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defaultThemeVersion="124226"/>
  <mc:AlternateContent xmlns:mc="http://schemas.openxmlformats.org/markup-compatibility/2006">
    <mc:Choice Requires="x15">
      <x15ac:absPath xmlns:x15ac="http://schemas.microsoft.com/office/spreadsheetml/2010/11/ac" url="\\corp\absdfs\workgroup\Labour Sup Suvys\HSF\PJSM22\Timeseries\Final - Feb 2021 re-release\62260 Participation Job Search and Mobility\"/>
    </mc:Choice>
  </mc:AlternateContent>
  <xr:revisionPtr revIDLastSave="0" documentId="13_ncr:1_{DB1D35C5-E782-49EF-A161-568BDE30C1BD}" xr6:coauthVersionLast="47" xr6:coauthVersionMax="47" xr10:uidLastSave="{00000000-0000-0000-0000-000000000000}"/>
  <bookViews>
    <workbookView xWindow="64110" yWindow="2085" windowWidth="23295" windowHeight="17490" xr2:uid="{00000000-000D-0000-FFFF-FFFF00000000}"/>
  </bookViews>
  <sheets>
    <sheet name="Contents" sheetId="9" r:id="rId1"/>
    <sheet name="Table 1.1" sheetId="10" r:id="rId2"/>
    <sheet name="Table 1.2" sheetId="11" r:id="rId3"/>
    <sheet name="Index" sheetId="8" r:id="rId4"/>
    <sheet name="Data1" sheetId="1" r:id="rId5"/>
    <sheet name="Data2" sheetId="2" r:id="rId6"/>
    <sheet name="Data3" sheetId="3" r:id="rId7"/>
    <sheet name="Data4" sheetId="4" r:id="rId8"/>
    <sheet name="Data5" sheetId="5" r:id="rId9"/>
    <sheet name="Data6" sheetId="6" r:id="rId10"/>
  </sheets>
  <externalReferences>
    <externalReference r:id="rId11"/>
  </externalReferences>
  <definedNames>
    <definedName name="A125205678J">[1]Data1!$AL$1:$AL$10,[1]Data1!$AL$11:$AL$83</definedName>
    <definedName name="A125205682X">[1]Data1!$BG$1:$BG$10,[1]Data1!$BG$11:$BG$83</definedName>
    <definedName name="A125205686J">[1]Data1!$CB$1:$CB$10,[1]Data1!$CB$11:$CB$83</definedName>
    <definedName name="A125205690X">[1]Data1!$BP$1:$BP$10,[1]Data1!$BP$11:$BP$83</definedName>
    <definedName name="A125205694J">[1]Data1!$CN$1:$CN$10,[1]Data1!$CN$11:$CN$83</definedName>
    <definedName name="A125205698T">[1]Data1!$AO$1:$AO$10,[1]Data1!$AO$11:$AO$83</definedName>
    <definedName name="A125205702W">[1]Data1!$AU$1:$AU$10,[1]Data1!$AU$11:$AU$83</definedName>
    <definedName name="A125205706F">[1]Data1!$CT$1:$CT$10,[1]Data1!$CT$11:$CT$83</definedName>
    <definedName name="A125205710W">[1]Data1!$CK$1:$CK$10,[1]Data1!$CK$11:$CK$83</definedName>
    <definedName name="A125205714F">[1]Data1!$W$1:$W$10,[1]Data1!$W$11:$W$83</definedName>
    <definedName name="A125205718R">[1]Data1!$AI$1:$AI$10,[1]Data1!$AI$11:$AI$83</definedName>
    <definedName name="A125205722F">[1]Data1!$BS$1:$BS$10,[1]Data1!$BS$11:$BS$83</definedName>
    <definedName name="A125205726R">[1]Data1!$CQ$1:$CQ$10,[1]Data1!$CQ$11:$CQ$83</definedName>
    <definedName name="A125205730F">[1]Data1!$CW$1:$CW$10,[1]Data1!$CW$11:$CW$83</definedName>
    <definedName name="A125205734R">[1]Data1!$E$1:$E$10,[1]Data1!$E$11:$E$83</definedName>
    <definedName name="A125205738X">[1]Data1!$N$1:$N$10,[1]Data1!$N$11:$N$83</definedName>
    <definedName name="A125205742R">[1]Data1!$Q$1:$Q$10,[1]Data1!$Q$11:$Q$83</definedName>
    <definedName name="A125205746X">[1]Data1!$AR$1:$AR$10,[1]Data1!$AR$11:$AR$83</definedName>
    <definedName name="A125205750R">[1]Data1!$AX$1:$AX$10,[1]Data1!$AX$11:$AX$83</definedName>
    <definedName name="A125205754X">[1]Data1!$BA$1:$BA$10,[1]Data1!$BA$11:$BA$83</definedName>
    <definedName name="A125205758J">[1]Data1!$BV$1:$BV$10,[1]Data1!$BV$11:$BV$83</definedName>
    <definedName name="A125205762X">[1]Data1!$CE$1:$CE$10,[1]Data1!$CE$11:$CE$83</definedName>
    <definedName name="A125205766J">[1]Data1!$T$1:$T$10,[1]Data1!$T$11:$T$83</definedName>
    <definedName name="A125205770X">[1]Data1!$AC$1:$AC$10,[1]Data1!$AC$11:$AC$83</definedName>
    <definedName name="A125205774J">[1]Data1!$CH$1:$CH$10,[1]Data1!$CH$11:$CH$83</definedName>
    <definedName name="A125205778T">[1]Data1!$B$1:$B$10,[1]Data1!$B$11:$B$83</definedName>
    <definedName name="A125205782J">[1]Data1!$H$1:$H$10,[1]Data1!$H$11:$H$83</definedName>
    <definedName name="A125205786T">[1]Data1!$K$1:$K$10,[1]Data1!$K$11:$K$83</definedName>
    <definedName name="A125205790J">[1]Data1!$Z$1:$Z$10,[1]Data1!$Z$11:$Z$83</definedName>
    <definedName name="A125205794T">[1]Data1!$BJ$1:$BJ$10,[1]Data1!$BJ$11:$BJ$83</definedName>
    <definedName name="A125205798A">[1]Data1!$BM$1:$BM$10,[1]Data1!$BM$11:$BM$83</definedName>
    <definedName name="A125205802F">[1]Data1!$AF$1:$AF$10,[1]Data1!$AF$11:$AF$83</definedName>
    <definedName name="A125205806R">[1]Data1!$BD$1:$BD$10,[1]Data1!$BD$11:$BD$83</definedName>
    <definedName name="A125205810F">[1]Data1!$BY$1:$BY$10,[1]Data1!$BY$11:$BY$83</definedName>
    <definedName name="A125205814R">[1]Data6!$DJ$1:$DJ$10,[1]Data6!$DJ$11:$DJ$83</definedName>
    <definedName name="A125205818X">[1]Data6!$EE$1:$EE$10,[1]Data6!$EE$11:$EE$83</definedName>
    <definedName name="A125205822R">[1]Data6!$EZ$1:$EZ$10,[1]Data6!$EZ$11:$EZ$83</definedName>
    <definedName name="A125205826X">[1]Data6!$EN$1:$EN$10,[1]Data6!$EN$11:$EN$83</definedName>
    <definedName name="A125205830R">[1]Data6!$FL$1:$FL$10,[1]Data6!$FL$11:$FL$83</definedName>
    <definedName name="A125205834X">[1]Data6!$DM$1:$DM$10,[1]Data6!$DM$11:$DM$83</definedName>
    <definedName name="A125205838J">[1]Data6!$DS$1:$DS$10,[1]Data6!$DS$11:$DS$83</definedName>
    <definedName name="A125205842X">[1]Data6!$FR$1:$FR$10,[1]Data6!$FR$11:$FR$83</definedName>
    <definedName name="A125205846J">[1]Data6!$FI$1:$FI$10,[1]Data6!$FI$11:$FI$83</definedName>
    <definedName name="A125205850X">[1]Data6!$CU$1:$CU$10,[1]Data6!$CU$11:$CU$83</definedName>
    <definedName name="A125205854J">[1]Data6!$DG$1:$DG$10,[1]Data6!$DG$11:$DG$83</definedName>
    <definedName name="A125205858T">[1]Data6!$EQ$1:$EQ$10,[1]Data6!$EQ$11:$EQ$83</definedName>
    <definedName name="A125205862J">[1]Data6!$FO$1:$FO$10,[1]Data6!$FO$11:$FO$83</definedName>
    <definedName name="A125205866T">[1]Data6!$FU$1:$FU$10,[1]Data6!$FU$11:$FU$83</definedName>
    <definedName name="A125205870J">[1]Data6!$CC$1:$CC$10,[1]Data6!$CC$11:$CC$83</definedName>
    <definedName name="A125205874T">[1]Data6!$CL$1:$CL$10,[1]Data6!$CL$11:$CL$83</definedName>
    <definedName name="A125205878A">[1]Data6!$CO$1:$CO$10,[1]Data6!$CO$11:$CO$83</definedName>
    <definedName name="A125205882T">[1]Data6!$DP$1:$DP$10,[1]Data6!$DP$11:$DP$83</definedName>
    <definedName name="A125205886A">[1]Data6!$DV$1:$DV$10,[1]Data6!$DV$11:$DV$83</definedName>
    <definedName name="A125205890T">[1]Data6!$DY$1:$DY$10,[1]Data6!$DY$11:$DY$83</definedName>
    <definedName name="A125205894A">[1]Data6!$ET$1:$ET$10,[1]Data6!$ET$11:$ET$83</definedName>
    <definedName name="A125205898K">[1]Data6!$FC$1:$FC$10,[1]Data6!$FC$11:$FC$83</definedName>
    <definedName name="A125205902R">[1]Data6!$CR$1:$CR$10,[1]Data6!$CR$11:$CR$83</definedName>
    <definedName name="A125205906X">[1]Data6!$DA$1:$DA$10,[1]Data6!$DA$11:$DA$83</definedName>
    <definedName name="A125205910R">[1]Data6!$FF$1:$FF$10,[1]Data6!$FF$11:$FF$83</definedName>
    <definedName name="A125205914X">[1]Data6!$BZ$1:$BZ$10,[1]Data6!$BZ$11:$BZ$83</definedName>
    <definedName name="A125205918J">[1]Data6!$CF$1:$CF$10,[1]Data6!$CF$11:$CF$83</definedName>
    <definedName name="A125205922X">[1]Data6!$CI$1:$CI$10,[1]Data6!$CI$11:$CI$83</definedName>
    <definedName name="A125205926J">[1]Data6!$CX$1:$CX$10,[1]Data6!$CX$11:$CX$83</definedName>
    <definedName name="A125205930X">[1]Data6!$EH$1:$EH$10,[1]Data6!$EH$11:$EH$83</definedName>
    <definedName name="A125205934J">[1]Data6!$EK$1:$EK$10,[1]Data6!$EK$11:$EK$83</definedName>
    <definedName name="A125205938T">[1]Data6!$DD$1:$DD$10,[1]Data6!$DD$11:$DD$83</definedName>
    <definedName name="A125205942J">[1]Data6!$EB$1:$EB$10,[1]Data6!$EB$11:$EB$83</definedName>
    <definedName name="A125205946T">[1]Data6!$EW$1:$EW$10,[1]Data6!$EW$11:$EW$83</definedName>
    <definedName name="A125205950J">[1]Data4!$B$1:$B$10,[1]Data4!$B$11:$B$83</definedName>
    <definedName name="A125205954T">[1]Data4!$W$1:$W$10,[1]Data4!$W$11:$W$83</definedName>
    <definedName name="A125205958A">[1]Data4!$AR$1:$AR$10,[1]Data4!$AR$11:$AR$83</definedName>
    <definedName name="A125205962T">[1]Data4!$AF$1:$AF$10,[1]Data4!$AF$11:$AF$83</definedName>
    <definedName name="A125205966A">[1]Data4!$BD$1:$BD$10,[1]Data4!$BD$11:$BD$83</definedName>
    <definedName name="A125205970T">[1]Data4!$E$1:$E$10,[1]Data4!$E$11:$E$83</definedName>
    <definedName name="A125205974A">[1]Data4!$K$1:$K$10,[1]Data4!$K$11:$K$83</definedName>
    <definedName name="A125205978K">[1]Data4!$BJ$1:$BJ$10,[1]Data4!$BJ$11:$BJ$83</definedName>
    <definedName name="A125205982A">[1]Data4!$BA$1:$BA$10,[1]Data4!$BA$11:$BA$83</definedName>
    <definedName name="A125205986K">[1]Data3!$IC$1:$IC$10,[1]Data3!$IC$11:$IC$83</definedName>
    <definedName name="A125205990A">[1]Data3!$IO$1:$IO$10,[1]Data3!$IO$11:$IO$83</definedName>
    <definedName name="A125205994K">[1]Data4!$AI$1:$AI$10,[1]Data4!$AI$11:$AI$83</definedName>
    <definedName name="A125205998V">[1]Data4!$BG$1:$BG$10,[1]Data4!$BG$11:$BG$83</definedName>
    <definedName name="A125206002A">[1]Data4!$BM$1:$BM$10,[1]Data4!$BM$11:$BM$83</definedName>
    <definedName name="A125206006K">[1]Data3!$HK$1:$HK$10,[1]Data3!$HK$11:$HK$83</definedName>
    <definedName name="A125206010A">[1]Data3!$HT$1:$HT$10,[1]Data3!$HT$11:$HT$83</definedName>
    <definedName name="A125206014K">[1]Data3!$HW$1:$HW$10,[1]Data3!$HW$11:$HW$83</definedName>
    <definedName name="A125206018V">[1]Data4!$H$1:$H$10,[1]Data4!$H$11:$H$83</definedName>
    <definedName name="A125206022K">[1]Data4!$N$1:$N$10,[1]Data4!$N$11:$N$83</definedName>
    <definedName name="A125206026V">[1]Data4!$Q$1:$Q$10,[1]Data4!$Q$11:$Q$83</definedName>
    <definedName name="A125206030K">[1]Data4!$AL$1:$AL$10,[1]Data4!$AL$11:$AL$83</definedName>
    <definedName name="A125206034V">[1]Data4!$AU$1:$AU$10,[1]Data4!$AU$11:$AU$83</definedName>
    <definedName name="A125206038C">[1]Data3!$HZ$1:$HZ$10,[1]Data3!$HZ$11:$HZ$83</definedName>
    <definedName name="A125206042V">[1]Data3!$II$1:$II$10,[1]Data3!$II$11:$II$83</definedName>
    <definedName name="A125206046C">[1]Data4!$AX$1:$AX$10,[1]Data4!$AX$11:$AX$83</definedName>
    <definedName name="A125206050V">[1]Data3!$HH$1:$HH$10,[1]Data3!$HH$11:$HH$83</definedName>
    <definedName name="A125206054C">[1]Data3!$HN$1:$HN$10,[1]Data3!$HN$11:$HN$83</definedName>
    <definedName name="A125206058L">[1]Data3!$HQ$1:$HQ$10,[1]Data3!$HQ$11:$HQ$83</definedName>
    <definedName name="A125206062C">[1]Data3!$IF$1:$IF$10,[1]Data3!$IF$11:$IF$83</definedName>
    <definedName name="A125206066L">[1]Data4!$Z$1:$Z$10,[1]Data4!$Z$11:$Z$83</definedName>
    <definedName name="A125206070C">[1]Data4!$AC$1:$AC$10,[1]Data4!$AC$11:$AC$83</definedName>
    <definedName name="A125206074L">[1]Data3!$IL$1:$IL$10,[1]Data3!$IL$11:$IL$83</definedName>
    <definedName name="A125206078W">[1]Data4!$T$1:$T$10,[1]Data4!$T$11:$T$83</definedName>
    <definedName name="A125206082L">[1]Data4!$AO$1:$AO$10,[1]Data4!$AO$11:$AO$83</definedName>
    <definedName name="A125206086W">[1]Data5!$BF$1:$BF$10,[1]Data5!$BF$11:$BF$83</definedName>
    <definedName name="A125206090L">[1]Data5!$CA$1:$CA$10,[1]Data5!$CA$11:$CA$83</definedName>
    <definedName name="A125206094W">[1]Data5!$CV$1:$CV$10,[1]Data5!$CV$11:$CV$83</definedName>
    <definedName name="A125206098F">[1]Data5!$CJ$1:$CJ$10,[1]Data5!$CJ$11:$CJ$83</definedName>
    <definedName name="A125206102K">[1]Data5!$DH$1:$DH$10,[1]Data5!$DH$11:$DH$83</definedName>
    <definedName name="A125206106V">[1]Data5!$BI$1:$BI$10,[1]Data5!$BI$11:$BI$83</definedName>
    <definedName name="A125206110K">[1]Data5!$BO$1:$BO$10,[1]Data5!$BO$11:$BO$83</definedName>
    <definedName name="A125206114V">[1]Data5!$DN$1:$DN$10,[1]Data5!$DN$11:$DN$83</definedName>
    <definedName name="A125206118C">[1]Data5!$DE$1:$DE$10,[1]Data5!$DE$11:$DE$83</definedName>
    <definedName name="A125206122V">[1]Data5!$AQ$1:$AQ$10,[1]Data5!$AQ$11:$AQ$83</definedName>
    <definedName name="A125206126C">[1]Data5!$BC$1:$BC$10,[1]Data5!$BC$11:$BC$83</definedName>
    <definedName name="A125206130V">[1]Data5!$CM$1:$CM$10,[1]Data5!$CM$11:$CM$83</definedName>
    <definedName name="A125206134C">[1]Data5!$DK$1:$DK$10,[1]Data5!$DK$11:$DK$83</definedName>
    <definedName name="A125206138L">[1]Data5!$DQ$1:$DQ$10,[1]Data5!$DQ$11:$DQ$83</definedName>
    <definedName name="A125206142C">[1]Data5!$Y$1:$Y$10,[1]Data5!$Y$11:$Y$83</definedName>
    <definedName name="A125206146L">[1]Data5!$AH$1:$AH$10,[1]Data5!$AH$11:$AH$83</definedName>
    <definedName name="A125206150C">[1]Data5!$AK$1:$AK$10,[1]Data5!$AK$11:$AK$83</definedName>
    <definedName name="A125206154L">[1]Data5!$BL$1:$BL$10,[1]Data5!$BL$11:$BL$83</definedName>
    <definedName name="A125206158W">[1]Data5!$BR$1:$BR$10,[1]Data5!$BR$11:$BR$83</definedName>
    <definedName name="A125206162L">[1]Data5!$BU$1:$BU$10,[1]Data5!$BU$11:$BU$83</definedName>
    <definedName name="A125206166W">[1]Data5!$CP$1:$CP$10,[1]Data5!$CP$11:$CP$83</definedName>
    <definedName name="A125206170L">[1]Data5!$CY$1:$CY$10,[1]Data5!$CY$11:$CY$83</definedName>
    <definedName name="A125206174W">[1]Data5!$AN$1:$AN$10,[1]Data5!$AN$11:$AN$83</definedName>
    <definedName name="A125206178F">[1]Data5!$AW$1:$AW$10,[1]Data5!$AW$11:$AW$83</definedName>
    <definedName name="A125206182W">[1]Data5!$DB$1:$DB$10,[1]Data5!$DB$11:$DB$83</definedName>
    <definedName name="A125206186F">[1]Data5!$V$1:$V$10,[1]Data5!$V$11:$V$83</definedName>
    <definedName name="A125206190W">[1]Data5!$AB$1:$AB$10,[1]Data5!$AB$11:$AB$83</definedName>
    <definedName name="A125206194F">[1]Data5!$AE$1:$AE$10,[1]Data5!$AE$11:$AE$83</definedName>
    <definedName name="A125206198R">[1]Data5!$AT$1:$AT$10,[1]Data5!$AT$11:$AT$83</definedName>
    <definedName name="A125206202V">[1]Data5!$CD$1:$CD$10,[1]Data5!$CD$11:$CD$83</definedName>
    <definedName name="A125206206C">[1]Data5!$CG$1:$CG$10,[1]Data5!$CG$11:$CG$83</definedName>
    <definedName name="A125206210V">[1]Data5!$AZ$1:$AZ$10,[1]Data5!$AZ$11:$AZ$83</definedName>
    <definedName name="A125206214C">[1]Data5!$BX$1:$BX$10,[1]Data5!$BX$11:$BX$83</definedName>
    <definedName name="A125206218L">[1]Data5!$CS$1:$CS$10,[1]Data5!$CS$11:$CS$83</definedName>
    <definedName name="A125206222C">[1]Data5!$FD$1:$FD$10,[1]Data5!$FD$11:$FD$83</definedName>
    <definedName name="A125206226L">[1]Data5!$FY$1:$FY$10,[1]Data5!$FY$11:$FY$83</definedName>
    <definedName name="A125206230C">[1]Data5!$GT$1:$GT$10,[1]Data5!$GT$11:$GT$83</definedName>
    <definedName name="A125206234L">[1]Data5!$GH$1:$GH$10,[1]Data5!$GH$11:$GH$83</definedName>
    <definedName name="A125206238W">[1]Data5!$HF$1:$HF$10,[1]Data5!$HF$11:$HF$83</definedName>
    <definedName name="A125206242L">[1]Data5!$FG$1:$FG$10,[1]Data5!$FG$11:$FG$83</definedName>
    <definedName name="A125206246W">[1]Data5!$FM$1:$FM$10,[1]Data5!$FM$11:$FM$83</definedName>
    <definedName name="A125206250L">[1]Data5!$HL$1:$HL$10,[1]Data5!$HL$11:$HL$83</definedName>
    <definedName name="A125206254W">[1]Data5!$HC$1:$HC$10,[1]Data5!$HC$11:$HC$83</definedName>
    <definedName name="A125206258F">[1]Data5!$EO$1:$EO$10,[1]Data5!$EO$11:$EO$83</definedName>
    <definedName name="A125206262W">[1]Data5!$FA$1:$FA$10,[1]Data5!$FA$11:$FA$83</definedName>
    <definedName name="A125206266F">[1]Data5!$GK$1:$GK$10,[1]Data5!$GK$11:$GK$83</definedName>
    <definedName name="A125206270W">[1]Data5!$HI$1:$HI$10,[1]Data5!$HI$11:$HI$83</definedName>
    <definedName name="A125206274F">[1]Data5!$HO$1:$HO$10,[1]Data5!$HO$11:$HO$83</definedName>
    <definedName name="A125206278R">[1]Data5!$DW$1:$DW$10,[1]Data5!$DW$11:$DW$83</definedName>
    <definedName name="A125206282F">[1]Data5!$EF$1:$EF$10,[1]Data5!$EF$11:$EF$83</definedName>
    <definedName name="A125206286R">[1]Data5!$EI$1:$EI$10,[1]Data5!$EI$11:$EI$83</definedName>
    <definedName name="A125206290F">[1]Data5!$FJ$1:$FJ$10,[1]Data5!$FJ$11:$FJ$83</definedName>
    <definedName name="A125206294R">[1]Data5!$FP$1:$FP$10,[1]Data5!$FP$11:$FP$83</definedName>
    <definedName name="A125206298X">[1]Data5!$FS$1:$FS$10,[1]Data5!$FS$11:$FS$83</definedName>
    <definedName name="A125206302C">[1]Data5!$GN$1:$GN$10,[1]Data5!$GN$11:$GN$83</definedName>
    <definedName name="A125206306L">[1]Data5!$GW$1:$GW$10,[1]Data5!$GW$11:$GW$83</definedName>
    <definedName name="A125206310C">[1]Data5!$EL$1:$EL$10,[1]Data5!$EL$11:$EL$83</definedName>
    <definedName name="A125206314L">[1]Data5!$EU$1:$EU$10,[1]Data5!$EU$11:$EU$83</definedName>
    <definedName name="A125206318W">[1]Data5!$GZ$1:$GZ$10,[1]Data5!$GZ$11:$GZ$83</definedName>
    <definedName name="A125206322L">[1]Data5!$DT$1:$DT$10,[1]Data5!$DT$11:$DT$83</definedName>
    <definedName name="A125206326W">[1]Data5!$DZ$1:$DZ$10,[1]Data5!$DZ$11:$DZ$83</definedName>
    <definedName name="A125206330L">[1]Data5!$EC$1:$EC$10,[1]Data5!$EC$11:$EC$83</definedName>
    <definedName name="A125206334W">[1]Data5!$ER$1:$ER$10,[1]Data5!$ER$11:$ER$83</definedName>
    <definedName name="A125206338F">[1]Data5!$GB$1:$GB$10,[1]Data5!$GB$11:$GB$83</definedName>
    <definedName name="A125206342W">[1]Data5!$GE$1:$GE$10,[1]Data5!$GE$11:$GE$83</definedName>
    <definedName name="A125206346F">[1]Data5!$EX$1:$EX$10,[1]Data5!$EX$11:$EX$83</definedName>
    <definedName name="A125206350W">[1]Data5!$FV$1:$FV$10,[1]Data5!$FV$11:$FV$83</definedName>
    <definedName name="A125206354F">[1]Data5!$GQ$1:$GQ$10,[1]Data5!$GQ$11:$GQ$83</definedName>
    <definedName name="A125206358R">[1]Data6!$L$1:$L$10,[1]Data6!$L$11:$L$83</definedName>
    <definedName name="A125206362F">[1]Data6!$AG$1:$AG$10,[1]Data6!$AG$11:$AG$83</definedName>
    <definedName name="A125206366R">[1]Data6!$BB$1:$BB$10,[1]Data6!$BB$11:$BB$83</definedName>
    <definedName name="A125206370F">[1]Data6!$AP$1:$AP$10,[1]Data6!$AP$11:$AP$83</definedName>
    <definedName name="A125206374R">[1]Data6!$BN$1:$BN$10,[1]Data6!$BN$11:$BN$83</definedName>
    <definedName name="A125206378X">[1]Data6!$O$1:$O$10,[1]Data6!$O$11:$O$83</definedName>
    <definedName name="A125206382R">[1]Data6!$U$1:$U$10,[1]Data6!$U$11:$U$83</definedName>
    <definedName name="A125206386X">[1]Data6!$BT$1:$BT$10,[1]Data6!$BT$11:$BT$83</definedName>
    <definedName name="A125206390R">[1]Data6!$BK$1:$BK$10,[1]Data6!$BK$11:$BK$83</definedName>
    <definedName name="A125206394X">[1]Data5!$IM$1:$IM$10,[1]Data5!$IM$11:$IM$83</definedName>
    <definedName name="A125206398J">[1]Data6!$I$1:$I$10,[1]Data6!$I$11:$I$83</definedName>
    <definedName name="A125206402L">[1]Data6!$AS$1:$AS$10,[1]Data6!$AS$11:$AS$83</definedName>
    <definedName name="A125206406W">[1]Data6!$BQ$1:$BQ$10,[1]Data6!$BQ$11:$BQ$83</definedName>
    <definedName name="A125206410L">[1]Data6!$BW$1:$BW$10,[1]Data6!$BW$11:$BW$83</definedName>
    <definedName name="A125206414W">[1]Data5!$HU$1:$HU$10,[1]Data5!$HU$11:$HU$83</definedName>
    <definedName name="A125206418F">[1]Data5!$ID$1:$ID$10,[1]Data5!$ID$11:$ID$83</definedName>
    <definedName name="A125206422W">[1]Data5!$IG$1:$IG$10,[1]Data5!$IG$11:$IG$83</definedName>
    <definedName name="A125206426F">[1]Data6!$R$1:$R$10,[1]Data6!$R$11:$R$83</definedName>
    <definedName name="A125206430W">[1]Data6!$X$1:$X$10,[1]Data6!$X$11:$X$83</definedName>
    <definedName name="A125206434F">[1]Data6!$AA$1:$AA$10,[1]Data6!$AA$11:$AA$83</definedName>
    <definedName name="A125206438R">[1]Data6!$AV$1:$AV$10,[1]Data6!$AV$11:$AV$83</definedName>
    <definedName name="A125206442F">[1]Data6!$BE$1:$BE$10,[1]Data6!$BE$11:$BE$83</definedName>
    <definedName name="A125206446R">[1]Data5!$IJ$1:$IJ$10,[1]Data5!$IJ$11:$IJ$83</definedName>
    <definedName name="A125206450F">[1]Data6!$C$1:$C$10,[1]Data6!$C$11:$C$83</definedName>
    <definedName name="A125206454R">[1]Data6!$BH$1:$BH$10,[1]Data6!$BH$11:$BH$83</definedName>
    <definedName name="A125206458X">[1]Data5!$HR$1:$HR$10,[1]Data5!$HR$11:$HR$83</definedName>
    <definedName name="A125206462R">[1]Data5!$HX$1:$HX$10,[1]Data5!$HX$11:$HX$83</definedName>
    <definedName name="A125206466X">[1]Data5!$IA$1:$IA$10,[1]Data5!$IA$11:$IA$83</definedName>
    <definedName name="A125206470R">[1]Data5!$IP$1:$IP$10,[1]Data5!$IP$11:$IP$83</definedName>
    <definedName name="A125206474X">[1]Data6!$AJ$1:$AJ$10,[1]Data6!$AJ$11:$AJ$83</definedName>
    <definedName name="A125206478J">[1]Data6!$AM$1:$AM$10,[1]Data6!$AM$11:$AM$83</definedName>
    <definedName name="A125206482X">[1]Data6!$F$1:$F$10,[1]Data6!$F$11:$F$83</definedName>
    <definedName name="A125206486J">[1]Data6!$AD$1:$AD$10,[1]Data6!$AD$11:$AD$83</definedName>
    <definedName name="A125206490X">[1]Data6!$AY$1:$AY$10,[1]Data6!$AY$11:$AY$83</definedName>
    <definedName name="A125206494J">[1]Data3!$ET$1:$ET$10,[1]Data3!$ET$11:$ET$83</definedName>
    <definedName name="A125206498T">[1]Data3!$FO$1:$FO$10,[1]Data3!$FO$11:$FO$83</definedName>
    <definedName name="A125206502W">[1]Data3!$GJ$1:$GJ$10,[1]Data3!$GJ$11:$GJ$83</definedName>
    <definedName name="A125206506F">[1]Data3!$FX$1:$FX$10,[1]Data3!$FX$11:$FX$83</definedName>
    <definedName name="A125206510W">[1]Data3!$GV$1:$GV$10,[1]Data3!$GV$11:$GV$83</definedName>
    <definedName name="A125206514F">[1]Data3!$EW$1:$EW$10,[1]Data3!$EW$11:$EW$83</definedName>
    <definedName name="A125206518R">[1]Data3!$FC$1:$FC$10,[1]Data3!$FC$11:$FC$83</definedName>
    <definedName name="A125206522F">[1]Data3!$HB$1:$HB$10,[1]Data3!$HB$11:$HB$83</definedName>
    <definedName name="A125206526R">[1]Data3!$GS$1:$GS$10,[1]Data3!$GS$11:$GS$83</definedName>
    <definedName name="A125206530F">[1]Data3!$EE$1:$EE$10,[1]Data3!$EE$11:$EE$83</definedName>
    <definedName name="A125206534R">[1]Data3!$EQ$1:$EQ$10,[1]Data3!$EQ$11:$EQ$83</definedName>
    <definedName name="A125206538X">[1]Data3!$GA$1:$GA$10,[1]Data3!$GA$11:$GA$83</definedName>
    <definedName name="A125206542R">[1]Data3!$GY$1:$GY$10,[1]Data3!$GY$11:$GY$83</definedName>
    <definedName name="A125206546X">[1]Data3!$HE$1:$HE$10,[1]Data3!$HE$11:$HE$83</definedName>
    <definedName name="A125206550R">[1]Data3!$DM$1:$DM$10,[1]Data3!$DM$11:$DM$83</definedName>
    <definedName name="A125206554X">[1]Data3!$DV$1:$DV$10,[1]Data3!$DV$11:$DV$83</definedName>
    <definedName name="A125206558J">[1]Data3!$DY$1:$DY$10,[1]Data3!$DY$11:$DY$83</definedName>
    <definedName name="A125206562X">[1]Data3!$EZ$1:$EZ$10,[1]Data3!$EZ$11:$EZ$83</definedName>
    <definedName name="A125206566J">[1]Data3!$FF$1:$FF$10,[1]Data3!$FF$11:$FF$83</definedName>
    <definedName name="A125206570X">[1]Data3!$FI$1:$FI$10,[1]Data3!$FI$11:$FI$83</definedName>
    <definedName name="A125206574J">[1]Data3!$GD$1:$GD$10,[1]Data3!$GD$11:$GD$83</definedName>
    <definedName name="A125206578T">[1]Data3!$GM$1:$GM$10,[1]Data3!$GM$11:$GM$83</definedName>
    <definedName name="A125206582J">[1]Data3!$EB$1:$EB$10,[1]Data3!$EB$11:$EB$83</definedName>
    <definedName name="A125206586T">[1]Data3!$EK$1:$EK$10,[1]Data3!$EK$11:$EK$83</definedName>
    <definedName name="A125206590J">[1]Data3!$GP$1:$GP$10,[1]Data3!$GP$11:$GP$83</definedName>
    <definedName name="A125206594T">[1]Data3!$DJ$1:$DJ$10,[1]Data3!$DJ$11:$DJ$83</definedName>
    <definedName name="A125206598A">[1]Data3!$DP$1:$DP$10,[1]Data3!$DP$11:$DP$83</definedName>
    <definedName name="A125206602F">[1]Data3!$DS$1:$DS$10,[1]Data3!$DS$11:$DS$83</definedName>
    <definedName name="A125206606R">[1]Data3!$EH$1:$EH$10,[1]Data3!$EH$11:$EH$83</definedName>
    <definedName name="A125206610F">[1]Data3!$FR$1:$FR$10,[1]Data3!$FR$11:$FR$83</definedName>
    <definedName name="A125206614R">[1]Data3!$FU$1:$FU$10,[1]Data3!$FU$11:$FU$83</definedName>
    <definedName name="A125206618X">[1]Data3!$EN$1:$EN$10,[1]Data3!$EN$11:$EN$83</definedName>
    <definedName name="A125206622R">[1]Data3!$FL$1:$FL$10,[1]Data3!$FL$11:$FL$83</definedName>
    <definedName name="A125206626X">[1]Data3!$GG$1:$GG$10,[1]Data3!$GG$11:$GG$83</definedName>
    <definedName name="A125206630R">[1]Data4!$CZ$1:$CZ$10,[1]Data4!$CZ$11:$CZ$83</definedName>
    <definedName name="A125206634X">[1]Data4!$DU$1:$DU$10,[1]Data4!$DU$11:$DU$83</definedName>
    <definedName name="A125206638J">[1]Data4!$EP$1:$EP$10,[1]Data4!$EP$11:$EP$83</definedName>
    <definedName name="A125206642X">[1]Data4!$ED$1:$ED$10,[1]Data4!$ED$11:$ED$83</definedName>
    <definedName name="A125206646J">[1]Data4!$FB$1:$FB$10,[1]Data4!$FB$11:$FB$83</definedName>
    <definedName name="A125206650X">[1]Data4!$DC$1:$DC$10,[1]Data4!$DC$11:$DC$83</definedName>
    <definedName name="A125206654J">[1]Data4!$DI$1:$DI$10,[1]Data4!$DI$11:$DI$83</definedName>
    <definedName name="A125206658T">[1]Data4!$FH$1:$FH$10,[1]Data4!$FH$11:$FH$83</definedName>
    <definedName name="A125206662J">[1]Data4!$EY$1:$EY$10,[1]Data4!$EY$11:$EY$83</definedName>
    <definedName name="A125206666T">[1]Data4!$CK$1:$CK$10,[1]Data4!$CK$11:$CK$83</definedName>
    <definedName name="A125206670J">[1]Data4!$CW$1:$CW$10,[1]Data4!$CW$11:$CW$83</definedName>
    <definedName name="A125206674T">[1]Data4!$EG$1:$EG$10,[1]Data4!$EG$11:$EG$83</definedName>
    <definedName name="A125206678A">[1]Data4!$FE$1:$FE$10,[1]Data4!$FE$11:$FE$83</definedName>
    <definedName name="A125206682T">[1]Data4!$FK$1:$FK$10,[1]Data4!$FK$11:$FK$83</definedName>
    <definedName name="A125206686A">[1]Data4!$BS$1:$BS$10,[1]Data4!$BS$11:$BS$83</definedName>
    <definedName name="A125206690T">[1]Data4!$CB$1:$CB$10,[1]Data4!$CB$11:$CB$83</definedName>
    <definedName name="A125206694A">[1]Data4!$CE$1:$CE$10,[1]Data4!$CE$11:$CE$83</definedName>
    <definedName name="A125206698K">[1]Data4!$DF$1:$DF$10,[1]Data4!$DF$11:$DF$83</definedName>
    <definedName name="A125206702R">[1]Data4!$DL$1:$DL$10,[1]Data4!$DL$11:$DL$83</definedName>
    <definedName name="A125206706X">[1]Data4!$DO$1:$DO$10,[1]Data4!$DO$11:$DO$83</definedName>
    <definedName name="A125206710R">[1]Data4!$EJ$1:$EJ$10,[1]Data4!$EJ$11:$EJ$83</definedName>
    <definedName name="A125206714X">[1]Data4!$ES$1:$ES$10,[1]Data4!$ES$11:$ES$83</definedName>
    <definedName name="A125206718J">[1]Data4!$CH$1:$CH$10,[1]Data4!$CH$11:$CH$83</definedName>
    <definedName name="A125206722X">[1]Data4!$CQ$1:$CQ$10,[1]Data4!$CQ$11:$CQ$83</definedName>
    <definedName name="A125206726J">[1]Data4!$EV$1:$EV$10,[1]Data4!$EV$11:$EV$83</definedName>
    <definedName name="A125206730X">[1]Data4!$BP$1:$BP$10,[1]Data4!$BP$11:$BP$83</definedName>
    <definedName name="A125206734J">[1]Data4!$BV$1:$BV$10,[1]Data4!$BV$11:$BV$83</definedName>
    <definedName name="A125206738T">[1]Data4!$BY$1:$BY$10,[1]Data4!$BY$11:$BY$83</definedName>
    <definedName name="A125206742J">[1]Data4!$CN$1:$CN$10,[1]Data4!$CN$11:$CN$83</definedName>
    <definedName name="A125206746T">[1]Data4!$DX$1:$DX$10,[1]Data4!$DX$11:$DX$83</definedName>
    <definedName name="A125206750J">[1]Data4!$EA$1:$EA$10,[1]Data4!$EA$11:$EA$83</definedName>
    <definedName name="A125206754T">[1]Data4!$CT$1:$CT$10,[1]Data4!$CT$11:$CT$83</definedName>
    <definedName name="A125206758A">[1]Data4!$DR$1:$DR$10,[1]Data4!$DR$11:$DR$83</definedName>
    <definedName name="A125206762T">[1]Data4!$EM$1:$EM$10,[1]Data4!$EM$11:$EM$83</definedName>
    <definedName name="A125206766A">[1]Data4!$GX$1:$GX$10,[1]Data4!$GX$11:$GX$83</definedName>
    <definedName name="A125206770T">[1]Data4!$HS$1:$HS$10,[1]Data4!$HS$11:$HS$83</definedName>
    <definedName name="A125206774A">[1]Data4!$IN$1:$IN$10,[1]Data4!$IN$11:$IN$83</definedName>
    <definedName name="A125206778K">[1]Data4!$IB$1:$IB$10,[1]Data4!$IB$11:$IB$83</definedName>
    <definedName name="A125206782A">[1]Data5!$J$1:$J$10,[1]Data5!$J$11:$J$83</definedName>
    <definedName name="A125206786K">[1]Data4!$HA$1:$HA$10,[1]Data4!$HA$11:$HA$83</definedName>
    <definedName name="A125206790A">[1]Data4!$HG$1:$HG$10,[1]Data4!$HG$11:$HG$83</definedName>
    <definedName name="A125206794K">[1]Data5!$P$1:$P$10,[1]Data5!$P$11:$P$83</definedName>
    <definedName name="A125206798V">[1]Data5!$G$1:$G$10,[1]Data5!$G$11:$G$83</definedName>
    <definedName name="A125206802X">[1]Data4!$GI$1:$GI$10,[1]Data4!$GI$11:$GI$83</definedName>
    <definedName name="A125206806J">[1]Data4!$GU$1:$GU$10,[1]Data4!$GU$11:$GU$83</definedName>
    <definedName name="A125206810X">[1]Data4!$IE$1:$IE$10,[1]Data4!$IE$11:$IE$83</definedName>
    <definedName name="A125206814J">[1]Data5!$M$1:$M$10,[1]Data5!$M$11:$M$83</definedName>
    <definedName name="A125206818T">[1]Data5!$S$1:$S$10,[1]Data5!$S$11:$S$83</definedName>
    <definedName name="A125206822J">[1]Data4!$FQ$1:$FQ$10,[1]Data4!$FQ$11:$FQ$83</definedName>
    <definedName name="A125206826T">[1]Data4!$FZ$1:$FZ$10,[1]Data4!$FZ$11:$FZ$83</definedName>
    <definedName name="A125206830J">[1]Data4!$GC$1:$GC$10,[1]Data4!$GC$11:$GC$83</definedName>
    <definedName name="A125206834T">[1]Data4!$HD$1:$HD$10,[1]Data4!$HD$11:$HD$83</definedName>
    <definedName name="A125206838A">[1]Data4!$HJ$1:$HJ$10,[1]Data4!$HJ$11:$HJ$83</definedName>
    <definedName name="A125206842T">[1]Data4!$HM$1:$HM$10,[1]Data4!$HM$11:$HM$83</definedName>
    <definedName name="A125206846A">[1]Data4!$IH$1:$IH$10,[1]Data4!$IH$11:$IH$83</definedName>
    <definedName name="A125206850T">[1]Data4!$IQ$1:$IQ$10,[1]Data4!$IQ$11:$IQ$83</definedName>
    <definedName name="A125206854A">[1]Data4!$GF$1:$GF$10,[1]Data4!$GF$11:$GF$83</definedName>
    <definedName name="A125206858K">[1]Data4!$GO$1:$GO$10,[1]Data4!$GO$11:$GO$83</definedName>
    <definedName name="A125206862A">[1]Data5!$D$1:$D$10,[1]Data5!$D$11:$D$83</definedName>
    <definedName name="A125206866K">[1]Data4!$FN$1:$FN$10,[1]Data4!$FN$11:$FN$83</definedName>
    <definedName name="A125206870A">[1]Data4!$FT$1:$FT$10,[1]Data4!$FT$11:$FT$83</definedName>
    <definedName name="A125206874K">[1]Data4!$FW$1:$FW$10,[1]Data4!$FW$11:$FW$83</definedName>
    <definedName name="A125206878V">[1]Data4!$GL$1:$GL$10,[1]Data4!$GL$11:$GL$83</definedName>
    <definedName name="A125206882K">[1]Data4!$HV$1:$HV$10,[1]Data4!$HV$11:$HV$83</definedName>
    <definedName name="A125206886V">[1]Data4!$HY$1:$HY$10,[1]Data4!$HY$11:$HY$83</definedName>
    <definedName name="A125206890K">[1]Data4!$GR$1:$GR$10,[1]Data4!$GR$11:$GR$83</definedName>
    <definedName name="A125206894V">[1]Data4!$HP$1:$HP$10,[1]Data4!$HP$11:$HP$83</definedName>
    <definedName name="A125206898C">[1]Data4!$IK$1:$IK$10,[1]Data4!$IK$11:$IK$83</definedName>
    <definedName name="A125206902J">[1]Data1!$IH$1:$IH$10,[1]Data1!$IH$11:$IH$83</definedName>
    <definedName name="A125206906T">[1]Data2!$M$1:$M$10,[1]Data2!$M$11:$M$83</definedName>
    <definedName name="A125206910J">[1]Data2!$AH$1:$AH$10,[1]Data2!$AH$11:$AH$83</definedName>
    <definedName name="A125206914T">[1]Data2!$V$1:$V$10,[1]Data2!$V$11:$V$83</definedName>
    <definedName name="A125206918A">[1]Data2!$AT$1:$AT$10,[1]Data2!$AT$11:$AT$83</definedName>
    <definedName name="A125206922T">[1]Data1!$IK$1:$IK$10,[1]Data1!$IK$11:$IK$83</definedName>
    <definedName name="A125206926A">[1]Data1!$IQ$1:$IQ$10,[1]Data1!$IQ$11:$IQ$83</definedName>
    <definedName name="A125206930T">[1]Data2!$AZ$1:$AZ$10,[1]Data2!$AZ$11:$AZ$83</definedName>
    <definedName name="A125206934A">[1]Data2!$AQ$1:$AQ$10,[1]Data2!$AQ$11:$AQ$83</definedName>
    <definedName name="A125206938K">[1]Data1!$HS$1:$HS$10,[1]Data1!$HS$11:$HS$83</definedName>
    <definedName name="A125206942A">[1]Data1!$IE$1:$IE$10,[1]Data1!$IE$11:$IE$83</definedName>
    <definedName name="A125206946K">[1]Data2!$Y$1:$Y$10,[1]Data2!$Y$11:$Y$83</definedName>
    <definedName name="A125206950A">[1]Data2!$AW$1:$AW$10,[1]Data2!$AW$11:$AW$83</definedName>
    <definedName name="A125206954K">[1]Data2!$BC$1:$BC$10,[1]Data2!$BC$11:$BC$83</definedName>
    <definedName name="A125206958V">[1]Data1!$HA$1:$HA$10,[1]Data1!$HA$11:$HA$83</definedName>
    <definedName name="A125206962K">[1]Data1!$HJ$1:$HJ$10,[1]Data1!$HJ$11:$HJ$83</definedName>
    <definedName name="A125206966V">[1]Data1!$HM$1:$HM$10,[1]Data1!$HM$11:$HM$83</definedName>
    <definedName name="A125206970K">[1]Data1!$IN$1:$IN$10,[1]Data1!$IN$11:$IN$83</definedName>
    <definedName name="A125206974V">[1]Data2!$D$1:$D$10,[1]Data2!$D$11:$D$83</definedName>
    <definedName name="A125206978C">[1]Data2!$G$1:$G$10,[1]Data2!$G$11:$G$83</definedName>
    <definedName name="A125206982V">[1]Data2!$AB$1:$AB$10,[1]Data2!$AB$11:$AB$83</definedName>
    <definedName name="A125206986C">[1]Data2!$AK$1:$AK$10,[1]Data2!$AK$11:$AK$83</definedName>
    <definedName name="A125206990V">[1]Data1!$HP$1:$HP$10,[1]Data1!$HP$11:$HP$83</definedName>
    <definedName name="A125206994C">[1]Data1!$HY$1:$HY$10,[1]Data1!$HY$11:$HY$83</definedName>
    <definedName name="A125206998L">[1]Data2!$AN$1:$AN$10,[1]Data2!$AN$11:$AN$83</definedName>
    <definedName name="A125207002V">[1]Data1!$GX$1:$GX$10,[1]Data1!$GX$11:$GX$83</definedName>
    <definedName name="A125207006C">[1]Data1!$HD$1:$HD$10,[1]Data1!$HD$11:$HD$83</definedName>
    <definedName name="A125207010V">[1]Data1!$HG$1:$HG$10,[1]Data1!$HG$11:$HG$83</definedName>
    <definedName name="A125207014C">[1]Data1!$HV$1:$HV$10,[1]Data1!$HV$11:$HV$83</definedName>
    <definedName name="A125207018L">[1]Data2!$P$1:$P$10,[1]Data2!$P$11:$P$83</definedName>
    <definedName name="A125207022C">[1]Data2!$S$1:$S$10,[1]Data2!$S$11:$S$83</definedName>
    <definedName name="A125207026L">[1]Data1!$IB$1:$IB$10,[1]Data1!$IB$11:$IB$83</definedName>
    <definedName name="A125207030C">[1]Data2!$J$1:$J$10,[1]Data2!$J$11:$J$83</definedName>
    <definedName name="A125207034L">[1]Data2!$AE$1:$AE$10,[1]Data2!$AE$11:$AE$83</definedName>
    <definedName name="A125208126R">[1]Data3!$AV$1:$AV$10,[1]Data3!$AV$11:$AV$83</definedName>
    <definedName name="A125208130F">[1]Data3!$BQ$1:$BQ$10,[1]Data3!$BQ$11:$BQ$83</definedName>
    <definedName name="A125208134R">[1]Data3!$CL$1:$CL$10,[1]Data3!$CL$11:$CL$83</definedName>
    <definedName name="A125208138X">[1]Data3!$BZ$1:$BZ$10,[1]Data3!$BZ$11:$BZ$83</definedName>
    <definedName name="A125208142R">[1]Data3!$CX$1:$CX$10,[1]Data3!$CX$11:$CX$83</definedName>
    <definedName name="A125208146X">[1]Data3!$AY$1:$AY$10,[1]Data3!$AY$11:$AY$83</definedName>
    <definedName name="A125208150R">[1]Data3!$BE$1:$BE$10,[1]Data3!$BE$11:$BE$83</definedName>
    <definedName name="A125208154X">[1]Data3!$DD$1:$DD$10,[1]Data3!$DD$11:$DD$83</definedName>
    <definedName name="A125208158J">[1]Data3!$CU$1:$CU$10,[1]Data3!$CU$11:$CU$83</definedName>
    <definedName name="A125208162X">[1]Data3!$AG$1:$AG$10,[1]Data3!$AG$11:$AG$83</definedName>
    <definedName name="A125208166J">[1]Data3!$AS$1:$AS$10,[1]Data3!$AS$11:$AS$83</definedName>
    <definedName name="A125208170X">[1]Data3!$CC$1:$CC$10,[1]Data3!$CC$11:$CC$83</definedName>
    <definedName name="A125208174J">[1]Data3!$DA$1:$DA$10,[1]Data3!$DA$11:$DA$83</definedName>
    <definedName name="A125208178T">[1]Data3!$DG$1:$DG$10,[1]Data3!$DG$11:$DG$83</definedName>
    <definedName name="A125208182J">[1]Data3!$O$1:$O$10,[1]Data3!$O$11:$O$83</definedName>
    <definedName name="A125208186T">[1]Data3!$X$1:$X$10,[1]Data3!$X$11:$X$83</definedName>
    <definedName name="A125208190J">[1]Data3!$AA$1:$AA$10,[1]Data3!$AA$11:$AA$83</definedName>
    <definedName name="A125208194T">[1]Data3!$BB$1:$BB$10,[1]Data3!$BB$11:$BB$83</definedName>
    <definedName name="A125208198A">[1]Data3!$BH$1:$BH$10,[1]Data3!$BH$11:$BH$83</definedName>
    <definedName name="A125208202F">[1]Data3!$BK$1:$BK$10,[1]Data3!$BK$11:$BK$83</definedName>
    <definedName name="A125208206R">[1]Data3!$CF$1:$CF$10,[1]Data3!$CF$11:$CF$83</definedName>
    <definedName name="A125208210F">[1]Data3!$CO$1:$CO$10,[1]Data3!$CO$11:$CO$83</definedName>
    <definedName name="A125208214R">[1]Data3!$AD$1:$AD$10,[1]Data3!$AD$11:$AD$83</definedName>
    <definedName name="A125208218X">[1]Data3!$AM$1:$AM$10,[1]Data3!$AM$11:$AM$83</definedName>
    <definedName name="A125208222R">[1]Data3!$CR$1:$CR$10,[1]Data3!$CR$11:$CR$83</definedName>
    <definedName name="A125208226X">[1]Data3!$L$1:$L$10,[1]Data3!$L$11:$L$83</definedName>
    <definedName name="A125208230R">[1]Data3!$R$1:$R$10,[1]Data3!$R$11:$R$83</definedName>
    <definedName name="A125208234X">[1]Data3!$U$1:$U$10,[1]Data3!$U$11:$U$83</definedName>
    <definedName name="A125208238J">[1]Data3!$AJ$1:$AJ$10,[1]Data3!$AJ$11:$AJ$83</definedName>
    <definedName name="A125208242X">[1]Data3!$BT$1:$BT$10,[1]Data3!$BT$11:$BT$83</definedName>
    <definedName name="A125208246J">[1]Data3!$BW$1:$BW$10,[1]Data3!$BW$11:$BW$83</definedName>
    <definedName name="A125208250X">[1]Data3!$AP$1:$AP$10,[1]Data3!$AP$11:$AP$83</definedName>
    <definedName name="A125208254J">[1]Data3!$BN$1:$BN$10,[1]Data3!$BN$11:$BN$83</definedName>
    <definedName name="A125208258T">[1]Data3!$CI$1:$CI$10,[1]Data3!$CI$11:$CI$83</definedName>
    <definedName name="A125209350A">[1]Data1!$EJ$1:$EJ$10,[1]Data1!$EJ$11:$EJ$83</definedName>
    <definedName name="A125209354K">[1]Data1!$FE$1:$FE$10,[1]Data1!$FE$11:$FE$83</definedName>
    <definedName name="A125209358V">[1]Data1!$FZ$1:$FZ$10,[1]Data1!$FZ$11:$FZ$83</definedName>
    <definedName name="A125209362K">[1]Data1!$FN$1:$FN$10,[1]Data1!$FN$11:$FN$83</definedName>
    <definedName name="A125209366V">[1]Data1!$GL$1:$GL$10,[1]Data1!$GL$11:$GL$83</definedName>
    <definedName name="A125209370K">[1]Data1!$EM$1:$EM$10,[1]Data1!$EM$11:$EM$83</definedName>
    <definedName name="A125209374V">[1]Data1!$ES$1:$ES$10,[1]Data1!$ES$11:$ES$83</definedName>
    <definedName name="A125209378C">[1]Data1!$GR$1:$GR$10,[1]Data1!$GR$11:$GR$83</definedName>
    <definedName name="A125209382V">[1]Data1!$GI$1:$GI$10,[1]Data1!$GI$11:$GI$83</definedName>
    <definedName name="A125209386C">[1]Data1!$DU$1:$DU$10,[1]Data1!$DU$11:$DU$83</definedName>
    <definedName name="A125209390V">[1]Data1!$EG$1:$EG$10,[1]Data1!$EG$11:$EG$83</definedName>
    <definedName name="A125209394C">[1]Data1!$FQ$1:$FQ$10,[1]Data1!$FQ$11:$FQ$83</definedName>
    <definedName name="A125209398L">[1]Data1!$GO$1:$GO$10,[1]Data1!$GO$11:$GO$83</definedName>
    <definedName name="A125209402T">[1]Data1!$GU$1:$GU$10,[1]Data1!$GU$11:$GU$83</definedName>
    <definedName name="A125209406A">[1]Data1!$DC$1:$DC$10,[1]Data1!$DC$11:$DC$83</definedName>
    <definedName name="A125209410T">[1]Data1!$DL$1:$DL$10,[1]Data1!$DL$11:$DL$83</definedName>
    <definedName name="A125209414A">[1]Data1!$DO$1:$DO$10,[1]Data1!$DO$11:$DO$83</definedName>
    <definedName name="A125209418K">[1]Data1!$EP$1:$EP$10,[1]Data1!$EP$11:$EP$83</definedName>
    <definedName name="A125209422A">[1]Data1!$EV$1:$EV$10,[1]Data1!$EV$11:$EV$83</definedName>
    <definedName name="A125209426K">[1]Data1!$EY$1:$EY$10,[1]Data1!$EY$11:$EY$83</definedName>
    <definedName name="A125209430A">[1]Data1!$FT$1:$FT$10,[1]Data1!$FT$11:$FT$83</definedName>
    <definedName name="A125209434K">[1]Data1!$GC$1:$GC$10,[1]Data1!$GC$11:$GC$83</definedName>
    <definedName name="A125209438V">[1]Data1!$DR$1:$DR$10,[1]Data1!$DR$11:$DR$83</definedName>
    <definedName name="A125209442K">[1]Data1!$EA$1:$EA$10,[1]Data1!$EA$11:$EA$83</definedName>
    <definedName name="A125209446V">[1]Data1!$GF$1:$GF$10,[1]Data1!$GF$11:$GF$83</definedName>
    <definedName name="A125209450K">[1]Data1!$CZ$1:$CZ$10,[1]Data1!$CZ$11:$CZ$83</definedName>
    <definedName name="A125209454V">[1]Data1!$DF$1:$DF$10,[1]Data1!$DF$11:$DF$83</definedName>
    <definedName name="A125209458C">[1]Data1!$DI$1:$DI$10,[1]Data1!$DI$11:$DI$83</definedName>
    <definedName name="A125209462V">[1]Data1!$DX$1:$DX$10,[1]Data1!$DX$11:$DX$83</definedName>
    <definedName name="A125209466C">[1]Data1!$FH$1:$FH$10,[1]Data1!$FH$11:$FH$83</definedName>
    <definedName name="A125209470V">[1]Data1!$FK$1:$FK$10,[1]Data1!$FK$11:$FK$83</definedName>
    <definedName name="A125209474C">[1]Data1!$ED$1:$ED$10,[1]Data1!$ED$11:$ED$83</definedName>
    <definedName name="A125209478L">[1]Data1!$FB$1:$FB$10,[1]Data1!$FB$11:$FB$83</definedName>
    <definedName name="A125209482C">[1]Data1!$FW$1:$FW$10,[1]Data1!$FW$11:$FW$83</definedName>
    <definedName name="A125210574K">[1]Data2!$CP$1:$CP$10,[1]Data2!$CP$11:$CP$83</definedName>
    <definedName name="A125210578V">[1]Data2!$DK$1:$DK$10,[1]Data2!$DK$11:$DK$83</definedName>
    <definedName name="A125210582K">[1]Data2!$EF$1:$EF$10,[1]Data2!$EF$11:$EF$83</definedName>
    <definedName name="A125210586V">[1]Data2!$DT$1:$DT$10,[1]Data2!$DT$11:$DT$83</definedName>
    <definedName name="A125210590K">[1]Data2!$ER$1:$ER$10,[1]Data2!$ER$11:$ER$83</definedName>
    <definedName name="A125210594V">[1]Data2!$CS$1:$CS$10,[1]Data2!$CS$11:$CS$83</definedName>
    <definedName name="A125210598C">[1]Data2!$CY$1:$CY$10,[1]Data2!$CY$11:$CY$83</definedName>
    <definedName name="A125210602J">[1]Data2!$EX$1:$EX$10,[1]Data2!$EX$11:$EX$83</definedName>
    <definedName name="A125210606T">[1]Data2!$EO$1:$EO$10,[1]Data2!$EO$11:$EO$83</definedName>
    <definedName name="A125210610J">[1]Data2!$CA$1:$CA$10,[1]Data2!$CA$11:$CA$83</definedName>
    <definedName name="A125210614T">[1]Data2!$CM$1:$CM$10,[1]Data2!$CM$11:$CM$83</definedName>
    <definedName name="A125210618A">[1]Data2!$DW$1:$DW$10,[1]Data2!$DW$11:$DW$83</definedName>
    <definedName name="A125210622T">[1]Data2!$EU$1:$EU$10,[1]Data2!$EU$11:$EU$83</definedName>
    <definedName name="A125210626A">[1]Data2!$FA$1:$FA$10,[1]Data2!$FA$11:$FA$83</definedName>
    <definedName name="A125210630T">[1]Data2!$BI$1:$BI$10,[1]Data2!$BI$11:$BI$83</definedName>
    <definedName name="A125210634A">[1]Data2!$BR$1:$BR$10,[1]Data2!$BR$11:$BR$83</definedName>
    <definedName name="A125210638K">[1]Data2!$BU$1:$BU$10,[1]Data2!$BU$11:$BU$83</definedName>
    <definedName name="A125210642A">[1]Data2!$CV$1:$CV$10,[1]Data2!$CV$11:$CV$83</definedName>
    <definedName name="A125210646K">[1]Data2!$DB$1:$DB$10,[1]Data2!$DB$11:$DB$83</definedName>
    <definedName name="A125210650A">[1]Data2!$DE$1:$DE$10,[1]Data2!$DE$11:$DE$83</definedName>
    <definedName name="A125210654K">[1]Data2!$DZ$1:$DZ$10,[1]Data2!$DZ$11:$DZ$83</definedName>
    <definedName name="A125210658V">[1]Data2!$EI$1:$EI$10,[1]Data2!$EI$11:$EI$83</definedName>
    <definedName name="A125210662K">[1]Data2!$BX$1:$BX$10,[1]Data2!$BX$11:$BX$83</definedName>
    <definedName name="A125210666V">[1]Data2!$CG$1:$CG$10,[1]Data2!$CG$11:$CG$83</definedName>
    <definedName name="A125210670K">[1]Data2!$EL$1:$EL$10,[1]Data2!$EL$11:$EL$83</definedName>
    <definedName name="A125210674V">[1]Data2!$BF$1:$BF$10,[1]Data2!$BF$11:$BF$83</definedName>
    <definedName name="A125210678C">[1]Data2!$BL$1:$BL$10,[1]Data2!$BL$11:$BL$83</definedName>
    <definedName name="A125210682V">[1]Data2!$BO$1:$BO$10,[1]Data2!$BO$11:$BO$83</definedName>
    <definedName name="A125210686C">[1]Data2!$CD$1:$CD$10,[1]Data2!$CD$11:$CD$83</definedName>
    <definedName name="A125210690V">[1]Data2!$DN$1:$DN$10,[1]Data2!$DN$11:$DN$83</definedName>
    <definedName name="A125210694C">[1]Data2!$DQ$1:$DQ$10,[1]Data2!$DQ$11:$DQ$83</definedName>
    <definedName name="A125210698L">[1]Data2!$CJ$1:$CJ$10,[1]Data2!$CJ$11:$CJ$83</definedName>
    <definedName name="A125210702T">[1]Data2!$DH$1:$DH$10,[1]Data2!$DH$11:$DH$83</definedName>
    <definedName name="A125210706A">[1]Data2!$EC$1:$EC$10,[1]Data2!$EC$11:$EC$83</definedName>
    <definedName name="A125211798R">[1]Data2!$GN$1:$GN$10,[1]Data2!$GN$11:$GN$83</definedName>
    <definedName name="A125211802V">[1]Data2!$HI$1:$HI$10,[1]Data2!$HI$11:$HI$83</definedName>
    <definedName name="A125211806C">[1]Data2!$ID$1:$ID$10,[1]Data2!$ID$11:$ID$83</definedName>
    <definedName name="A125211810V">[1]Data2!$HR$1:$HR$10,[1]Data2!$HR$11:$HR$83</definedName>
    <definedName name="A125211814C">[1]Data2!$IP$1:$IP$10,[1]Data2!$IP$11:$IP$83</definedName>
    <definedName name="A125211818L">[1]Data2!$GQ$1:$GQ$10,[1]Data2!$GQ$11:$GQ$83</definedName>
    <definedName name="A125211822C">[1]Data2!$GW$1:$GW$10,[1]Data2!$GW$11:$GW$83</definedName>
    <definedName name="A125211826L">[1]Data3!$F$1:$F$10,[1]Data3!$F$11:$F$83</definedName>
    <definedName name="A125211830C">[1]Data2!$IM$1:$IM$10,[1]Data2!$IM$11:$IM$83</definedName>
    <definedName name="A125211834L">[1]Data2!$FY$1:$FY$10,[1]Data2!$FY$11:$FY$83</definedName>
    <definedName name="A125211838W">[1]Data2!$GK$1:$GK$10,[1]Data2!$GK$11:$GK$83</definedName>
    <definedName name="A125211842L">[1]Data2!$HU$1:$HU$10,[1]Data2!$HU$11:$HU$83</definedName>
    <definedName name="A125211846W">[1]Data3!$C$1:$C$10,[1]Data3!$C$11:$C$83</definedName>
    <definedName name="A125211850L">[1]Data3!$I$1:$I$10,[1]Data3!$I$11:$I$83</definedName>
    <definedName name="A125211854W">[1]Data2!$FG$1:$FG$10,[1]Data2!$FG$11:$FG$83</definedName>
    <definedName name="A125211858F">[1]Data2!$FP$1:$FP$10,[1]Data2!$FP$11:$FP$83</definedName>
    <definedName name="A125211862W">[1]Data2!$FS$1:$FS$10,[1]Data2!$FS$11:$FS$83</definedName>
    <definedName name="A125211866F">[1]Data2!$GT$1:$GT$10,[1]Data2!$GT$11:$GT$83</definedName>
    <definedName name="A125211870W">[1]Data2!$GZ$1:$GZ$10,[1]Data2!$GZ$11:$GZ$83</definedName>
    <definedName name="A125211874F">[1]Data2!$HC$1:$HC$10,[1]Data2!$HC$11:$HC$83</definedName>
    <definedName name="A125211878R">[1]Data2!$HX$1:$HX$10,[1]Data2!$HX$11:$HX$83</definedName>
    <definedName name="A125211882F">[1]Data2!$IG$1:$IG$10,[1]Data2!$IG$11:$IG$83</definedName>
    <definedName name="A125211886R">[1]Data2!$FV$1:$FV$10,[1]Data2!$FV$11:$FV$83</definedName>
    <definedName name="A125211890F">[1]Data2!$GE$1:$GE$10,[1]Data2!$GE$11:$GE$83</definedName>
    <definedName name="A125211894R">[1]Data2!$IJ$1:$IJ$10,[1]Data2!$IJ$11:$IJ$83</definedName>
    <definedName name="A125211898X">[1]Data2!$FD$1:$FD$10,[1]Data2!$FD$11:$FD$83</definedName>
    <definedName name="A125211902C">[1]Data2!$FJ$1:$FJ$10,[1]Data2!$FJ$11:$FJ$83</definedName>
    <definedName name="A125211906L">[1]Data2!$FM$1:$FM$10,[1]Data2!$FM$11:$FM$83</definedName>
    <definedName name="A125211910C">[1]Data2!$GB$1:$GB$10,[1]Data2!$GB$11:$GB$83</definedName>
    <definedName name="A125211914L">[1]Data2!$HL$1:$HL$10,[1]Data2!$HL$11:$HL$83</definedName>
    <definedName name="A125211918W">[1]Data2!$HO$1:$HO$10,[1]Data2!$HO$11:$HO$83</definedName>
    <definedName name="A125211922L">[1]Data2!$GH$1:$GH$10,[1]Data2!$GH$11:$GH$83</definedName>
    <definedName name="A125211926W">[1]Data2!$HF$1:$HF$10,[1]Data2!$HF$11:$HF$83</definedName>
    <definedName name="A125211930L">[1]Data2!$IA$1:$IA$10,[1]Data2!$IA$11:$IA$83</definedName>
    <definedName name="A125213022T">[1]Data1!$AN$1:$AN$10,[1]Data1!$AN$11:$AN$83</definedName>
    <definedName name="A125213026A">[1]Data1!$BI$1:$BI$10,[1]Data1!$BI$11:$BI$83</definedName>
    <definedName name="A125213030T">[1]Data1!$CD$1:$CD$10,[1]Data1!$CD$11:$CD$83</definedName>
    <definedName name="A125213034A">[1]Data1!$BR$1:$BR$10,[1]Data1!$BR$11:$BR$83</definedName>
    <definedName name="A125213038K">[1]Data1!$CP$1:$CP$10,[1]Data1!$CP$11:$CP$83</definedName>
    <definedName name="A125213042A">[1]Data1!$AQ$1:$AQ$10,[1]Data1!$AQ$11:$AQ$83</definedName>
    <definedName name="A125213046K">[1]Data1!$AW$1:$AW$10,[1]Data1!$AW$11:$AW$83</definedName>
    <definedName name="A125213050A">[1]Data1!$CV$1:$CV$10,[1]Data1!$CV$11:$CV$83</definedName>
    <definedName name="A125213054K">[1]Data1!$CM$1:$CM$10,[1]Data1!$CM$11:$CM$83</definedName>
    <definedName name="A125213058V">[1]Data1!$Y$1:$Y$10,[1]Data1!$Y$11:$Y$83</definedName>
    <definedName name="A125213062K">[1]Data1!$AK$1:$AK$10,[1]Data1!$AK$11:$AK$83</definedName>
    <definedName name="A125213066V">[1]Data1!$BU$1:$BU$10,[1]Data1!$BU$11:$BU$83</definedName>
    <definedName name="A125213070K">[1]Data1!$CS$1:$CS$10,[1]Data1!$CS$11:$CS$83</definedName>
    <definedName name="A125213074V">[1]Data1!$CY$1:$CY$10,[1]Data1!$CY$11:$CY$83</definedName>
    <definedName name="A125213078C">[1]Data1!$G$1:$G$10,[1]Data1!$G$11:$G$83</definedName>
    <definedName name="A125213082V">[1]Data1!$P$1:$P$10,[1]Data1!$P$11:$P$83</definedName>
    <definedName name="A125213086C">[1]Data1!$S$1:$S$10,[1]Data1!$S$11:$S$83</definedName>
    <definedName name="A125213090V">[1]Data1!$AT$1:$AT$10,[1]Data1!$AT$11:$AT$83</definedName>
    <definedName name="A125213094C">[1]Data1!$AZ$1:$AZ$10,[1]Data1!$AZ$11:$AZ$83</definedName>
    <definedName name="A125213098L">[1]Data1!$BC$1:$BC$10,[1]Data1!$BC$11:$BC$83</definedName>
    <definedName name="A125213102T">[1]Data1!$BX$1:$BX$10,[1]Data1!$BX$11:$BX$83</definedName>
    <definedName name="A125213106A">[1]Data1!$CG$1:$CG$10,[1]Data1!$CG$11:$CG$83</definedName>
    <definedName name="A125213110T">[1]Data1!$V$1:$V$10,[1]Data1!$V$11:$V$83</definedName>
    <definedName name="A125213114A">[1]Data1!$AE$1:$AE$10,[1]Data1!$AE$11:$AE$83</definedName>
    <definedName name="A125213118K">[1]Data1!$CJ$1:$CJ$10,[1]Data1!$CJ$11:$CJ$83</definedName>
    <definedName name="A125213122A">[1]Data1!$D$1:$D$10,[1]Data1!$D$11:$D$83</definedName>
    <definedName name="A125213126K">[1]Data1!$J$1:$J$10,[1]Data1!$J$11:$J$83</definedName>
    <definedName name="A125213130A">[1]Data1!$M$1:$M$10,[1]Data1!$M$11:$M$83</definedName>
    <definedName name="A125213134K">[1]Data1!$AB$1:$AB$10,[1]Data1!$AB$11:$AB$83</definedName>
    <definedName name="A125213138V">[1]Data1!$BL$1:$BL$10,[1]Data1!$BL$11:$BL$83</definedName>
    <definedName name="A125213142K">[1]Data1!$BO$1:$BO$10,[1]Data1!$BO$11:$BO$83</definedName>
    <definedName name="A125213146V">[1]Data1!$AH$1:$AH$10,[1]Data1!$AH$11:$AH$83</definedName>
    <definedName name="A125213150K">[1]Data1!$BF$1:$BF$10,[1]Data1!$BF$11:$BF$83</definedName>
    <definedName name="A125213154V">[1]Data1!$CA$1:$CA$10,[1]Data1!$CA$11:$CA$83</definedName>
    <definedName name="A125213158C">[1]Data6!$DL$1:$DL$10,[1]Data6!$DL$11:$DL$83</definedName>
    <definedName name="A125213162V">[1]Data6!$EG$1:$EG$10,[1]Data6!$EG$11:$EG$83</definedName>
    <definedName name="A125213166C">[1]Data6!$FB$1:$FB$10,[1]Data6!$FB$11:$FB$83</definedName>
    <definedName name="A125213170V">[1]Data6!$EP$1:$EP$10,[1]Data6!$EP$11:$EP$83</definedName>
    <definedName name="A125213174C">[1]Data6!$FN$1:$FN$10,[1]Data6!$FN$11:$FN$83</definedName>
    <definedName name="A125213178L">[1]Data6!$DO$1:$DO$10,[1]Data6!$DO$11:$DO$83</definedName>
    <definedName name="A125213182C">[1]Data6!$DU$1:$DU$10,[1]Data6!$DU$11:$DU$83</definedName>
    <definedName name="A125213186L">[1]Data6!$FT$1:$FT$10,[1]Data6!$FT$11:$FT$83</definedName>
    <definedName name="A125213190C">[1]Data6!$FK$1:$FK$10,[1]Data6!$FK$11:$FK$83</definedName>
    <definedName name="A125213194L">[1]Data6!$CW$1:$CW$10,[1]Data6!$CW$11:$CW$83</definedName>
    <definedName name="A125213198W">[1]Data6!$DI$1:$DI$10,[1]Data6!$DI$11:$DI$83</definedName>
    <definedName name="A125213202A">[1]Data6!$ES$1:$ES$10,[1]Data6!$ES$11:$ES$83</definedName>
    <definedName name="A125213206K">[1]Data6!$FQ$1:$FQ$10,[1]Data6!$FQ$11:$FQ$83</definedName>
    <definedName name="A125213210A">[1]Data6!$FW$1:$FW$10,[1]Data6!$FW$11:$FW$83</definedName>
    <definedName name="A125213214K">[1]Data6!$CE$1:$CE$10,[1]Data6!$CE$11:$CE$83</definedName>
    <definedName name="A125213218V">[1]Data6!$CN$1:$CN$10,[1]Data6!$CN$11:$CN$83</definedName>
    <definedName name="A125213222K">[1]Data6!$CQ$1:$CQ$10,[1]Data6!$CQ$11:$CQ$83</definedName>
    <definedName name="A125213226V">[1]Data6!$DR$1:$DR$10,[1]Data6!$DR$11:$DR$83</definedName>
    <definedName name="A125213230K">[1]Data6!$DX$1:$DX$10,[1]Data6!$DX$11:$DX$83</definedName>
    <definedName name="A125213234V">[1]Data6!$EA$1:$EA$10,[1]Data6!$EA$11:$EA$83</definedName>
    <definedName name="A125213238C">[1]Data6!$EV$1:$EV$10,[1]Data6!$EV$11:$EV$83</definedName>
    <definedName name="A125213242V">[1]Data6!$FE$1:$FE$10,[1]Data6!$FE$11:$FE$83</definedName>
    <definedName name="A125213246C">[1]Data6!$CT$1:$CT$10,[1]Data6!$CT$11:$CT$83</definedName>
    <definedName name="A125213250V">[1]Data6!$DC$1:$DC$10,[1]Data6!$DC$11:$DC$83</definedName>
    <definedName name="A125213254C">[1]Data6!$FH$1:$FH$10,[1]Data6!$FH$11:$FH$83</definedName>
    <definedName name="A125213258L">[1]Data6!$CB$1:$CB$10,[1]Data6!$CB$11:$CB$83</definedName>
    <definedName name="A125213262C">[1]Data6!$CH$1:$CH$10,[1]Data6!$CH$11:$CH$83</definedName>
    <definedName name="A125213266L">[1]Data6!$CK$1:$CK$10,[1]Data6!$CK$11:$CK$83</definedName>
    <definedName name="A125213270C">[1]Data6!$CZ$1:$CZ$10,[1]Data6!$CZ$11:$CZ$83</definedName>
    <definedName name="A125213274L">[1]Data6!$EJ$1:$EJ$10,[1]Data6!$EJ$11:$EJ$83</definedName>
    <definedName name="A125213278W">[1]Data6!$EM$1:$EM$10,[1]Data6!$EM$11:$EM$83</definedName>
    <definedName name="A125213282L">[1]Data6!$DF$1:$DF$10,[1]Data6!$DF$11:$DF$83</definedName>
    <definedName name="A125213286W">[1]Data6!$ED$1:$ED$10,[1]Data6!$ED$11:$ED$83</definedName>
    <definedName name="A125213290L">[1]Data6!$EY$1:$EY$10,[1]Data6!$EY$11:$EY$83</definedName>
    <definedName name="A125213294W">[1]Data4!$D$1:$D$10,[1]Data4!$D$11:$D$83</definedName>
    <definedName name="A125213298F">[1]Data4!$Y$1:$Y$10,[1]Data4!$Y$11:$Y$83</definedName>
    <definedName name="A125213302K">[1]Data4!$AT$1:$AT$10,[1]Data4!$AT$11:$AT$83</definedName>
    <definedName name="A125213306V">[1]Data4!$AH$1:$AH$10,[1]Data4!$AH$11:$AH$83</definedName>
    <definedName name="A125213310K">[1]Data4!$BF$1:$BF$10,[1]Data4!$BF$11:$BF$83</definedName>
    <definedName name="A125213314V">[1]Data4!$G$1:$G$10,[1]Data4!$G$11:$G$83</definedName>
    <definedName name="A125213318C">[1]Data4!$M$1:$M$10,[1]Data4!$M$11:$M$83</definedName>
    <definedName name="A125213322V">[1]Data4!$BL$1:$BL$10,[1]Data4!$BL$11:$BL$83</definedName>
    <definedName name="A125213326C">[1]Data4!$BC$1:$BC$10,[1]Data4!$BC$11:$BC$83</definedName>
    <definedName name="A125213330V">[1]Data3!$IE$1:$IE$10,[1]Data3!$IE$11:$IE$83</definedName>
    <definedName name="A125213334C">[1]Data3!$IQ$1:$IQ$10,[1]Data3!$IQ$11:$IQ$83</definedName>
    <definedName name="A125213338L">[1]Data4!$AK$1:$AK$10,[1]Data4!$AK$11:$AK$83</definedName>
    <definedName name="A125213342C">[1]Data4!$BI$1:$BI$10,[1]Data4!$BI$11:$BI$83</definedName>
    <definedName name="A125213346L">[1]Data4!$BO$1:$BO$10,[1]Data4!$BO$11:$BO$83</definedName>
    <definedName name="A125213350C">[1]Data3!$HM$1:$HM$10,[1]Data3!$HM$11:$HM$83</definedName>
    <definedName name="A125213354L">[1]Data3!$HV$1:$HV$10,[1]Data3!$HV$11:$HV$83</definedName>
    <definedName name="A125213358W">[1]Data3!$HY$1:$HY$10,[1]Data3!$HY$11:$HY$83</definedName>
    <definedName name="A125213362L">[1]Data4!$J$1:$J$10,[1]Data4!$J$11:$J$83</definedName>
    <definedName name="A125213366W">[1]Data4!$P$1:$P$10,[1]Data4!$P$11:$P$83</definedName>
    <definedName name="A125213370L">[1]Data4!$S$1:$S$10,[1]Data4!$S$11:$S$83</definedName>
    <definedName name="A125213374W">[1]Data4!$AN$1:$AN$10,[1]Data4!$AN$11:$AN$83</definedName>
    <definedName name="A125213378F">[1]Data4!$AW$1:$AW$10,[1]Data4!$AW$11:$AW$83</definedName>
    <definedName name="A125213382W">[1]Data3!$IB$1:$IB$10,[1]Data3!$IB$11:$IB$83</definedName>
    <definedName name="A125213386F">[1]Data3!$IK$1:$IK$10,[1]Data3!$IK$11:$IK$83</definedName>
    <definedName name="A125213390W">[1]Data4!$AZ$1:$AZ$10,[1]Data4!$AZ$11:$AZ$83</definedName>
    <definedName name="A125213394F">[1]Data3!$HJ$1:$HJ$10,[1]Data3!$HJ$11:$HJ$83</definedName>
    <definedName name="A125213398R">[1]Data3!$HP$1:$HP$10,[1]Data3!$HP$11:$HP$83</definedName>
    <definedName name="A125213402V">[1]Data3!$HS$1:$HS$10,[1]Data3!$HS$11:$HS$83</definedName>
    <definedName name="A125213406C">[1]Data3!$IH$1:$IH$10,[1]Data3!$IH$11:$IH$83</definedName>
    <definedName name="A125213410V">[1]Data4!$AB$1:$AB$10,[1]Data4!$AB$11:$AB$83</definedName>
    <definedName name="A125213414C">[1]Data4!$AE$1:$AE$10,[1]Data4!$AE$11:$AE$83</definedName>
    <definedName name="A125213418L">[1]Data3!$IN$1:$IN$10,[1]Data3!$IN$11:$IN$83</definedName>
    <definedName name="A125213422C">[1]Data4!$V$1:$V$10,[1]Data4!$V$11:$V$83</definedName>
    <definedName name="A125213426L">[1]Data4!$AQ$1:$AQ$10,[1]Data4!$AQ$11:$AQ$83</definedName>
    <definedName name="A125213430C">[1]Data5!$BH$1:$BH$10,[1]Data5!$BH$11:$BH$83</definedName>
    <definedName name="A125213434L">[1]Data5!$CC$1:$CC$10,[1]Data5!$CC$11:$CC$83</definedName>
    <definedName name="A125213438W">[1]Data5!$CX$1:$CX$10,[1]Data5!$CX$11:$CX$83</definedName>
    <definedName name="A125213442L">[1]Data5!$CL$1:$CL$10,[1]Data5!$CL$11:$CL$83</definedName>
    <definedName name="A125213446W">[1]Data5!$DJ$1:$DJ$10,[1]Data5!$DJ$11:$DJ$83</definedName>
    <definedName name="A125213450L">[1]Data5!$BK$1:$BK$10,[1]Data5!$BK$11:$BK$83</definedName>
    <definedName name="A125213454W">[1]Data5!$BQ$1:$BQ$10,[1]Data5!$BQ$11:$BQ$83</definedName>
    <definedName name="A125213458F">[1]Data5!$DP$1:$DP$10,[1]Data5!$DP$11:$DP$83</definedName>
    <definedName name="A125213462W">[1]Data5!$DG$1:$DG$10,[1]Data5!$DG$11:$DG$83</definedName>
    <definedName name="A125213466F">[1]Data5!$AS$1:$AS$10,[1]Data5!$AS$11:$AS$83</definedName>
    <definedName name="A125213470W">[1]Data5!$BE$1:$BE$10,[1]Data5!$BE$11:$BE$83</definedName>
    <definedName name="A125213474F">[1]Data5!$CO$1:$CO$10,[1]Data5!$CO$11:$CO$83</definedName>
    <definedName name="A125213478R">[1]Data5!$DM$1:$DM$10,[1]Data5!$DM$11:$DM$83</definedName>
    <definedName name="A125213482F">[1]Data5!$DS$1:$DS$10,[1]Data5!$DS$11:$DS$83</definedName>
    <definedName name="A125213486R">[1]Data5!$AA$1:$AA$10,[1]Data5!$AA$11:$AA$83</definedName>
    <definedName name="A125213490F">[1]Data5!$AJ$1:$AJ$10,[1]Data5!$AJ$11:$AJ$83</definedName>
    <definedName name="A125213494R">[1]Data5!$AM$1:$AM$10,[1]Data5!$AM$11:$AM$83</definedName>
    <definedName name="A125213498X">[1]Data5!$BN$1:$BN$10,[1]Data5!$BN$11:$BN$83</definedName>
    <definedName name="A125213502C">[1]Data5!$BT$1:$BT$10,[1]Data5!$BT$11:$BT$83</definedName>
    <definedName name="A125213506L">[1]Data5!$BW$1:$BW$10,[1]Data5!$BW$11:$BW$83</definedName>
    <definedName name="A125213510C">[1]Data5!$CR$1:$CR$10,[1]Data5!$CR$11:$CR$83</definedName>
    <definedName name="A125213514L">[1]Data5!$DA$1:$DA$10,[1]Data5!$DA$11:$DA$83</definedName>
    <definedName name="A125213518W">[1]Data5!$AP$1:$AP$10,[1]Data5!$AP$11:$AP$83</definedName>
    <definedName name="A125213522L">[1]Data5!$AY$1:$AY$10,[1]Data5!$AY$11:$AY$83</definedName>
    <definedName name="A125213526W">[1]Data5!$DD$1:$DD$10,[1]Data5!$DD$11:$DD$83</definedName>
    <definedName name="A125213530L">[1]Data5!$X$1:$X$10,[1]Data5!$X$11:$X$83</definedName>
    <definedName name="A125213534W">[1]Data5!$AD$1:$AD$10,[1]Data5!$AD$11:$AD$83</definedName>
    <definedName name="A125213538F">[1]Data5!$AG$1:$AG$10,[1]Data5!$AG$11:$AG$83</definedName>
    <definedName name="A125213542W">[1]Data5!$AV$1:$AV$10,[1]Data5!$AV$11:$AV$83</definedName>
    <definedName name="A125213546F">[1]Data5!$CF$1:$CF$10,[1]Data5!$CF$11:$CF$83</definedName>
    <definedName name="A125213550W">[1]Data5!$CI$1:$CI$10,[1]Data5!$CI$11:$CI$83</definedName>
    <definedName name="A125213554F">[1]Data5!$BB$1:$BB$10,[1]Data5!$BB$11:$BB$83</definedName>
    <definedName name="A125213558R">[1]Data5!$BZ$1:$BZ$10,[1]Data5!$BZ$11:$BZ$83</definedName>
    <definedName name="A125213562F">[1]Data5!$CU$1:$CU$10,[1]Data5!$CU$11:$CU$83</definedName>
    <definedName name="A125213566R">[1]Data5!$FF$1:$FF$10,[1]Data5!$FF$11:$FF$83</definedName>
    <definedName name="A125213570F">[1]Data5!$GA$1:$GA$10,[1]Data5!$GA$11:$GA$83</definedName>
    <definedName name="A125213574R">[1]Data5!$GV$1:$GV$10,[1]Data5!$GV$11:$GV$83</definedName>
    <definedName name="A125213578X">[1]Data5!$GJ$1:$GJ$10,[1]Data5!$GJ$11:$GJ$83</definedName>
    <definedName name="A125213582R">[1]Data5!$HH$1:$HH$10,[1]Data5!$HH$11:$HH$83</definedName>
    <definedName name="A125213586X">[1]Data5!$FI$1:$FI$10,[1]Data5!$FI$11:$FI$83</definedName>
    <definedName name="A125213590R">[1]Data5!$FO$1:$FO$10,[1]Data5!$FO$11:$FO$83</definedName>
    <definedName name="A125213594X">[1]Data5!$HN$1:$HN$10,[1]Data5!$HN$11:$HN$83</definedName>
    <definedName name="A125213598J">[1]Data5!$HE$1:$HE$10,[1]Data5!$HE$11:$HE$83</definedName>
    <definedName name="A125213602L">[1]Data5!$EQ$1:$EQ$10,[1]Data5!$EQ$11:$EQ$83</definedName>
    <definedName name="A125213606W">[1]Data5!$FC$1:$FC$10,[1]Data5!$FC$11:$FC$83</definedName>
    <definedName name="A125213610L">[1]Data5!$GM$1:$GM$10,[1]Data5!$GM$11:$GM$83</definedName>
    <definedName name="A125213614W">[1]Data5!$HK$1:$HK$10,[1]Data5!$HK$11:$HK$83</definedName>
    <definedName name="A125213618F">[1]Data5!$HQ$1:$HQ$10,[1]Data5!$HQ$11:$HQ$83</definedName>
    <definedName name="A125213622W">[1]Data5!$DY$1:$DY$10,[1]Data5!$DY$11:$DY$83</definedName>
    <definedName name="A125213626F">[1]Data5!$EH$1:$EH$10,[1]Data5!$EH$11:$EH$83</definedName>
    <definedName name="A125213630W">[1]Data5!$EK$1:$EK$10,[1]Data5!$EK$11:$EK$83</definedName>
    <definedName name="A125213634F">[1]Data5!$FL$1:$FL$10,[1]Data5!$FL$11:$FL$83</definedName>
    <definedName name="A125213638R">[1]Data5!$FR$1:$FR$10,[1]Data5!$FR$11:$FR$83</definedName>
    <definedName name="A125213642F">[1]Data5!$FU$1:$FU$10,[1]Data5!$FU$11:$FU$83</definedName>
    <definedName name="A125213646R">[1]Data5!$GP$1:$GP$10,[1]Data5!$GP$11:$GP$83</definedName>
    <definedName name="A125213650F">[1]Data5!$GY$1:$GY$10,[1]Data5!$GY$11:$GY$83</definedName>
    <definedName name="A125213654R">[1]Data5!$EN$1:$EN$10,[1]Data5!$EN$11:$EN$83</definedName>
    <definedName name="A125213658X">[1]Data5!$EW$1:$EW$10,[1]Data5!$EW$11:$EW$83</definedName>
    <definedName name="A125213662R">[1]Data5!$HB$1:$HB$10,[1]Data5!$HB$11:$HB$83</definedName>
    <definedName name="A125213666X">[1]Data5!$DV$1:$DV$10,[1]Data5!$DV$11:$DV$83</definedName>
    <definedName name="A125213670R">[1]Data5!$EB$1:$EB$10,[1]Data5!$EB$11:$EB$83</definedName>
    <definedName name="A125213674X">[1]Data5!$EE$1:$EE$10,[1]Data5!$EE$11:$EE$83</definedName>
    <definedName name="A125213678J">[1]Data5!$ET$1:$ET$10,[1]Data5!$ET$11:$ET$83</definedName>
    <definedName name="A125213682X">[1]Data5!$GD$1:$GD$10,[1]Data5!$GD$11:$GD$83</definedName>
    <definedName name="A125213686J">[1]Data5!$GG$1:$GG$10,[1]Data5!$GG$11:$GG$83</definedName>
    <definedName name="A125213690X">[1]Data5!$EZ$1:$EZ$10,[1]Data5!$EZ$11:$EZ$83</definedName>
    <definedName name="A125213694J">[1]Data5!$FX$1:$FX$10,[1]Data5!$FX$11:$FX$83</definedName>
    <definedName name="A125213698T">[1]Data5!$GS$1:$GS$10,[1]Data5!$GS$11:$GS$83</definedName>
    <definedName name="A125213702W">[1]Data6!$N$1:$N$10,[1]Data6!$N$11:$N$83</definedName>
    <definedName name="A125213706F">[1]Data6!$AI$1:$AI$10,[1]Data6!$AI$11:$AI$83</definedName>
    <definedName name="A125213710W">[1]Data6!$BD$1:$BD$10,[1]Data6!$BD$11:$BD$83</definedName>
    <definedName name="A125213714F">[1]Data6!$AR$1:$AR$10,[1]Data6!$AR$11:$AR$83</definedName>
    <definedName name="A125213718R">[1]Data6!$BP$1:$BP$10,[1]Data6!$BP$11:$BP$83</definedName>
    <definedName name="A125213722F">[1]Data6!$Q$1:$Q$10,[1]Data6!$Q$11:$Q$83</definedName>
    <definedName name="A125213726R">[1]Data6!$W$1:$W$10,[1]Data6!$W$11:$W$83</definedName>
    <definedName name="A125213730F">[1]Data6!$BV$1:$BV$10,[1]Data6!$BV$11:$BV$83</definedName>
    <definedName name="A125213734R">[1]Data6!$BM$1:$BM$10,[1]Data6!$BM$11:$BM$83</definedName>
    <definedName name="A125213738X">[1]Data5!$IO$1:$IO$10,[1]Data5!$IO$11:$IO$83</definedName>
    <definedName name="A125213742R">[1]Data6!$K$1:$K$10,[1]Data6!$K$11:$K$83</definedName>
    <definedName name="A125213746X">[1]Data6!$AU$1:$AU$10,[1]Data6!$AU$11:$AU$83</definedName>
    <definedName name="A125213750R">[1]Data6!$BS$1:$BS$10,[1]Data6!$BS$11:$BS$83</definedName>
    <definedName name="A125213754X">[1]Data6!$BY$1:$BY$10,[1]Data6!$BY$11:$BY$83</definedName>
    <definedName name="A125213758J">[1]Data5!$HW$1:$HW$10,[1]Data5!$HW$11:$HW$83</definedName>
    <definedName name="A125213762X">[1]Data5!$IF$1:$IF$10,[1]Data5!$IF$11:$IF$83</definedName>
    <definedName name="A125213766J">[1]Data5!$II$1:$II$10,[1]Data5!$II$11:$II$83</definedName>
    <definedName name="A125213770X">[1]Data6!$T$1:$T$10,[1]Data6!$T$11:$T$83</definedName>
    <definedName name="A125213774J">[1]Data6!$Z$1:$Z$10,[1]Data6!$Z$11:$Z$83</definedName>
    <definedName name="A125213778T">[1]Data6!$AC$1:$AC$10,[1]Data6!$AC$11:$AC$83</definedName>
    <definedName name="A125213782J">[1]Data6!$AX$1:$AX$10,[1]Data6!$AX$11:$AX$83</definedName>
    <definedName name="A125213786T">[1]Data6!$BG$1:$BG$10,[1]Data6!$BG$11:$BG$83</definedName>
    <definedName name="A125213790J">[1]Data5!$IL$1:$IL$10,[1]Data5!$IL$11:$IL$83</definedName>
    <definedName name="A125213794T">[1]Data6!$E$1:$E$10,[1]Data6!$E$11:$E$83</definedName>
    <definedName name="A125213798A">[1]Data6!$BJ$1:$BJ$10,[1]Data6!$BJ$11:$BJ$83</definedName>
    <definedName name="A125213802F">[1]Data5!$HT$1:$HT$10,[1]Data5!$HT$11:$HT$83</definedName>
    <definedName name="A125213806R">[1]Data5!$HZ$1:$HZ$10,[1]Data5!$HZ$11:$HZ$83</definedName>
    <definedName name="A125213810F">[1]Data5!$IC$1:$IC$10,[1]Data5!$IC$11:$IC$83</definedName>
    <definedName name="A125213814R">[1]Data6!$B$1:$B$10,[1]Data6!$B$11:$B$83</definedName>
    <definedName name="A125213818X">[1]Data6!$AL$1:$AL$10,[1]Data6!$AL$11:$AL$83</definedName>
    <definedName name="A125213822R">[1]Data6!$AO$1:$AO$10,[1]Data6!$AO$11:$AO$83</definedName>
    <definedName name="A125213826X">[1]Data6!$H$1:$H$10,[1]Data6!$H$11:$H$83</definedName>
    <definedName name="A125213830R">[1]Data6!$AF$1:$AF$10,[1]Data6!$AF$11:$AF$83</definedName>
    <definedName name="A125213834X">[1]Data6!$BA$1:$BA$10,[1]Data6!$BA$11:$BA$83</definedName>
    <definedName name="A125213838J">[1]Data3!$EV$1:$EV$10,[1]Data3!$EV$11:$EV$83</definedName>
    <definedName name="A125213842X">[1]Data3!$FQ$1:$FQ$10,[1]Data3!$FQ$11:$FQ$83</definedName>
    <definedName name="A125213846J">[1]Data3!$GL$1:$GL$10,[1]Data3!$GL$11:$GL$83</definedName>
    <definedName name="A125213850X">[1]Data3!$FZ$1:$FZ$10,[1]Data3!$FZ$11:$FZ$83</definedName>
    <definedName name="A125213854J">[1]Data3!$GX$1:$GX$10,[1]Data3!$GX$11:$GX$83</definedName>
    <definedName name="A125213858T">[1]Data3!$EY$1:$EY$10,[1]Data3!$EY$11:$EY$83</definedName>
    <definedName name="A125213862J">[1]Data3!$FE$1:$FE$10,[1]Data3!$FE$11:$FE$83</definedName>
    <definedName name="A125213866T">[1]Data3!$HD$1:$HD$10,[1]Data3!$HD$11:$HD$83</definedName>
    <definedName name="A125213870J">[1]Data3!$GU$1:$GU$10,[1]Data3!$GU$11:$GU$83</definedName>
    <definedName name="A125213874T">[1]Data3!$EG$1:$EG$10,[1]Data3!$EG$11:$EG$83</definedName>
    <definedName name="A125213878A">[1]Data3!$ES$1:$ES$10,[1]Data3!$ES$11:$ES$83</definedName>
    <definedName name="A125213882T">[1]Data3!$GC$1:$GC$10,[1]Data3!$GC$11:$GC$83</definedName>
    <definedName name="A125213886A">[1]Data3!$HA$1:$HA$10,[1]Data3!$HA$11:$HA$83</definedName>
    <definedName name="A125213890T">[1]Data3!$HG$1:$HG$10,[1]Data3!$HG$11:$HG$83</definedName>
    <definedName name="A125213894A">[1]Data3!$DO$1:$DO$10,[1]Data3!$DO$11:$DO$83</definedName>
    <definedName name="A125213898K">[1]Data3!$DX$1:$DX$10,[1]Data3!$DX$11:$DX$83</definedName>
    <definedName name="A125213902R">[1]Data3!$EA$1:$EA$10,[1]Data3!$EA$11:$EA$83</definedName>
    <definedName name="A125213906X">[1]Data3!$FB$1:$FB$10,[1]Data3!$FB$11:$FB$83</definedName>
    <definedName name="A125213910R">[1]Data3!$FH$1:$FH$10,[1]Data3!$FH$11:$FH$83</definedName>
    <definedName name="A125213914X">[1]Data3!$FK$1:$FK$10,[1]Data3!$FK$11:$FK$83</definedName>
    <definedName name="A125213918J">[1]Data3!$GF$1:$GF$10,[1]Data3!$GF$11:$GF$83</definedName>
    <definedName name="A125213922X">[1]Data3!$GO$1:$GO$10,[1]Data3!$GO$11:$GO$83</definedName>
    <definedName name="A125213926J">[1]Data3!$ED$1:$ED$10,[1]Data3!$ED$11:$ED$83</definedName>
    <definedName name="A125213930X">[1]Data3!$EM$1:$EM$10,[1]Data3!$EM$11:$EM$83</definedName>
    <definedName name="A125213934J">[1]Data3!$GR$1:$GR$10,[1]Data3!$GR$11:$GR$83</definedName>
    <definedName name="A125213938T">[1]Data3!$DL$1:$DL$10,[1]Data3!$DL$11:$DL$83</definedName>
    <definedName name="A125213942J">[1]Data3!$DR$1:$DR$10,[1]Data3!$DR$11:$DR$83</definedName>
    <definedName name="A125213946T">[1]Data3!$DU$1:$DU$10,[1]Data3!$DU$11:$DU$83</definedName>
    <definedName name="A125213950J">[1]Data3!$EJ$1:$EJ$10,[1]Data3!$EJ$11:$EJ$83</definedName>
    <definedName name="A125213954T">[1]Data3!$FT$1:$FT$10,[1]Data3!$FT$11:$FT$83</definedName>
    <definedName name="A125213958A">[1]Data3!$FW$1:$FW$10,[1]Data3!$FW$11:$FW$83</definedName>
    <definedName name="A125213962T">[1]Data3!$EP$1:$EP$10,[1]Data3!$EP$11:$EP$83</definedName>
    <definedName name="A125213966A">[1]Data3!$FN$1:$FN$10,[1]Data3!$FN$11:$FN$83</definedName>
    <definedName name="A125213970T">[1]Data3!$GI$1:$GI$10,[1]Data3!$GI$11:$GI$83</definedName>
    <definedName name="A125213974A">[1]Data4!$DB$1:$DB$10,[1]Data4!$DB$11:$DB$83</definedName>
    <definedName name="A125213978K">[1]Data4!$DW$1:$DW$10,[1]Data4!$DW$11:$DW$83</definedName>
    <definedName name="A125213982A">[1]Data4!$ER$1:$ER$10,[1]Data4!$ER$11:$ER$83</definedName>
    <definedName name="A125213986K">[1]Data4!$EF$1:$EF$10,[1]Data4!$EF$11:$EF$83</definedName>
    <definedName name="A125213990A">[1]Data4!$FD$1:$FD$10,[1]Data4!$FD$11:$FD$83</definedName>
    <definedName name="A125213994K">[1]Data4!$DE$1:$DE$10,[1]Data4!$DE$11:$DE$83</definedName>
    <definedName name="A125213998V">[1]Data4!$DK$1:$DK$10,[1]Data4!$DK$11:$DK$83</definedName>
    <definedName name="A125214002A">[1]Data4!$FJ$1:$FJ$10,[1]Data4!$FJ$11:$FJ$83</definedName>
    <definedName name="A125214006K">[1]Data4!$FA$1:$FA$10,[1]Data4!$FA$11:$FA$83</definedName>
    <definedName name="A125214010A">[1]Data4!$CM$1:$CM$10,[1]Data4!$CM$11:$CM$83</definedName>
    <definedName name="A125214014K">[1]Data4!$CY$1:$CY$10,[1]Data4!$CY$11:$CY$83</definedName>
    <definedName name="A125214018V">[1]Data4!$EI$1:$EI$10,[1]Data4!$EI$11:$EI$83</definedName>
    <definedName name="A125214022K">[1]Data4!$FG$1:$FG$10,[1]Data4!$FG$11:$FG$83</definedName>
    <definedName name="A125214026V">[1]Data4!$FM$1:$FM$10,[1]Data4!$FM$11:$FM$83</definedName>
    <definedName name="A125214030K">[1]Data4!$BU$1:$BU$10,[1]Data4!$BU$11:$BU$83</definedName>
    <definedName name="A125214034V">[1]Data4!$CD$1:$CD$10,[1]Data4!$CD$11:$CD$83</definedName>
    <definedName name="A125214038C">[1]Data4!$CG$1:$CG$10,[1]Data4!$CG$11:$CG$83</definedName>
    <definedName name="A125214042V">[1]Data4!$DH$1:$DH$10,[1]Data4!$DH$11:$DH$83</definedName>
    <definedName name="A125214046C">[1]Data4!$DN$1:$DN$10,[1]Data4!$DN$11:$DN$83</definedName>
    <definedName name="A125214050V">[1]Data4!$DQ$1:$DQ$10,[1]Data4!$DQ$11:$DQ$83</definedName>
    <definedName name="A125214054C">[1]Data4!$EL$1:$EL$10,[1]Data4!$EL$11:$EL$83</definedName>
    <definedName name="A125214058L">[1]Data4!$EU$1:$EU$10,[1]Data4!$EU$11:$EU$83</definedName>
    <definedName name="A125214062C">[1]Data4!$CJ$1:$CJ$10,[1]Data4!$CJ$11:$CJ$83</definedName>
    <definedName name="A125214066L">[1]Data4!$CS$1:$CS$10,[1]Data4!$CS$11:$CS$83</definedName>
    <definedName name="A125214070C">[1]Data4!$EX$1:$EX$10,[1]Data4!$EX$11:$EX$83</definedName>
    <definedName name="A125214074L">[1]Data4!$BR$1:$BR$10,[1]Data4!$BR$11:$BR$83</definedName>
    <definedName name="A125214078W">[1]Data4!$BX$1:$BX$10,[1]Data4!$BX$11:$BX$83</definedName>
    <definedName name="A125214082L">[1]Data4!$CA$1:$CA$10,[1]Data4!$CA$11:$CA$83</definedName>
    <definedName name="A125214086W">[1]Data4!$CP$1:$CP$10,[1]Data4!$CP$11:$CP$83</definedName>
    <definedName name="A125214090L">[1]Data4!$DZ$1:$DZ$10,[1]Data4!$DZ$11:$DZ$83</definedName>
    <definedName name="A125214094W">[1]Data4!$EC$1:$EC$10,[1]Data4!$EC$11:$EC$83</definedName>
    <definedName name="A125214098F">[1]Data4!$CV$1:$CV$10,[1]Data4!$CV$11:$CV$83</definedName>
    <definedName name="A125214102K">[1]Data4!$DT$1:$DT$10,[1]Data4!$DT$11:$DT$83</definedName>
    <definedName name="A125214106V">[1]Data4!$EO$1:$EO$10,[1]Data4!$EO$11:$EO$83</definedName>
    <definedName name="A125214110K">[1]Data4!$GZ$1:$GZ$10,[1]Data4!$GZ$11:$GZ$83</definedName>
    <definedName name="A125214114V">[1]Data4!$HU$1:$HU$10,[1]Data4!$HU$11:$HU$83</definedName>
    <definedName name="A125214118C">[1]Data4!$IP$1:$IP$10,[1]Data4!$IP$11:$IP$83</definedName>
    <definedName name="A125214122V">[1]Data4!$ID$1:$ID$10,[1]Data4!$ID$11:$ID$83</definedName>
    <definedName name="A125214126C">[1]Data5!$L$1:$L$10,[1]Data5!$L$11:$L$83</definedName>
    <definedName name="A125214130V">[1]Data4!$HC$1:$HC$10,[1]Data4!$HC$11:$HC$83</definedName>
    <definedName name="A125214134C">[1]Data4!$HI$1:$HI$10,[1]Data4!$HI$11:$HI$83</definedName>
    <definedName name="A125214138L">[1]Data5!$R$1:$R$10,[1]Data5!$R$11:$R$83</definedName>
    <definedName name="A125214142C">[1]Data5!$I$1:$I$10,[1]Data5!$I$11:$I$83</definedName>
    <definedName name="A125214146L">[1]Data4!$GK$1:$GK$10,[1]Data4!$GK$11:$GK$83</definedName>
    <definedName name="A125214150C">[1]Data4!$GW$1:$GW$10,[1]Data4!$GW$11:$GW$83</definedName>
    <definedName name="A125214154L">[1]Data4!$IG$1:$IG$10,[1]Data4!$IG$11:$IG$83</definedName>
    <definedName name="A125214158W">[1]Data5!$O$1:$O$10,[1]Data5!$O$11:$O$83</definedName>
    <definedName name="A125214162L">[1]Data5!$U$1:$U$10,[1]Data5!$U$11:$U$83</definedName>
    <definedName name="A125214166W">[1]Data4!$FS$1:$FS$10,[1]Data4!$FS$11:$FS$83</definedName>
    <definedName name="A125214170L">[1]Data4!$GB$1:$GB$10,[1]Data4!$GB$11:$GB$83</definedName>
    <definedName name="A125214174W">[1]Data4!$GE$1:$GE$10,[1]Data4!$GE$11:$GE$83</definedName>
    <definedName name="A125214178F">[1]Data4!$HF$1:$HF$10,[1]Data4!$HF$11:$HF$83</definedName>
    <definedName name="A125214182W">[1]Data4!$HL$1:$HL$10,[1]Data4!$HL$11:$HL$83</definedName>
    <definedName name="A125214186F">[1]Data4!$HO$1:$HO$10,[1]Data4!$HO$11:$HO$83</definedName>
    <definedName name="A125214190W">[1]Data4!$IJ$1:$IJ$10,[1]Data4!$IJ$11:$IJ$83</definedName>
    <definedName name="A125214194F">[1]Data5!$C$1:$C$10,[1]Data5!$C$11:$C$83</definedName>
    <definedName name="A125214198R">[1]Data4!$GH$1:$GH$10,[1]Data4!$GH$11:$GH$83</definedName>
    <definedName name="A125214202V">[1]Data4!$GQ$1:$GQ$10,[1]Data4!$GQ$11:$GQ$83</definedName>
    <definedName name="A125214206C">[1]Data5!$F$1:$F$10,[1]Data5!$F$11:$F$83</definedName>
    <definedName name="A125214210V">[1]Data4!$FP$1:$FP$10,[1]Data4!$FP$11:$FP$83</definedName>
    <definedName name="A125214214C">[1]Data4!$FV$1:$FV$10,[1]Data4!$FV$11:$FV$83</definedName>
    <definedName name="A125214218L">[1]Data4!$FY$1:$FY$10,[1]Data4!$FY$11:$FY$83</definedName>
    <definedName name="A125214222C">[1]Data4!$GN$1:$GN$10,[1]Data4!$GN$11:$GN$83</definedName>
    <definedName name="A125214226L">[1]Data4!$HX$1:$HX$10,[1]Data4!$HX$11:$HX$83</definedName>
    <definedName name="A125214230C">[1]Data4!$IA$1:$IA$10,[1]Data4!$IA$11:$IA$83</definedName>
    <definedName name="A125214234L">[1]Data4!$GT$1:$GT$10,[1]Data4!$GT$11:$GT$83</definedName>
    <definedName name="A125214238W">[1]Data4!$HR$1:$HR$10,[1]Data4!$HR$11:$HR$83</definedName>
    <definedName name="A125214242L">[1]Data4!$IM$1:$IM$10,[1]Data4!$IM$11:$IM$83</definedName>
    <definedName name="A125214246W">[1]Data1!$IJ$1:$IJ$10,[1]Data1!$IJ$11:$IJ$83</definedName>
    <definedName name="A125214250L">[1]Data2!$O$1:$O$10,[1]Data2!$O$11:$O$83</definedName>
    <definedName name="A125214254W">[1]Data2!$AJ$1:$AJ$10,[1]Data2!$AJ$11:$AJ$83</definedName>
    <definedName name="A125214258F">[1]Data2!$X$1:$X$10,[1]Data2!$X$11:$X$83</definedName>
    <definedName name="A125214262W">[1]Data2!$AV$1:$AV$10,[1]Data2!$AV$11:$AV$83</definedName>
    <definedName name="A125214266F">[1]Data1!$IM$1:$IM$10,[1]Data1!$IM$11:$IM$83</definedName>
    <definedName name="A125214270W">[1]Data2!$C$1:$C$10,[1]Data2!$C$11:$C$83</definedName>
    <definedName name="A125214274F">[1]Data2!$BB$1:$BB$10,[1]Data2!$BB$11:$BB$83</definedName>
    <definedName name="A125214278R">[1]Data2!$AS$1:$AS$10,[1]Data2!$AS$11:$AS$83</definedName>
    <definedName name="A125214282F">[1]Data1!$HU$1:$HU$10,[1]Data1!$HU$11:$HU$83</definedName>
    <definedName name="A125214286R">[1]Data1!$IG$1:$IG$10,[1]Data1!$IG$11:$IG$83</definedName>
    <definedName name="A125214290F">[1]Data2!$AA$1:$AA$10,[1]Data2!$AA$11:$AA$83</definedName>
    <definedName name="A125214294R">[1]Data2!$AY$1:$AY$10,[1]Data2!$AY$11:$AY$83</definedName>
    <definedName name="A125214298X">[1]Data2!$BE$1:$BE$10,[1]Data2!$BE$11:$BE$83</definedName>
    <definedName name="A125214302C">[1]Data1!$HC$1:$HC$10,[1]Data1!$HC$11:$HC$83</definedName>
    <definedName name="A125214306L">[1]Data1!$HL$1:$HL$10,[1]Data1!$HL$11:$HL$83</definedName>
    <definedName name="A125214310C">[1]Data1!$HO$1:$HO$10,[1]Data1!$HO$11:$HO$83</definedName>
    <definedName name="A125214314L">[1]Data1!$IP$1:$IP$10,[1]Data1!$IP$11:$IP$83</definedName>
    <definedName name="A125214318W">[1]Data2!$F$1:$F$10,[1]Data2!$F$11:$F$83</definedName>
    <definedName name="A125214322L">[1]Data2!$I$1:$I$10,[1]Data2!$I$11:$I$83</definedName>
    <definedName name="A125214326W">[1]Data2!$AD$1:$AD$10,[1]Data2!$AD$11:$AD$83</definedName>
    <definedName name="A125214330L">[1]Data2!$AM$1:$AM$10,[1]Data2!$AM$11:$AM$83</definedName>
    <definedName name="A125214334W">[1]Data1!$HR$1:$HR$10,[1]Data1!$HR$11:$HR$83</definedName>
    <definedName name="A125214338F">[1]Data1!$IA$1:$IA$10,[1]Data1!$IA$11:$IA$83</definedName>
    <definedName name="A125214342W">[1]Data2!$AP$1:$AP$10,[1]Data2!$AP$11:$AP$83</definedName>
    <definedName name="A125214346F">[1]Data1!$GZ$1:$GZ$10,[1]Data1!$GZ$11:$GZ$83</definedName>
    <definedName name="A125214350W">[1]Data1!$HF$1:$HF$10,[1]Data1!$HF$11:$HF$83</definedName>
    <definedName name="A125214354F">[1]Data1!$HI$1:$HI$10,[1]Data1!$HI$11:$HI$83</definedName>
    <definedName name="A125214358R">[1]Data1!$HX$1:$HX$10,[1]Data1!$HX$11:$HX$83</definedName>
    <definedName name="A125214362F">[1]Data2!$R$1:$R$10,[1]Data2!$R$11:$R$83</definedName>
    <definedName name="A125214366R">[1]Data2!$U$1:$U$10,[1]Data2!$U$11:$U$83</definedName>
    <definedName name="A125214370F">[1]Data1!$ID$1:$ID$10,[1]Data1!$ID$11:$ID$83</definedName>
    <definedName name="A125214374R">[1]Data2!$L$1:$L$10,[1]Data2!$L$11:$L$83</definedName>
    <definedName name="A125214378X">[1]Data2!$AG$1:$AG$10,[1]Data2!$AG$11:$AG$83</definedName>
    <definedName name="A125215470J">[1]Data3!$AX$1:$AX$10,[1]Data3!$AX$11:$AX$83</definedName>
    <definedName name="A125215474T">[1]Data3!$BS$1:$BS$10,[1]Data3!$BS$11:$BS$83</definedName>
    <definedName name="A125215478A">[1]Data3!$CN$1:$CN$10,[1]Data3!$CN$11:$CN$83</definedName>
    <definedName name="A125215482T">[1]Data3!$CB$1:$CB$10,[1]Data3!$CB$11:$CB$83</definedName>
    <definedName name="A125215486A">[1]Data3!$CZ$1:$CZ$10,[1]Data3!$CZ$11:$CZ$83</definedName>
    <definedName name="A125215490T">[1]Data3!$BA$1:$BA$10,[1]Data3!$BA$11:$BA$83</definedName>
    <definedName name="A125215494A">[1]Data3!$BG$1:$BG$10,[1]Data3!$BG$11:$BG$83</definedName>
    <definedName name="A125215498K">[1]Data3!$DF$1:$DF$10,[1]Data3!$DF$11:$DF$83</definedName>
    <definedName name="A125215502R">[1]Data3!$CW$1:$CW$10,[1]Data3!$CW$11:$CW$83</definedName>
    <definedName name="A125215506X">[1]Data3!$AI$1:$AI$10,[1]Data3!$AI$11:$AI$83</definedName>
    <definedName name="A125215510R">[1]Data3!$AU$1:$AU$10,[1]Data3!$AU$11:$AU$83</definedName>
    <definedName name="A125215514X">[1]Data3!$CE$1:$CE$10,[1]Data3!$CE$11:$CE$83</definedName>
    <definedName name="A125215518J">[1]Data3!$DC$1:$DC$10,[1]Data3!$DC$11:$DC$83</definedName>
    <definedName name="A125215522X">[1]Data3!$DI$1:$DI$10,[1]Data3!$DI$11:$DI$83</definedName>
    <definedName name="A125215526J">[1]Data3!$Q$1:$Q$10,[1]Data3!$Q$11:$Q$83</definedName>
    <definedName name="A125215530X">[1]Data3!$Z$1:$Z$10,[1]Data3!$Z$11:$Z$83</definedName>
    <definedName name="A125215534J">[1]Data3!$AC$1:$AC$10,[1]Data3!$AC$11:$AC$83</definedName>
    <definedName name="A125215538T">[1]Data3!$BD$1:$BD$10,[1]Data3!$BD$11:$BD$83</definedName>
    <definedName name="A125215542J">[1]Data3!$BJ$1:$BJ$10,[1]Data3!$BJ$11:$BJ$83</definedName>
    <definedName name="A125215546T">[1]Data3!$BM$1:$BM$10,[1]Data3!$BM$11:$BM$83</definedName>
    <definedName name="A125215550J">[1]Data3!$CH$1:$CH$10,[1]Data3!$CH$11:$CH$83</definedName>
    <definedName name="A125215554T">[1]Data3!$CQ$1:$CQ$10,[1]Data3!$CQ$11:$CQ$83</definedName>
    <definedName name="A125215558A">[1]Data3!$AF$1:$AF$10,[1]Data3!$AF$11:$AF$83</definedName>
    <definedName name="A125215562T">[1]Data3!$AO$1:$AO$10,[1]Data3!$AO$11:$AO$83</definedName>
    <definedName name="A125215566A">[1]Data3!$CT$1:$CT$10,[1]Data3!$CT$11:$CT$83</definedName>
    <definedName name="A125215570T">[1]Data3!$N$1:$N$10,[1]Data3!$N$11:$N$83</definedName>
    <definedName name="A125215574A">[1]Data3!$T$1:$T$10,[1]Data3!$T$11:$T$83</definedName>
    <definedName name="A125215578K">[1]Data3!$W$1:$W$10,[1]Data3!$W$11:$W$83</definedName>
    <definedName name="A125215582A">[1]Data3!$AL$1:$AL$10,[1]Data3!$AL$11:$AL$83</definedName>
    <definedName name="A125215586K">[1]Data3!$BV$1:$BV$10,[1]Data3!$BV$11:$BV$83</definedName>
    <definedName name="A125215590A">[1]Data3!$BY$1:$BY$10,[1]Data3!$BY$11:$BY$83</definedName>
    <definedName name="A125215594K">[1]Data3!$AR$1:$AR$10,[1]Data3!$AR$11:$AR$83</definedName>
    <definedName name="A125215598V">[1]Data3!$BP$1:$BP$10,[1]Data3!$BP$11:$BP$83</definedName>
    <definedName name="A125215602X">[1]Data3!$CK$1:$CK$10,[1]Data3!$CK$11:$CK$83</definedName>
    <definedName name="A125216694L">[1]Data1!$EL$1:$EL$10,[1]Data1!$EL$11:$EL$83</definedName>
    <definedName name="A125216698W">[1]Data1!$FG$1:$FG$10,[1]Data1!$FG$11:$FG$83</definedName>
    <definedName name="A125216702A">[1]Data1!$GB$1:$GB$10,[1]Data1!$GB$11:$GB$83</definedName>
    <definedName name="A125216706K">[1]Data1!$FP$1:$FP$10,[1]Data1!$FP$11:$FP$83</definedName>
    <definedName name="A125216710A">[1]Data1!$GN$1:$GN$10,[1]Data1!$GN$11:$GN$83</definedName>
    <definedName name="A125216714K">[1]Data1!$EO$1:$EO$10,[1]Data1!$EO$11:$EO$83</definedName>
    <definedName name="A125216718V">[1]Data1!$EU$1:$EU$10,[1]Data1!$EU$11:$EU$83</definedName>
    <definedName name="A125216722K">[1]Data1!$GT$1:$GT$10,[1]Data1!$GT$11:$GT$83</definedName>
    <definedName name="A125216726V">[1]Data1!$GK$1:$GK$10,[1]Data1!$GK$11:$GK$83</definedName>
    <definedName name="A125216730K">[1]Data1!$DW$1:$DW$10,[1]Data1!$DW$11:$DW$83</definedName>
    <definedName name="A125216734V">[1]Data1!$EI$1:$EI$10,[1]Data1!$EI$11:$EI$83</definedName>
    <definedName name="A125216738C">[1]Data1!$FS$1:$FS$10,[1]Data1!$FS$11:$FS$83</definedName>
    <definedName name="A125216742V">[1]Data1!$GQ$1:$GQ$10,[1]Data1!$GQ$11:$GQ$83</definedName>
    <definedName name="A125216746C">[1]Data1!$GW$1:$GW$10,[1]Data1!$GW$11:$GW$83</definedName>
    <definedName name="A125216750V">[1]Data1!$DE$1:$DE$10,[1]Data1!$DE$11:$DE$83</definedName>
    <definedName name="A125216754C">[1]Data1!$DN$1:$DN$10,[1]Data1!$DN$11:$DN$83</definedName>
    <definedName name="A125216758L">[1]Data1!$DQ$1:$DQ$10,[1]Data1!$DQ$11:$DQ$83</definedName>
    <definedName name="A125216762C">[1]Data1!$ER$1:$ER$10,[1]Data1!$ER$11:$ER$83</definedName>
    <definedName name="A125216766L">[1]Data1!$EX$1:$EX$10,[1]Data1!$EX$11:$EX$83</definedName>
    <definedName name="A125216770C">[1]Data1!$FA$1:$FA$10,[1]Data1!$FA$11:$FA$83</definedName>
    <definedName name="A125216774L">[1]Data1!$FV$1:$FV$10,[1]Data1!$FV$11:$FV$83</definedName>
    <definedName name="A125216778W">[1]Data1!$GE$1:$GE$10,[1]Data1!$GE$11:$GE$83</definedName>
    <definedName name="A125216782L">[1]Data1!$DT$1:$DT$10,[1]Data1!$DT$11:$DT$83</definedName>
    <definedName name="A125216786W">[1]Data1!$EC$1:$EC$10,[1]Data1!$EC$11:$EC$83</definedName>
    <definedName name="A125216790L">[1]Data1!$GH$1:$GH$10,[1]Data1!$GH$11:$GH$83</definedName>
    <definedName name="A125216794W">[1]Data1!$DB$1:$DB$10,[1]Data1!$DB$11:$DB$83</definedName>
    <definedName name="A125216798F">[1]Data1!$DH$1:$DH$10,[1]Data1!$DH$11:$DH$83</definedName>
    <definedName name="A125216802K">[1]Data1!$DK$1:$DK$10,[1]Data1!$DK$11:$DK$83</definedName>
    <definedName name="A125216806V">[1]Data1!$DZ$1:$DZ$10,[1]Data1!$DZ$11:$DZ$83</definedName>
    <definedName name="A125216810K">[1]Data1!$FJ$1:$FJ$10,[1]Data1!$FJ$11:$FJ$83</definedName>
    <definedName name="A125216814V">[1]Data1!$FM$1:$FM$10,[1]Data1!$FM$11:$FM$83</definedName>
    <definedName name="A125216818C">[1]Data1!$EF$1:$EF$10,[1]Data1!$EF$11:$EF$83</definedName>
    <definedName name="A125216822V">[1]Data1!$FD$1:$FD$10,[1]Data1!$FD$11:$FD$83</definedName>
    <definedName name="A125216826C">[1]Data1!$FY$1:$FY$10,[1]Data1!$FY$11:$FY$83</definedName>
    <definedName name="A125217918F">[1]Data2!$CR$1:$CR$10,[1]Data2!$CR$11:$CR$83</definedName>
    <definedName name="A125217922W">[1]Data2!$DM$1:$DM$10,[1]Data2!$DM$11:$DM$83</definedName>
    <definedName name="A125217926F">[1]Data2!$EH$1:$EH$10,[1]Data2!$EH$11:$EH$83</definedName>
    <definedName name="A125217930W">[1]Data2!$DV$1:$DV$10,[1]Data2!$DV$11:$DV$83</definedName>
    <definedName name="A125217934F">[1]Data2!$ET$1:$ET$10,[1]Data2!$ET$11:$ET$83</definedName>
    <definedName name="A125217938R">[1]Data2!$CU$1:$CU$10,[1]Data2!$CU$11:$CU$83</definedName>
    <definedName name="A125217942F">[1]Data2!$DA$1:$DA$10,[1]Data2!$DA$11:$DA$83</definedName>
    <definedName name="A125217946R">[1]Data2!$EZ$1:$EZ$10,[1]Data2!$EZ$11:$EZ$83</definedName>
    <definedName name="A125217950F">[1]Data2!$EQ$1:$EQ$10,[1]Data2!$EQ$11:$EQ$83</definedName>
    <definedName name="A125217954R">[1]Data2!$CC$1:$CC$10,[1]Data2!$CC$11:$CC$83</definedName>
    <definedName name="A125217958X">[1]Data2!$CO$1:$CO$10,[1]Data2!$CO$11:$CO$83</definedName>
    <definedName name="A125217962R">[1]Data2!$DY$1:$DY$10,[1]Data2!$DY$11:$DY$83</definedName>
    <definedName name="A125217966X">[1]Data2!$EW$1:$EW$10,[1]Data2!$EW$11:$EW$83</definedName>
    <definedName name="A125217970R">[1]Data2!$FC$1:$FC$10,[1]Data2!$FC$11:$FC$83</definedName>
    <definedName name="A125217974X">[1]Data2!$BK$1:$BK$10,[1]Data2!$BK$11:$BK$83</definedName>
    <definedName name="A125217978J">[1]Data2!$BT$1:$BT$10,[1]Data2!$BT$11:$BT$83</definedName>
    <definedName name="A125217982X">[1]Data2!$BW$1:$BW$10,[1]Data2!$BW$11:$BW$83</definedName>
    <definedName name="A125217986J">[1]Data2!$CX$1:$CX$10,[1]Data2!$CX$11:$CX$83</definedName>
    <definedName name="A125217990X">[1]Data2!$DD$1:$DD$10,[1]Data2!$DD$11:$DD$83</definedName>
    <definedName name="A125217994J">[1]Data2!$DG$1:$DG$10,[1]Data2!$DG$11:$DG$83</definedName>
    <definedName name="A125217998T">[1]Data2!$EB$1:$EB$10,[1]Data2!$EB$11:$EB$83</definedName>
    <definedName name="A125218002X">[1]Data2!$EK$1:$EK$10,[1]Data2!$EK$11:$EK$83</definedName>
    <definedName name="A125218006J">[1]Data2!$BZ$1:$BZ$10,[1]Data2!$BZ$11:$BZ$83</definedName>
    <definedName name="A125218010X">[1]Data2!$CI$1:$CI$10,[1]Data2!$CI$11:$CI$83</definedName>
    <definedName name="A125218014J">[1]Data2!$EN$1:$EN$10,[1]Data2!$EN$11:$EN$83</definedName>
    <definedName name="A125218018T">[1]Data2!$BH$1:$BH$10,[1]Data2!$BH$11:$BH$83</definedName>
    <definedName name="A125218022J">[1]Data2!$BN$1:$BN$10,[1]Data2!$BN$11:$BN$83</definedName>
    <definedName name="A125218026T">[1]Data2!$BQ$1:$BQ$10,[1]Data2!$BQ$11:$BQ$83</definedName>
    <definedName name="A125218030J">[1]Data2!$CF$1:$CF$10,[1]Data2!$CF$11:$CF$83</definedName>
    <definedName name="A125218034T">[1]Data2!$DP$1:$DP$10,[1]Data2!$DP$11:$DP$83</definedName>
    <definedName name="A125218038A">[1]Data2!$DS$1:$DS$10,[1]Data2!$DS$11:$DS$83</definedName>
    <definedName name="A125218042T">[1]Data2!$CL$1:$CL$10,[1]Data2!$CL$11:$CL$83</definedName>
    <definedName name="A125218046A">[1]Data2!$DJ$1:$DJ$10,[1]Data2!$DJ$11:$DJ$83</definedName>
    <definedName name="A125218050T">[1]Data2!$EE$1:$EE$10,[1]Data2!$EE$11:$EE$83</definedName>
    <definedName name="A125219142V">[1]Data2!$GP$1:$GP$10,[1]Data2!$GP$11:$GP$83</definedName>
    <definedName name="A125219146C">[1]Data2!$HK$1:$HK$10,[1]Data2!$HK$11:$HK$83</definedName>
    <definedName name="A125219150V">[1]Data2!$IF$1:$IF$10,[1]Data2!$IF$11:$IF$83</definedName>
    <definedName name="A125219154C">[1]Data2!$HT$1:$HT$10,[1]Data2!$HT$11:$HT$83</definedName>
    <definedName name="A125219158L">[1]Data3!$B$1:$B$10,[1]Data3!$B$11:$B$83</definedName>
    <definedName name="A125219162C">[1]Data2!$GS$1:$GS$10,[1]Data2!$GS$11:$GS$83</definedName>
    <definedName name="A125219166L">[1]Data2!$GY$1:$GY$10,[1]Data2!$GY$11:$GY$83</definedName>
    <definedName name="A125219170C">[1]Data3!$H$1:$H$10,[1]Data3!$H$11:$H$83</definedName>
    <definedName name="A125219174L">[1]Data2!$IO$1:$IO$10,[1]Data2!$IO$11:$IO$83</definedName>
    <definedName name="A125219178W">[1]Data2!$GA$1:$GA$10,[1]Data2!$GA$11:$GA$83</definedName>
    <definedName name="A125219182L">[1]Data2!$GM$1:$GM$10,[1]Data2!$GM$11:$GM$83</definedName>
    <definedName name="A125219186W">[1]Data2!$HW$1:$HW$10,[1]Data2!$HW$11:$HW$83</definedName>
    <definedName name="A125219190L">[1]Data3!$E$1:$E$10,[1]Data3!$E$11:$E$83</definedName>
    <definedName name="A125219194W">[1]Data3!$K$1:$K$10,[1]Data3!$K$11:$K$83</definedName>
    <definedName name="A125219198F">[1]Data2!$FI$1:$FI$10,[1]Data2!$FI$11:$FI$83</definedName>
    <definedName name="A125219202K">[1]Data2!$FR$1:$FR$10,[1]Data2!$FR$11:$FR$83</definedName>
    <definedName name="A125219206V">[1]Data2!$FU$1:$FU$10,[1]Data2!$FU$11:$FU$83</definedName>
    <definedName name="A125219210K">[1]Data2!$GV$1:$GV$10,[1]Data2!$GV$11:$GV$83</definedName>
    <definedName name="A125219214V">[1]Data2!$HB$1:$HB$10,[1]Data2!$HB$11:$HB$83</definedName>
    <definedName name="A125219218C">[1]Data2!$HE$1:$HE$10,[1]Data2!$HE$11:$HE$83</definedName>
    <definedName name="A125219222V">[1]Data2!$HZ$1:$HZ$10,[1]Data2!$HZ$11:$HZ$83</definedName>
    <definedName name="A125219226C">[1]Data2!$II$1:$II$10,[1]Data2!$II$11:$II$83</definedName>
    <definedName name="A125219230V">[1]Data2!$FX$1:$FX$10,[1]Data2!$FX$11:$FX$83</definedName>
    <definedName name="A125219234C">[1]Data2!$GG$1:$GG$10,[1]Data2!$GG$11:$GG$83</definedName>
    <definedName name="A125219238L">[1]Data2!$IL$1:$IL$10,[1]Data2!$IL$11:$IL$83</definedName>
    <definedName name="A125219242C">[1]Data2!$FF$1:$FF$10,[1]Data2!$FF$11:$FF$83</definedName>
    <definedName name="A125219246L">[1]Data2!$FL$1:$FL$10,[1]Data2!$FL$11:$FL$83</definedName>
    <definedName name="A125219250C">[1]Data2!$FO$1:$FO$10,[1]Data2!$FO$11:$FO$83</definedName>
    <definedName name="A125219254L">[1]Data2!$GD$1:$GD$10,[1]Data2!$GD$11:$GD$83</definedName>
    <definedName name="A125219258W">[1]Data2!$HN$1:$HN$10,[1]Data2!$HN$11:$HN$83</definedName>
    <definedName name="A125219262L">[1]Data2!$HQ$1:$HQ$10,[1]Data2!$HQ$11:$HQ$83</definedName>
    <definedName name="A125219266W">[1]Data2!$GJ$1:$GJ$10,[1]Data2!$GJ$11:$GJ$83</definedName>
    <definedName name="A125219270L">[1]Data2!$HH$1:$HH$10,[1]Data2!$HH$11:$HH$83</definedName>
    <definedName name="A125219274W">[1]Data2!$IC$1:$IC$10,[1]Data2!$IC$11:$IC$83</definedName>
    <definedName name="A125220366C">[1]Data1!$AM$1:$AM$10,[1]Data1!$AM$11:$AM$83</definedName>
    <definedName name="A125220370V">[1]Data1!$BH$1:$BH$10,[1]Data1!$BH$11:$BH$83</definedName>
    <definedName name="A125220374C">[1]Data1!$CC$1:$CC$10,[1]Data1!$CC$11:$CC$83</definedName>
    <definedName name="A125220378L">[1]Data1!$BQ$1:$BQ$10,[1]Data1!$BQ$11:$BQ$83</definedName>
    <definedName name="A125220382C">[1]Data1!$CO$1:$CO$10,[1]Data1!$CO$11:$CO$83</definedName>
    <definedName name="A125220386L">[1]Data1!$AP$1:$AP$10,[1]Data1!$AP$11:$AP$83</definedName>
    <definedName name="A125220390C">[1]Data1!$AV$1:$AV$10,[1]Data1!$AV$11:$AV$83</definedName>
    <definedName name="A125220394L">[1]Data1!$CU$1:$CU$10,[1]Data1!$CU$11:$CU$83</definedName>
    <definedName name="A125220398W">[1]Data1!$CL$1:$CL$10,[1]Data1!$CL$11:$CL$83</definedName>
    <definedName name="A125220402A">[1]Data1!$X$1:$X$10,[1]Data1!$X$11:$X$83</definedName>
    <definedName name="A125220406K">[1]Data1!$AJ$1:$AJ$10,[1]Data1!$AJ$11:$AJ$83</definedName>
    <definedName name="A125220410A">[1]Data1!$BT$1:$BT$10,[1]Data1!$BT$11:$BT$83</definedName>
    <definedName name="A125220414K">[1]Data1!$CR$1:$CR$10,[1]Data1!$CR$11:$CR$83</definedName>
    <definedName name="A125220418V">[1]Data1!$CX$1:$CX$10,[1]Data1!$CX$11:$CX$83</definedName>
    <definedName name="A125220422K">[1]Data1!$F$1:$F$10,[1]Data1!$F$11:$F$83</definedName>
    <definedName name="A125220426V">[1]Data1!$O$1:$O$10,[1]Data1!$O$11:$O$83</definedName>
    <definedName name="A125220430K">[1]Data1!$R$1:$R$10,[1]Data1!$R$11:$R$83</definedName>
    <definedName name="A125220434V">[1]Data1!$AS$1:$AS$10,[1]Data1!$AS$11:$AS$83</definedName>
    <definedName name="A125220438C">[1]Data1!$AY$1:$AY$10,[1]Data1!$AY$11:$AY$83</definedName>
    <definedName name="A125220442V">[1]Data1!$BB$1:$BB$10,[1]Data1!$BB$11:$BB$83</definedName>
    <definedName name="A125220446C">[1]Data1!$BW$1:$BW$10,[1]Data1!$BW$11:$BW$83</definedName>
    <definedName name="A125220450V">[1]Data1!$CF$1:$CF$10,[1]Data1!$CF$11:$CF$83</definedName>
    <definedName name="A125220454C">[1]Data1!$U$1:$U$10,[1]Data1!$U$11:$U$83</definedName>
    <definedName name="A125220458L">[1]Data1!$AD$1:$AD$10,[1]Data1!$AD$11:$AD$83</definedName>
    <definedName name="A125220462C">[1]Data1!$CI$1:$CI$10,[1]Data1!$CI$11:$CI$83</definedName>
    <definedName name="A125220466L">[1]Data1!$C$1:$C$10,[1]Data1!$C$11:$C$83</definedName>
    <definedName name="A125220470C">[1]Data1!$I$1:$I$10,[1]Data1!$I$11:$I$83</definedName>
    <definedName name="A125220474L">[1]Data1!$L$1:$L$10,[1]Data1!$L$11:$L$83</definedName>
    <definedName name="A125220478W">[1]Data1!$AA$1:$AA$10,[1]Data1!$AA$11:$AA$83</definedName>
    <definedName name="A125220482L">[1]Data1!$BK$1:$BK$10,[1]Data1!$BK$11:$BK$83</definedName>
    <definedName name="A125220486W">[1]Data1!$BN$1:$BN$10,[1]Data1!$BN$11:$BN$83</definedName>
    <definedName name="A125220490L">[1]Data1!$AG$1:$AG$10,[1]Data1!$AG$11:$AG$83</definedName>
    <definedName name="A125220494W">[1]Data1!$BE$1:$BE$10,[1]Data1!$BE$11:$BE$83</definedName>
    <definedName name="A125220498F">[1]Data1!$BZ$1:$BZ$10,[1]Data1!$BZ$11:$BZ$83</definedName>
    <definedName name="A125220502K">[1]Data6!$DK$1:$DK$10,[1]Data6!$DK$11:$DK$83</definedName>
    <definedName name="A125220506V">[1]Data6!$EF$1:$EF$10,[1]Data6!$EF$11:$EF$83</definedName>
    <definedName name="A125220510K">[1]Data6!$FA$1:$FA$10,[1]Data6!$FA$11:$FA$83</definedName>
    <definedName name="A125220514V">[1]Data6!$EO$1:$EO$10,[1]Data6!$EO$11:$EO$83</definedName>
    <definedName name="A125220518C">[1]Data6!$FM$1:$FM$10,[1]Data6!$FM$11:$FM$83</definedName>
    <definedName name="A125220522V">[1]Data6!$DN$1:$DN$10,[1]Data6!$DN$11:$DN$83</definedName>
    <definedName name="A125220526C">[1]Data6!$DT$1:$DT$10,[1]Data6!$DT$11:$DT$83</definedName>
    <definedName name="A125220530V">[1]Data6!$FS$1:$FS$10,[1]Data6!$FS$11:$FS$83</definedName>
    <definedName name="A125220534C">[1]Data6!$FJ$1:$FJ$10,[1]Data6!$FJ$11:$FJ$83</definedName>
    <definedName name="A125220538L">[1]Data6!$CV$1:$CV$10,[1]Data6!$CV$11:$CV$83</definedName>
    <definedName name="A125220542C">[1]Data6!$DH$1:$DH$10,[1]Data6!$DH$11:$DH$83</definedName>
    <definedName name="A125220546L">[1]Data6!$ER$1:$ER$10,[1]Data6!$ER$11:$ER$83</definedName>
    <definedName name="A125220550C">[1]Data6!$FP$1:$FP$10,[1]Data6!$FP$11:$FP$83</definedName>
    <definedName name="A125220554L">[1]Data6!$FV$1:$FV$10,[1]Data6!$FV$11:$FV$83</definedName>
    <definedName name="A125220558W">[1]Data6!$CD$1:$CD$10,[1]Data6!$CD$11:$CD$83</definedName>
    <definedName name="A125220562L">[1]Data6!$CM$1:$CM$10,[1]Data6!$CM$11:$CM$83</definedName>
    <definedName name="A125220566W">[1]Data6!$CP$1:$CP$10,[1]Data6!$CP$11:$CP$83</definedName>
    <definedName name="A125220570L">[1]Data6!$DQ$1:$DQ$10,[1]Data6!$DQ$11:$DQ$83</definedName>
    <definedName name="A125220574W">[1]Data6!$DW$1:$DW$10,[1]Data6!$DW$11:$DW$83</definedName>
    <definedName name="A125220578F">[1]Data6!$DZ$1:$DZ$10,[1]Data6!$DZ$11:$DZ$83</definedName>
    <definedName name="A125220582W">[1]Data6!$EU$1:$EU$10,[1]Data6!$EU$11:$EU$83</definedName>
    <definedName name="A125220586F">[1]Data6!$FD$1:$FD$10,[1]Data6!$FD$11:$FD$83</definedName>
    <definedName name="A125220590W">[1]Data6!$CS$1:$CS$10,[1]Data6!$CS$11:$CS$83</definedName>
    <definedName name="A125220594F">[1]Data6!$DB$1:$DB$10,[1]Data6!$DB$11:$DB$83</definedName>
    <definedName name="A125220598R">[1]Data6!$FG$1:$FG$10,[1]Data6!$FG$11:$FG$83</definedName>
    <definedName name="A125220602V">[1]Data6!$CA$1:$CA$10,[1]Data6!$CA$11:$CA$83</definedName>
    <definedName name="A125220606C">[1]Data6!$CG$1:$CG$10,[1]Data6!$CG$11:$CG$83</definedName>
    <definedName name="A125220610V">[1]Data6!$CJ$1:$CJ$10,[1]Data6!$CJ$11:$CJ$83</definedName>
    <definedName name="A125220614C">[1]Data6!$CY$1:$CY$10,[1]Data6!$CY$11:$CY$83</definedName>
    <definedName name="A125220618L">[1]Data6!$EI$1:$EI$10,[1]Data6!$EI$11:$EI$83</definedName>
    <definedName name="A125220622C">[1]Data6!$EL$1:$EL$10,[1]Data6!$EL$11:$EL$83</definedName>
    <definedName name="A125220626L">[1]Data6!$DE$1:$DE$10,[1]Data6!$DE$11:$DE$83</definedName>
    <definedName name="A125220630C">[1]Data6!$EC$1:$EC$10,[1]Data6!$EC$11:$EC$83</definedName>
    <definedName name="A125220634L">[1]Data6!$EX$1:$EX$10,[1]Data6!$EX$11:$EX$83</definedName>
    <definedName name="A125220638W">[1]Data4!$C$1:$C$10,[1]Data4!$C$11:$C$83</definedName>
    <definedName name="A125220642L">[1]Data4!$X$1:$X$10,[1]Data4!$X$11:$X$83</definedName>
    <definedName name="A125220646W">[1]Data4!$AS$1:$AS$10,[1]Data4!$AS$11:$AS$83</definedName>
    <definedName name="A125220650L">[1]Data4!$AG$1:$AG$10,[1]Data4!$AG$11:$AG$83</definedName>
    <definedName name="A125220654W">[1]Data4!$BE$1:$BE$10,[1]Data4!$BE$11:$BE$83</definedName>
    <definedName name="A125220658F">[1]Data4!$F$1:$F$10,[1]Data4!$F$11:$F$83</definedName>
    <definedName name="A125220662W">[1]Data4!$L$1:$L$10,[1]Data4!$L$11:$L$83</definedName>
    <definedName name="A125220666F">[1]Data4!$BK$1:$BK$10,[1]Data4!$BK$11:$BK$83</definedName>
    <definedName name="A125220670W">[1]Data4!$BB$1:$BB$10,[1]Data4!$BB$11:$BB$83</definedName>
    <definedName name="A125220674F">[1]Data3!$ID$1:$ID$10,[1]Data3!$ID$11:$ID$83</definedName>
    <definedName name="A125220678R">[1]Data3!$IP$1:$IP$10,[1]Data3!$IP$11:$IP$83</definedName>
    <definedName name="A125220682F">[1]Data4!$AJ$1:$AJ$10,[1]Data4!$AJ$11:$AJ$83</definedName>
    <definedName name="A125220686R">[1]Data4!$BH$1:$BH$10,[1]Data4!$BH$11:$BH$83</definedName>
    <definedName name="A125220690F">[1]Data4!$BN$1:$BN$10,[1]Data4!$BN$11:$BN$83</definedName>
    <definedName name="A125220694R">[1]Data3!$HL$1:$HL$10,[1]Data3!$HL$11:$HL$83</definedName>
    <definedName name="A125220698X">[1]Data3!$HU$1:$HU$10,[1]Data3!$HU$11:$HU$83</definedName>
    <definedName name="A125220702C">[1]Data3!$HX$1:$HX$10,[1]Data3!$HX$11:$HX$83</definedName>
    <definedName name="A125220706L">[1]Data4!$I$1:$I$10,[1]Data4!$I$11:$I$83</definedName>
    <definedName name="A125220710C">[1]Data4!$O$1:$O$10,[1]Data4!$O$11:$O$83</definedName>
    <definedName name="A125220714L">[1]Data4!$R$1:$R$10,[1]Data4!$R$11:$R$83</definedName>
    <definedName name="A125220718W">[1]Data4!$AM$1:$AM$10,[1]Data4!$AM$11:$AM$83</definedName>
    <definedName name="A125220722L">[1]Data4!$AV$1:$AV$10,[1]Data4!$AV$11:$AV$83</definedName>
    <definedName name="A125220726W">[1]Data3!$IA$1:$IA$10,[1]Data3!$IA$11:$IA$83</definedName>
    <definedName name="A125220730L">[1]Data3!$IJ$1:$IJ$10,[1]Data3!$IJ$11:$IJ$83</definedName>
    <definedName name="A125220734W">[1]Data4!$AY$1:$AY$10,[1]Data4!$AY$11:$AY$83</definedName>
    <definedName name="A125220738F">[1]Data3!$HI$1:$HI$10,[1]Data3!$HI$11:$HI$83</definedName>
    <definedName name="A125220742W">[1]Data3!$HO$1:$HO$10,[1]Data3!$HO$11:$HO$83</definedName>
    <definedName name="A125220746F">[1]Data3!$HR$1:$HR$10,[1]Data3!$HR$11:$HR$83</definedName>
    <definedName name="A125220750W">[1]Data3!$IG$1:$IG$10,[1]Data3!$IG$11:$IG$83</definedName>
    <definedName name="A125220754F">[1]Data4!$AA$1:$AA$10,[1]Data4!$AA$11:$AA$83</definedName>
    <definedName name="A125220758R">[1]Data4!$AD$1:$AD$10,[1]Data4!$AD$11:$AD$83</definedName>
    <definedName name="A125220762F">[1]Data3!$IM$1:$IM$10,[1]Data3!$IM$11:$IM$83</definedName>
    <definedName name="A125220766R">[1]Data4!$U$1:$U$10,[1]Data4!$U$11:$U$83</definedName>
    <definedName name="A125220770F">[1]Data4!$AP$1:$AP$10,[1]Data4!$AP$11:$AP$83</definedName>
    <definedName name="A125220774R">[1]Data5!$BG$1:$BG$10,[1]Data5!$BG$11:$BG$83</definedName>
    <definedName name="A125220778X">[1]Data5!$CB$1:$CB$10,[1]Data5!$CB$11:$CB$83</definedName>
    <definedName name="A125220782R">[1]Data5!$CW$1:$CW$10,[1]Data5!$CW$11:$CW$83</definedName>
    <definedName name="A125220786X">[1]Data5!$CK$1:$CK$10,[1]Data5!$CK$11:$CK$83</definedName>
    <definedName name="A125220790R">[1]Data5!$DI$1:$DI$10,[1]Data5!$DI$11:$DI$83</definedName>
    <definedName name="A125220794X">[1]Data5!$BJ$1:$BJ$10,[1]Data5!$BJ$11:$BJ$83</definedName>
    <definedName name="A125220798J">[1]Data5!$BP$1:$BP$10,[1]Data5!$BP$11:$BP$83</definedName>
    <definedName name="A125220802L">[1]Data5!$DO$1:$DO$10,[1]Data5!$DO$11:$DO$83</definedName>
    <definedName name="A125220806W">[1]Data5!$DF$1:$DF$10,[1]Data5!$DF$11:$DF$83</definedName>
    <definedName name="A125220810L">[1]Data5!$AR$1:$AR$10,[1]Data5!$AR$11:$AR$83</definedName>
    <definedName name="A125220814W">[1]Data5!$BD$1:$BD$10,[1]Data5!$BD$11:$BD$83</definedName>
    <definedName name="A125220818F">[1]Data5!$CN$1:$CN$10,[1]Data5!$CN$11:$CN$83</definedName>
    <definedName name="A125220822W">[1]Data5!$DL$1:$DL$10,[1]Data5!$DL$11:$DL$83</definedName>
    <definedName name="A125220826F">[1]Data5!$DR$1:$DR$10,[1]Data5!$DR$11:$DR$83</definedName>
    <definedName name="A125220830W">[1]Data5!$Z$1:$Z$10,[1]Data5!$Z$11:$Z$83</definedName>
    <definedName name="A125220834F">[1]Data5!$AI$1:$AI$10,[1]Data5!$AI$11:$AI$83</definedName>
    <definedName name="A125220838R">[1]Data5!$AL$1:$AL$10,[1]Data5!$AL$11:$AL$83</definedName>
    <definedName name="A125220842F">[1]Data5!$BM$1:$BM$10,[1]Data5!$BM$11:$BM$83</definedName>
    <definedName name="A125220846R">[1]Data5!$BS$1:$BS$10,[1]Data5!$BS$11:$BS$83</definedName>
    <definedName name="A125220850F">[1]Data5!$BV$1:$BV$10,[1]Data5!$BV$11:$BV$83</definedName>
    <definedName name="A125220854R">[1]Data5!$CQ$1:$CQ$10,[1]Data5!$CQ$11:$CQ$83</definedName>
    <definedName name="A125220858X">[1]Data5!$CZ$1:$CZ$10,[1]Data5!$CZ$11:$CZ$83</definedName>
    <definedName name="A125220862R">[1]Data5!$AO$1:$AO$10,[1]Data5!$AO$11:$AO$83</definedName>
    <definedName name="A125220866X">[1]Data5!$AX$1:$AX$10,[1]Data5!$AX$11:$AX$83</definedName>
    <definedName name="A125220870R">[1]Data5!$DC$1:$DC$10,[1]Data5!$DC$11:$DC$83</definedName>
    <definedName name="A125220874X">[1]Data5!$W$1:$W$10,[1]Data5!$W$11:$W$83</definedName>
    <definedName name="A125220878J">[1]Data5!$AC$1:$AC$10,[1]Data5!$AC$11:$AC$83</definedName>
    <definedName name="A125220882X">[1]Data5!$AF$1:$AF$10,[1]Data5!$AF$11:$AF$83</definedName>
    <definedName name="A125220886J">[1]Data5!$AU$1:$AU$10,[1]Data5!$AU$11:$AU$83</definedName>
    <definedName name="A125220890X">[1]Data5!$CE$1:$CE$10,[1]Data5!$CE$11:$CE$83</definedName>
    <definedName name="A125220894J">[1]Data5!$CH$1:$CH$10,[1]Data5!$CH$11:$CH$83</definedName>
    <definedName name="A125220898T">[1]Data5!$BA$1:$BA$10,[1]Data5!$BA$11:$BA$83</definedName>
    <definedName name="A125220902W">[1]Data5!$BY$1:$BY$10,[1]Data5!$BY$11:$BY$83</definedName>
    <definedName name="A125220906F">[1]Data5!$CT$1:$CT$10,[1]Data5!$CT$11:$CT$83</definedName>
    <definedName name="A125220910W">[1]Data5!$FE$1:$FE$10,[1]Data5!$FE$11:$FE$83</definedName>
    <definedName name="A125220914F">[1]Data5!$FZ$1:$FZ$10,[1]Data5!$FZ$11:$FZ$83</definedName>
    <definedName name="A125220918R">[1]Data5!$GU$1:$GU$10,[1]Data5!$GU$11:$GU$83</definedName>
    <definedName name="A125220922F">[1]Data5!$GI$1:$GI$10,[1]Data5!$GI$11:$GI$83</definedName>
    <definedName name="A125220926R">[1]Data5!$HG$1:$HG$10,[1]Data5!$HG$11:$HG$83</definedName>
    <definedName name="A125220930F">[1]Data5!$FH$1:$FH$10,[1]Data5!$FH$11:$FH$83</definedName>
    <definedName name="A125220934R">[1]Data5!$FN$1:$FN$10,[1]Data5!$FN$11:$FN$83</definedName>
    <definedName name="A125220938X">[1]Data5!$HM$1:$HM$10,[1]Data5!$HM$11:$HM$83</definedName>
    <definedName name="A125220942R">[1]Data5!$HD$1:$HD$10,[1]Data5!$HD$11:$HD$83</definedName>
    <definedName name="A125220946X">[1]Data5!$EP$1:$EP$10,[1]Data5!$EP$11:$EP$83</definedName>
    <definedName name="A125220950R">[1]Data5!$FB$1:$FB$10,[1]Data5!$FB$11:$FB$83</definedName>
    <definedName name="A125220954X">[1]Data5!$GL$1:$GL$10,[1]Data5!$GL$11:$GL$83</definedName>
    <definedName name="A125220958J">[1]Data5!$HJ$1:$HJ$10,[1]Data5!$HJ$11:$HJ$83</definedName>
    <definedName name="A125220962X">[1]Data5!$HP$1:$HP$10,[1]Data5!$HP$11:$HP$83</definedName>
    <definedName name="A125220966J">[1]Data5!$DX$1:$DX$10,[1]Data5!$DX$11:$DX$83</definedName>
    <definedName name="A125220970X">[1]Data5!$EG$1:$EG$10,[1]Data5!$EG$11:$EG$83</definedName>
    <definedName name="A125220974J">[1]Data5!$EJ$1:$EJ$10,[1]Data5!$EJ$11:$EJ$83</definedName>
    <definedName name="A125220978T">[1]Data5!$FK$1:$FK$10,[1]Data5!$FK$11:$FK$83</definedName>
    <definedName name="A125220982J">[1]Data5!$FQ$1:$FQ$10,[1]Data5!$FQ$11:$FQ$83</definedName>
    <definedName name="A125220986T">[1]Data5!$FT$1:$FT$10,[1]Data5!$FT$11:$FT$83</definedName>
    <definedName name="A125220990J">[1]Data5!$GO$1:$GO$10,[1]Data5!$GO$11:$GO$83</definedName>
    <definedName name="A125220994T">[1]Data5!$GX$1:$GX$10,[1]Data5!$GX$11:$GX$83</definedName>
    <definedName name="A125220998A">[1]Data5!$EM$1:$EM$10,[1]Data5!$EM$11:$EM$83</definedName>
    <definedName name="A125221002J">[1]Data5!$EV$1:$EV$10,[1]Data5!$EV$11:$EV$83</definedName>
    <definedName name="A125221006T">[1]Data5!$HA$1:$HA$10,[1]Data5!$HA$11:$HA$83</definedName>
    <definedName name="A125221010J">[1]Data5!$DU$1:$DU$10,[1]Data5!$DU$11:$DU$83</definedName>
    <definedName name="A125221014T">[1]Data5!$EA$1:$EA$10,[1]Data5!$EA$11:$EA$83</definedName>
    <definedName name="A125221018A">[1]Data5!$ED$1:$ED$10,[1]Data5!$ED$11:$ED$83</definedName>
    <definedName name="A125221022T">[1]Data5!$ES$1:$ES$10,[1]Data5!$ES$11:$ES$83</definedName>
    <definedName name="A125221026A">[1]Data5!$GC$1:$GC$10,[1]Data5!$GC$11:$GC$83</definedName>
    <definedName name="A125221030T">[1]Data5!$GF$1:$GF$10,[1]Data5!$GF$11:$GF$83</definedName>
    <definedName name="A125221034A">[1]Data5!$EY$1:$EY$10,[1]Data5!$EY$11:$EY$83</definedName>
    <definedName name="A125221038K">[1]Data5!$FW$1:$FW$10,[1]Data5!$FW$11:$FW$83</definedName>
    <definedName name="A125221042A">[1]Data5!$GR$1:$GR$10,[1]Data5!$GR$11:$GR$83</definedName>
    <definedName name="A125221046K">[1]Data6!$M$1:$M$10,[1]Data6!$M$11:$M$83</definedName>
    <definedName name="A125221050A">[1]Data6!$AH$1:$AH$10,[1]Data6!$AH$11:$AH$83</definedName>
    <definedName name="A125221054K">[1]Data6!$BC$1:$BC$10,[1]Data6!$BC$11:$BC$83</definedName>
    <definedName name="A125221058V">[1]Data6!$AQ$1:$AQ$10,[1]Data6!$AQ$11:$AQ$83</definedName>
    <definedName name="A125221062K">[1]Data6!$BO$1:$BO$10,[1]Data6!$BO$11:$BO$83</definedName>
    <definedName name="A125221066V">[1]Data6!$P$1:$P$10,[1]Data6!$P$11:$P$83</definedName>
    <definedName name="A125221070K">[1]Data6!$V$1:$V$10,[1]Data6!$V$11:$V$83</definedName>
    <definedName name="A125221074V">[1]Data6!$BU$1:$BU$10,[1]Data6!$BU$11:$BU$83</definedName>
    <definedName name="A125221078C">[1]Data6!$BL$1:$BL$10,[1]Data6!$BL$11:$BL$83</definedName>
    <definedName name="A125221082V">[1]Data5!$IN$1:$IN$10,[1]Data5!$IN$11:$IN$83</definedName>
    <definedName name="A125221086C">[1]Data6!$J$1:$J$10,[1]Data6!$J$11:$J$83</definedName>
    <definedName name="A125221090V">[1]Data6!$AT$1:$AT$10,[1]Data6!$AT$11:$AT$83</definedName>
    <definedName name="A125221094C">[1]Data6!$BR$1:$BR$10,[1]Data6!$BR$11:$BR$83</definedName>
    <definedName name="A125221098L">[1]Data6!$BX$1:$BX$10,[1]Data6!$BX$11:$BX$83</definedName>
    <definedName name="A125221102T">[1]Data5!$HV$1:$HV$10,[1]Data5!$HV$11:$HV$83</definedName>
    <definedName name="A125221106A">[1]Data5!$IE$1:$IE$10,[1]Data5!$IE$11:$IE$83</definedName>
    <definedName name="A125221110T">[1]Data5!$IH$1:$IH$10,[1]Data5!$IH$11:$IH$83</definedName>
    <definedName name="A125221114A">[1]Data6!$S$1:$S$10,[1]Data6!$S$11:$S$83</definedName>
    <definedName name="A125221118K">[1]Data6!$Y$1:$Y$10,[1]Data6!$Y$11:$Y$83</definedName>
    <definedName name="A125221122A">[1]Data6!$AB$1:$AB$10,[1]Data6!$AB$11:$AB$83</definedName>
    <definedName name="A125221126K">[1]Data6!$AW$1:$AW$10,[1]Data6!$AW$11:$AW$83</definedName>
    <definedName name="A125221130A">[1]Data6!$BF$1:$BF$10,[1]Data6!$BF$11:$BF$83</definedName>
    <definedName name="A125221134K">[1]Data5!$IK$1:$IK$10,[1]Data5!$IK$11:$IK$83</definedName>
    <definedName name="A125221138V">[1]Data6!$D$1:$D$10,[1]Data6!$D$11:$D$83</definedName>
    <definedName name="A125221142K">[1]Data6!$BI$1:$BI$10,[1]Data6!$BI$11:$BI$83</definedName>
    <definedName name="A125221146V">[1]Data5!$HS$1:$HS$10,[1]Data5!$HS$11:$HS$83</definedName>
    <definedName name="A125221150K">[1]Data5!$HY$1:$HY$10,[1]Data5!$HY$11:$HY$83</definedName>
    <definedName name="A125221154V">[1]Data5!$IB$1:$IB$10,[1]Data5!$IB$11:$IB$83</definedName>
    <definedName name="A125221158C">[1]Data5!$IQ$1:$IQ$10,[1]Data5!$IQ$11:$IQ$83</definedName>
    <definedName name="A125221162V">[1]Data6!$AK$1:$AK$10,[1]Data6!$AK$11:$AK$83</definedName>
    <definedName name="A125221166C">[1]Data6!$AN$1:$AN$10,[1]Data6!$AN$11:$AN$83</definedName>
    <definedName name="A125221170V">[1]Data6!$G$1:$G$10,[1]Data6!$G$11:$G$83</definedName>
    <definedName name="A125221174C">[1]Data6!$AE$1:$AE$10,[1]Data6!$AE$11:$AE$83</definedName>
    <definedName name="A125221178L">[1]Data6!$AZ$1:$AZ$10,[1]Data6!$AZ$11:$AZ$83</definedName>
    <definedName name="A125221182C">[1]Data3!$EU$1:$EU$10,[1]Data3!$EU$11:$EU$83</definedName>
    <definedName name="A125221186L">[1]Data3!$FP$1:$FP$10,[1]Data3!$FP$11:$FP$83</definedName>
    <definedName name="A125221190C">[1]Data3!$GK$1:$GK$10,[1]Data3!$GK$11:$GK$83</definedName>
    <definedName name="A125221194L">[1]Data3!$FY$1:$FY$10,[1]Data3!$FY$11:$FY$83</definedName>
    <definedName name="A125221198W">[1]Data3!$GW$1:$GW$10,[1]Data3!$GW$11:$GW$83</definedName>
    <definedName name="A125221202A">[1]Data3!$EX$1:$EX$10,[1]Data3!$EX$11:$EX$83</definedName>
    <definedName name="A125221206K">[1]Data3!$FD$1:$FD$10,[1]Data3!$FD$11:$FD$83</definedName>
    <definedName name="A125221210A">[1]Data3!$HC$1:$HC$10,[1]Data3!$HC$11:$HC$83</definedName>
    <definedName name="A125221214K">[1]Data3!$GT$1:$GT$10,[1]Data3!$GT$11:$GT$83</definedName>
    <definedName name="A125221218V">[1]Data3!$EF$1:$EF$10,[1]Data3!$EF$11:$EF$83</definedName>
    <definedName name="A125221222K">[1]Data3!$ER$1:$ER$10,[1]Data3!$ER$11:$ER$83</definedName>
    <definedName name="A125221226V">[1]Data3!$GB$1:$GB$10,[1]Data3!$GB$11:$GB$83</definedName>
    <definedName name="A125221230K">[1]Data3!$GZ$1:$GZ$10,[1]Data3!$GZ$11:$GZ$83</definedName>
    <definedName name="A125221234V">[1]Data3!$HF$1:$HF$10,[1]Data3!$HF$11:$HF$83</definedName>
    <definedName name="A125221238C">[1]Data3!$DN$1:$DN$10,[1]Data3!$DN$11:$DN$83</definedName>
    <definedName name="A125221242V">[1]Data3!$DW$1:$DW$10,[1]Data3!$DW$11:$DW$83</definedName>
    <definedName name="A125221246C">[1]Data3!$DZ$1:$DZ$10,[1]Data3!$DZ$11:$DZ$83</definedName>
    <definedName name="A125221250V">[1]Data3!$FA$1:$FA$10,[1]Data3!$FA$11:$FA$83</definedName>
    <definedName name="A125221254C">[1]Data3!$FG$1:$FG$10,[1]Data3!$FG$11:$FG$83</definedName>
    <definedName name="A125221258L">[1]Data3!$FJ$1:$FJ$10,[1]Data3!$FJ$11:$FJ$83</definedName>
    <definedName name="A125221262C">[1]Data3!$GE$1:$GE$10,[1]Data3!$GE$11:$GE$83</definedName>
    <definedName name="A125221266L">[1]Data3!$GN$1:$GN$10,[1]Data3!$GN$11:$GN$83</definedName>
    <definedName name="A125221270C">[1]Data3!$EC$1:$EC$10,[1]Data3!$EC$11:$EC$83</definedName>
    <definedName name="A125221274L">[1]Data3!$EL$1:$EL$10,[1]Data3!$EL$11:$EL$83</definedName>
    <definedName name="A125221278W">[1]Data3!$GQ$1:$GQ$10,[1]Data3!$GQ$11:$GQ$83</definedName>
    <definedName name="A125221282L">[1]Data3!$DK$1:$DK$10,[1]Data3!$DK$11:$DK$83</definedName>
    <definedName name="A125221286W">[1]Data3!$DQ$1:$DQ$10,[1]Data3!$DQ$11:$DQ$83</definedName>
    <definedName name="A125221290L">[1]Data3!$DT$1:$DT$10,[1]Data3!$DT$11:$DT$83</definedName>
    <definedName name="A125221294W">[1]Data3!$EI$1:$EI$10,[1]Data3!$EI$11:$EI$83</definedName>
    <definedName name="A125221298F">[1]Data3!$FS$1:$FS$10,[1]Data3!$FS$11:$FS$83</definedName>
    <definedName name="A125221302K">[1]Data3!$FV$1:$FV$10,[1]Data3!$FV$11:$FV$83</definedName>
    <definedName name="A125221306V">[1]Data3!$EO$1:$EO$10,[1]Data3!$EO$11:$EO$83</definedName>
    <definedName name="A125221310K">[1]Data3!$FM$1:$FM$10,[1]Data3!$FM$11:$FM$83</definedName>
    <definedName name="A125221314V">[1]Data3!$GH$1:$GH$10,[1]Data3!$GH$11:$GH$83</definedName>
    <definedName name="A125221318C">[1]Data4!$DA$1:$DA$10,[1]Data4!$DA$11:$DA$83</definedName>
    <definedName name="A125221322V">[1]Data4!$DV$1:$DV$10,[1]Data4!$DV$11:$DV$83</definedName>
    <definedName name="A125221326C">[1]Data4!$EQ$1:$EQ$10,[1]Data4!$EQ$11:$EQ$83</definedName>
    <definedName name="A125221330V">[1]Data4!$EE$1:$EE$10,[1]Data4!$EE$11:$EE$83</definedName>
    <definedName name="A125221334C">[1]Data4!$FC$1:$FC$10,[1]Data4!$FC$11:$FC$83</definedName>
    <definedName name="A125221338L">[1]Data4!$DD$1:$DD$10,[1]Data4!$DD$11:$DD$83</definedName>
    <definedName name="A125221342C">[1]Data4!$DJ$1:$DJ$10,[1]Data4!$DJ$11:$DJ$83</definedName>
    <definedName name="A125221346L">[1]Data4!$FI$1:$FI$10,[1]Data4!$FI$11:$FI$83</definedName>
    <definedName name="A125221350C">[1]Data4!$EZ$1:$EZ$10,[1]Data4!$EZ$11:$EZ$83</definedName>
    <definedName name="A125221354L">[1]Data4!$CL$1:$CL$10,[1]Data4!$CL$11:$CL$83</definedName>
    <definedName name="A125221358W">[1]Data4!$CX$1:$CX$10,[1]Data4!$CX$11:$CX$83</definedName>
    <definedName name="A125221362L">[1]Data4!$EH$1:$EH$10,[1]Data4!$EH$11:$EH$83</definedName>
    <definedName name="A125221366W">[1]Data4!$FF$1:$FF$10,[1]Data4!$FF$11:$FF$83</definedName>
    <definedName name="A125221370L">[1]Data4!$FL$1:$FL$10,[1]Data4!$FL$11:$FL$83</definedName>
    <definedName name="A125221374W">[1]Data4!$BT$1:$BT$10,[1]Data4!$BT$11:$BT$83</definedName>
    <definedName name="A125221378F">[1]Data4!$CC$1:$CC$10,[1]Data4!$CC$11:$CC$83</definedName>
    <definedName name="A125221382W">[1]Data4!$CF$1:$CF$10,[1]Data4!$CF$11:$CF$83</definedName>
    <definedName name="A125221386F">[1]Data4!$DG$1:$DG$10,[1]Data4!$DG$11:$DG$83</definedName>
    <definedName name="A125221390W">[1]Data4!$DM$1:$DM$10,[1]Data4!$DM$11:$DM$83</definedName>
    <definedName name="A125221394F">[1]Data4!$DP$1:$DP$10,[1]Data4!$DP$11:$DP$83</definedName>
    <definedName name="A125221398R">[1]Data4!$EK$1:$EK$10,[1]Data4!$EK$11:$EK$83</definedName>
    <definedName name="A125221402V">[1]Data4!$ET$1:$ET$10,[1]Data4!$ET$11:$ET$83</definedName>
    <definedName name="A125221406C">[1]Data4!$CI$1:$CI$10,[1]Data4!$CI$11:$CI$83</definedName>
    <definedName name="A125221410V">[1]Data4!$CR$1:$CR$10,[1]Data4!$CR$11:$CR$83</definedName>
    <definedName name="A125221414C">[1]Data4!$EW$1:$EW$10,[1]Data4!$EW$11:$EW$83</definedName>
    <definedName name="A125221418L">[1]Data4!$BQ$1:$BQ$10,[1]Data4!$BQ$11:$BQ$83</definedName>
    <definedName name="A125221422C">[1]Data4!$BW$1:$BW$10,[1]Data4!$BW$11:$BW$83</definedName>
    <definedName name="A125221426L">[1]Data4!$BZ$1:$BZ$10,[1]Data4!$BZ$11:$BZ$83</definedName>
    <definedName name="A125221430C">[1]Data4!$CO$1:$CO$10,[1]Data4!$CO$11:$CO$83</definedName>
    <definedName name="A125221434L">[1]Data4!$DY$1:$DY$10,[1]Data4!$DY$11:$DY$83</definedName>
    <definedName name="A125221438W">[1]Data4!$EB$1:$EB$10,[1]Data4!$EB$11:$EB$83</definedName>
    <definedName name="A125221442L">[1]Data4!$CU$1:$CU$10,[1]Data4!$CU$11:$CU$83</definedName>
    <definedName name="A125221446W">[1]Data4!$DS$1:$DS$10,[1]Data4!$DS$11:$DS$83</definedName>
    <definedName name="A125221450L">[1]Data4!$EN$1:$EN$10,[1]Data4!$EN$11:$EN$83</definedName>
    <definedName name="A125221454W">[1]Data4!$GY$1:$GY$10,[1]Data4!$GY$11:$GY$83</definedName>
    <definedName name="A125221458F">[1]Data4!$HT$1:$HT$10,[1]Data4!$HT$11:$HT$83</definedName>
    <definedName name="A125221462W">[1]Data4!$IO$1:$IO$10,[1]Data4!$IO$11:$IO$83</definedName>
    <definedName name="A125221466F">[1]Data4!$IC$1:$IC$10,[1]Data4!$IC$11:$IC$83</definedName>
    <definedName name="A125221470W">[1]Data5!$K$1:$K$10,[1]Data5!$K$11:$K$83</definedName>
    <definedName name="A125221474F">[1]Data4!$HB$1:$HB$10,[1]Data4!$HB$11:$HB$83</definedName>
    <definedName name="A125221478R">[1]Data4!$HH$1:$HH$10,[1]Data4!$HH$11:$HH$83</definedName>
    <definedName name="A125221482F">[1]Data5!$Q$1:$Q$10,[1]Data5!$Q$11:$Q$83</definedName>
    <definedName name="A125221486R">[1]Data5!$H$1:$H$10,[1]Data5!$H$11:$H$83</definedName>
    <definedName name="A125221490F">[1]Data4!$GJ$1:$GJ$10,[1]Data4!$GJ$11:$GJ$83</definedName>
    <definedName name="A125221494R">[1]Data4!$GV$1:$GV$10,[1]Data4!$GV$11:$GV$83</definedName>
    <definedName name="A125221498X">[1]Data4!$IF$1:$IF$10,[1]Data4!$IF$11:$IF$83</definedName>
    <definedName name="A125221502C">[1]Data5!$N$1:$N$10,[1]Data5!$N$11:$N$83</definedName>
    <definedName name="A125221506L">[1]Data5!$T$1:$T$10,[1]Data5!$T$11:$T$83</definedName>
    <definedName name="A125221510C">[1]Data4!$FR$1:$FR$10,[1]Data4!$FR$11:$FR$83</definedName>
    <definedName name="A125221514L">[1]Data4!$GA$1:$GA$10,[1]Data4!$GA$11:$GA$83</definedName>
    <definedName name="A125221518W">[1]Data4!$GD$1:$GD$10,[1]Data4!$GD$11:$GD$83</definedName>
    <definedName name="A125221522L">[1]Data4!$HE$1:$HE$10,[1]Data4!$HE$11:$HE$83</definedName>
    <definedName name="A125221526W">[1]Data4!$HK$1:$HK$10,[1]Data4!$HK$11:$HK$83</definedName>
    <definedName name="A125221530L">[1]Data4!$HN$1:$HN$10,[1]Data4!$HN$11:$HN$83</definedName>
    <definedName name="A125221534W">[1]Data4!$II$1:$II$10,[1]Data4!$II$11:$II$83</definedName>
    <definedName name="A125221538F">[1]Data5!$B$1:$B$10,[1]Data5!$B$11:$B$83</definedName>
    <definedName name="A125221542W">[1]Data4!$GG$1:$GG$10,[1]Data4!$GG$11:$GG$83</definedName>
    <definedName name="A125221546F">[1]Data4!$GP$1:$GP$10,[1]Data4!$GP$11:$GP$83</definedName>
    <definedName name="A125221550W">[1]Data5!$E$1:$E$10,[1]Data5!$E$11:$E$83</definedName>
    <definedName name="A125221554F">[1]Data4!$FO$1:$FO$10,[1]Data4!$FO$11:$FO$83</definedName>
    <definedName name="A125221558R">[1]Data4!$FU$1:$FU$10,[1]Data4!$FU$11:$FU$83</definedName>
    <definedName name="A125221562F">[1]Data4!$FX$1:$FX$10,[1]Data4!$FX$11:$FX$83</definedName>
    <definedName name="A125221566R">[1]Data4!$GM$1:$GM$10,[1]Data4!$GM$11:$GM$83</definedName>
    <definedName name="A125221570F">[1]Data4!$HW$1:$HW$10,[1]Data4!$HW$11:$HW$83</definedName>
    <definedName name="A125221574R">[1]Data4!$HZ$1:$HZ$10,[1]Data4!$HZ$11:$HZ$83</definedName>
    <definedName name="A125221578X">[1]Data4!$GS$1:$GS$10,[1]Data4!$GS$11:$GS$83</definedName>
    <definedName name="A125221582R">[1]Data4!$HQ$1:$HQ$10,[1]Data4!$HQ$11:$HQ$83</definedName>
    <definedName name="A125221586X">[1]Data4!$IL$1:$IL$10,[1]Data4!$IL$11:$IL$83</definedName>
    <definedName name="A125221590R">[1]Data1!$II$1:$II$10,[1]Data1!$II$11:$II$83</definedName>
    <definedName name="A125221594X">[1]Data2!$N$1:$N$10,[1]Data2!$N$11:$N$83</definedName>
    <definedName name="A125221598J">[1]Data2!$AI$1:$AI$10,[1]Data2!$AI$11:$AI$83</definedName>
    <definedName name="A125221602L">[1]Data2!$W$1:$W$10,[1]Data2!$W$11:$W$83</definedName>
    <definedName name="A125221606W">[1]Data2!$AU$1:$AU$10,[1]Data2!$AU$11:$AU$83</definedName>
    <definedName name="A125221610L">[1]Data1!$IL$1:$IL$10,[1]Data1!$IL$11:$IL$83</definedName>
    <definedName name="A125221614W">[1]Data2!$B$1:$B$10,[1]Data2!$B$11:$B$83</definedName>
    <definedName name="A125221618F">[1]Data2!$BA$1:$BA$10,[1]Data2!$BA$11:$BA$83</definedName>
    <definedName name="A125221622W">[1]Data2!$AR$1:$AR$10,[1]Data2!$AR$11:$AR$83</definedName>
    <definedName name="A125221626F">[1]Data1!$HT$1:$HT$10,[1]Data1!$HT$11:$HT$83</definedName>
    <definedName name="A125221630W">[1]Data1!$IF$1:$IF$10,[1]Data1!$IF$11:$IF$83</definedName>
    <definedName name="A125221634F">[1]Data2!$Z$1:$Z$10,[1]Data2!$Z$11:$Z$83</definedName>
    <definedName name="A125221638R">[1]Data2!$AX$1:$AX$10,[1]Data2!$AX$11:$AX$83</definedName>
    <definedName name="A125221642F">[1]Data2!$BD$1:$BD$10,[1]Data2!$BD$11:$BD$83</definedName>
    <definedName name="A125221646R">[1]Data1!$HB$1:$HB$10,[1]Data1!$HB$11:$HB$83</definedName>
    <definedName name="A125221650F">[1]Data1!$HK$1:$HK$10,[1]Data1!$HK$11:$HK$83</definedName>
    <definedName name="A125221654R">[1]Data1!$HN$1:$HN$10,[1]Data1!$HN$11:$HN$83</definedName>
    <definedName name="A125221658X">[1]Data1!$IO$1:$IO$10,[1]Data1!$IO$11:$IO$83</definedName>
    <definedName name="A125221662R">[1]Data2!$E$1:$E$10,[1]Data2!$E$11:$E$83</definedName>
    <definedName name="A125221666X">[1]Data2!$H$1:$H$10,[1]Data2!$H$11:$H$83</definedName>
    <definedName name="A125221670R">[1]Data2!$AC$1:$AC$10,[1]Data2!$AC$11:$AC$83</definedName>
    <definedName name="A125221674X">[1]Data2!$AL$1:$AL$10,[1]Data2!$AL$11:$AL$83</definedName>
    <definedName name="A125221678J">[1]Data1!$HQ$1:$HQ$10,[1]Data1!$HQ$11:$HQ$83</definedName>
    <definedName name="A125221682X">[1]Data1!$HZ$1:$HZ$10,[1]Data1!$HZ$11:$HZ$83</definedName>
    <definedName name="A125221686J">[1]Data2!$AO$1:$AO$10,[1]Data2!$AO$11:$AO$83</definedName>
    <definedName name="A125221690X">[1]Data1!$GY$1:$GY$10,[1]Data1!$GY$11:$GY$83</definedName>
    <definedName name="A125221694J">[1]Data1!$HE$1:$HE$10,[1]Data1!$HE$11:$HE$83</definedName>
    <definedName name="A125221698T">[1]Data1!$HH$1:$HH$10,[1]Data1!$HH$11:$HH$83</definedName>
    <definedName name="A125221702W">[1]Data1!$HW$1:$HW$10,[1]Data1!$HW$11:$HW$83</definedName>
    <definedName name="A125221706F">[1]Data2!$Q$1:$Q$10,[1]Data2!$Q$11:$Q$83</definedName>
    <definedName name="A125221710W">[1]Data2!$T$1:$T$10,[1]Data2!$T$11:$T$83</definedName>
    <definedName name="A125221714F">[1]Data1!$IC$1:$IC$10,[1]Data1!$IC$11:$IC$83</definedName>
    <definedName name="A125221718R">[1]Data2!$K$1:$K$10,[1]Data2!$K$11:$K$83</definedName>
    <definedName name="A125221722F">[1]Data2!$AF$1:$AF$10,[1]Data2!$AF$11:$AF$83</definedName>
    <definedName name="A125222814J">[1]Data3!$AW$1:$AW$10,[1]Data3!$AW$11:$AW$83</definedName>
    <definedName name="A125222818T">[1]Data3!$BR$1:$BR$10,[1]Data3!$BR$11:$BR$83</definedName>
    <definedName name="A125222822J">[1]Data3!$CM$1:$CM$10,[1]Data3!$CM$11:$CM$83</definedName>
    <definedName name="A125222826T">[1]Data3!$CA$1:$CA$10,[1]Data3!$CA$11:$CA$83</definedName>
    <definedName name="A125222830J">[1]Data3!$CY$1:$CY$10,[1]Data3!$CY$11:$CY$83</definedName>
    <definedName name="A125222834T">[1]Data3!$AZ$1:$AZ$10,[1]Data3!$AZ$11:$AZ$83</definedName>
    <definedName name="A125222838A">[1]Data3!$BF$1:$BF$10,[1]Data3!$BF$11:$BF$83</definedName>
    <definedName name="A125222842T">[1]Data3!$DE$1:$DE$10,[1]Data3!$DE$11:$DE$83</definedName>
    <definedName name="A125222846A">[1]Data3!$CV$1:$CV$10,[1]Data3!$CV$11:$CV$83</definedName>
    <definedName name="A125222850T">[1]Data3!$AH$1:$AH$10,[1]Data3!$AH$11:$AH$83</definedName>
    <definedName name="A125222854A">[1]Data3!$AT$1:$AT$10,[1]Data3!$AT$11:$AT$83</definedName>
    <definedName name="A125222858K">[1]Data3!$CD$1:$CD$10,[1]Data3!$CD$11:$CD$83</definedName>
    <definedName name="A125222862A">[1]Data3!$DB$1:$DB$10,[1]Data3!$DB$11:$DB$83</definedName>
    <definedName name="A125222866K">[1]Data3!$DH$1:$DH$10,[1]Data3!$DH$11:$DH$83</definedName>
    <definedName name="A125222870A">[1]Data3!$P$1:$P$10,[1]Data3!$P$11:$P$83</definedName>
    <definedName name="A125222874K">[1]Data3!$Y$1:$Y$10,[1]Data3!$Y$11:$Y$83</definedName>
    <definedName name="A125222878V">[1]Data3!$AB$1:$AB$10,[1]Data3!$AB$11:$AB$83</definedName>
    <definedName name="A125222882K">[1]Data3!$BC$1:$BC$10,[1]Data3!$BC$11:$BC$83</definedName>
    <definedName name="A125222886V">[1]Data3!$BI$1:$BI$10,[1]Data3!$BI$11:$BI$83</definedName>
    <definedName name="A125222890K">[1]Data3!$BL$1:$BL$10,[1]Data3!$BL$11:$BL$83</definedName>
    <definedName name="A125222894V">[1]Data3!$CG$1:$CG$10,[1]Data3!$CG$11:$CG$83</definedName>
    <definedName name="A125222898C">[1]Data3!$CP$1:$CP$10,[1]Data3!$CP$11:$CP$83</definedName>
    <definedName name="A125222902J">[1]Data3!$AE$1:$AE$10,[1]Data3!$AE$11:$AE$83</definedName>
    <definedName name="A125222906T">[1]Data3!$AN$1:$AN$10,[1]Data3!$AN$11:$AN$83</definedName>
    <definedName name="A125222910J">[1]Data3!$CS$1:$CS$10,[1]Data3!$CS$11:$CS$83</definedName>
    <definedName name="A125222914T">[1]Data3!$M$1:$M$10,[1]Data3!$M$11:$M$83</definedName>
    <definedName name="A125222918A">[1]Data3!$S$1:$S$10,[1]Data3!$S$11:$S$83</definedName>
    <definedName name="A125222922T">[1]Data3!$V$1:$V$10,[1]Data3!$V$11:$V$83</definedName>
    <definedName name="A125222926A">[1]Data3!$AK$1:$AK$10,[1]Data3!$AK$11:$AK$83</definedName>
    <definedName name="A125222930T">[1]Data3!$BU$1:$BU$10,[1]Data3!$BU$11:$BU$83</definedName>
    <definedName name="A125222934A">[1]Data3!$BX$1:$BX$10,[1]Data3!$BX$11:$BX$83</definedName>
    <definedName name="A125222938K">[1]Data3!$AQ$1:$AQ$10,[1]Data3!$AQ$11:$AQ$83</definedName>
    <definedName name="A125222942A">[1]Data3!$BO$1:$BO$10,[1]Data3!$BO$11:$BO$83</definedName>
    <definedName name="A125222946K">[1]Data3!$CJ$1:$CJ$10,[1]Data3!$CJ$11:$CJ$83</definedName>
    <definedName name="A125224038R">[1]Data1!$EK$1:$EK$10,[1]Data1!$EK$11:$EK$83</definedName>
    <definedName name="A125224042F">[1]Data1!$FF$1:$FF$10,[1]Data1!$FF$11:$FF$83</definedName>
    <definedName name="A125224046R">[1]Data1!$GA$1:$GA$10,[1]Data1!$GA$11:$GA$83</definedName>
    <definedName name="A125224050F">[1]Data1!$FO$1:$FO$10,[1]Data1!$FO$11:$FO$83</definedName>
    <definedName name="A125224054R">[1]Data1!$GM$1:$GM$10,[1]Data1!$GM$11:$GM$83</definedName>
    <definedName name="A125224058X">[1]Data1!$EN$1:$EN$10,[1]Data1!$EN$11:$EN$83</definedName>
    <definedName name="A125224062R">[1]Data1!$ET$1:$ET$10,[1]Data1!$ET$11:$ET$83</definedName>
    <definedName name="A125224066X">[1]Data1!$GS$1:$GS$10,[1]Data1!$GS$11:$GS$83</definedName>
    <definedName name="A125224070R">[1]Data1!$GJ$1:$GJ$10,[1]Data1!$GJ$11:$GJ$83</definedName>
    <definedName name="A125224074X">[1]Data1!$DV$1:$DV$10,[1]Data1!$DV$11:$DV$83</definedName>
    <definedName name="A125224078J">[1]Data1!$EH$1:$EH$10,[1]Data1!$EH$11:$EH$83</definedName>
    <definedName name="A125224082X">[1]Data1!$FR$1:$FR$10,[1]Data1!$FR$11:$FR$83</definedName>
    <definedName name="A125224086J">[1]Data1!$GP$1:$GP$10,[1]Data1!$GP$11:$GP$83</definedName>
    <definedName name="A125224090X">[1]Data1!$GV$1:$GV$10,[1]Data1!$GV$11:$GV$83</definedName>
    <definedName name="A125224094J">[1]Data1!$DD$1:$DD$10,[1]Data1!$DD$11:$DD$83</definedName>
    <definedName name="A125224098T">[1]Data1!$DM$1:$DM$10,[1]Data1!$DM$11:$DM$83</definedName>
    <definedName name="A125224102W">[1]Data1!$DP$1:$DP$10,[1]Data1!$DP$11:$DP$83</definedName>
    <definedName name="A125224106F">[1]Data1!$EQ$1:$EQ$10,[1]Data1!$EQ$11:$EQ$83</definedName>
    <definedName name="A125224110W">[1]Data1!$EW$1:$EW$10,[1]Data1!$EW$11:$EW$83</definedName>
    <definedName name="A125224114F">[1]Data1!$EZ$1:$EZ$10,[1]Data1!$EZ$11:$EZ$83</definedName>
    <definedName name="A125224118R">[1]Data1!$FU$1:$FU$10,[1]Data1!$FU$11:$FU$83</definedName>
    <definedName name="A125224122F">[1]Data1!$GD$1:$GD$10,[1]Data1!$GD$11:$GD$83</definedName>
    <definedName name="A125224126R">[1]Data1!$DS$1:$DS$10,[1]Data1!$DS$11:$DS$83</definedName>
    <definedName name="A125224130F">[1]Data1!$EB$1:$EB$10,[1]Data1!$EB$11:$EB$83</definedName>
    <definedName name="A125224134R">[1]Data1!$GG$1:$GG$10,[1]Data1!$GG$11:$GG$83</definedName>
    <definedName name="A125224138X">[1]Data1!$DA$1:$DA$10,[1]Data1!$DA$11:$DA$83</definedName>
    <definedName name="A125224142R">[1]Data1!$DG$1:$DG$10,[1]Data1!$DG$11:$DG$83</definedName>
    <definedName name="A125224146X">[1]Data1!$DJ$1:$DJ$10,[1]Data1!$DJ$11:$DJ$83</definedName>
    <definedName name="A125224150R">[1]Data1!$DY$1:$DY$10,[1]Data1!$DY$11:$DY$83</definedName>
    <definedName name="A125224154X">[1]Data1!$FI$1:$FI$10,[1]Data1!$FI$11:$FI$83</definedName>
    <definedName name="A125224158J">[1]Data1!$FL$1:$FL$10,[1]Data1!$FL$11:$FL$83</definedName>
    <definedName name="A125224162X">[1]Data1!$EE$1:$EE$10,[1]Data1!$EE$11:$EE$83</definedName>
    <definedName name="A125224166J">[1]Data1!$FC$1:$FC$10,[1]Data1!$FC$11:$FC$83</definedName>
    <definedName name="A125224170X">[1]Data1!$FX$1:$FX$10,[1]Data1!$FX$11:$FX$83</definedName>
    <definedName name="A125225262A">[1]Data2!$CQ$1:$CQ$10,[1]Data2!$CQ$11:$CQ$83</definedName>
    <definedName name="A125225266K">[1]Data2!$DL$1:$DL$10,[1]Data2!$DL$11:$DL$83</definedName>
    <definedName name="A125225270A">[1]Data2!$EG$1:$EG$10,[1]Data2!$EG$11:$EG$83</definedName>
    <definedName name="A125225274K">[1]Data2!$DU$1:$DU$10,[1]Data2!$DU$11:$DU$83</definedName>
    <definedName name="A125225278V">[1]Data2!$ES$1:$ES$10,[1]Data2!$ES$11:$ES$83</definedName>
    <definedName name="A125225282K">[1]Data2!$CT$1:$CT$10,[1]Data2!$CT$11:$CT$83</definedName>
    <definedName name="A125225286V">[1]Data2!$CZ$1:$CZ$10,[1]Data2!$CZ$11:$CZ$83</definedName>
    <definedName name="A125225290K">[1]Data2!$EY$1:$EY$10,[1]Data2!$EY$11:$EY$83</definedName>
    <definedName name="A125225294V">[1]Data2!$EP$1:$EP$10,[1]Data2!$EP$11:$EP$83</definedName>
    <definedName name="A125225298C">[1]Data2!$CB$1:$CB$10,[1]Data2!$CB$11:$CB$83</definedName>
    <definedName name="A125225302J">[1]Data2!$CN$1:$CN$10,[1]Data2!$CN$11:$CN$83</definedName>
    <definedName name="A125225306T">[1]Data2!$DX$1:$DX$10,[1]Data2!$DX$11:$DX$83</definedName>
    <definedName name="A125225310J">[1]Data2!$EV$1:$EV$10,[1]Data2!$EV$11:$EV$83</definedName>
    <definedName name="A125225314T">[1]Data2!$FB$1:$FB$10,[1]Data2!$FB$11:$FB$83</definedName>
    <definedName name="A125225318A">[1]Data2!$BJ$1:$BJ$10,[1]Data2!$BJ$11:$BJ$83</definedName>
    <definedName name="A125225322T">[1]Data2!$BS$1:$BS$10,[1]Data2!$BS$11:$BS$83</definedName>
    <definedName name="A125225326A">[1]Data2!$BV$1:$BV$10,[1]Data2!$BV$11:$BV$83</definedName>
    <definedName name="A125225330T">[1]Data2!$CW$1:$CW$10,[1]Data2!$CW$11:$CW$83</definedName>
    <definedName name="A125225334A">[1]Data2!$DC$1:$DC$10,[1]Data2!$DC$11:$DC$83</definedName>
    <definedName name="A125225338K">[1]Data2!$DF$1:$DF$10,[1]Data2!$DF$11:$DF$83</definedName>
    <definedName name="A125225342A">[1]Data2!$EA$1:$EA$10,[1]Data2!$EA$11:$EA$83</definedName>
    <definedName name="A125225346K">[1]Data2!$EJ$1:$EJ$10,[1]Data2!$EJ$11:$EJ$83</definedName>
    <definedName name="A125225350A">[1]Data2!$BY$1:$BY$10,[1]Data2!$BY$11:$BY$83</definedName>
    <definedName name="A125225354K">[1]Data2!$CH$1:$CH$10,[1]Data2!$CH$11:$CH$83</definedName>
    <definedName name="A125225358V">[1]Data2!$EM$1:$EM$10,[1]Data2!$EM$11:$EM$83</definedName>
    <definedName name="A125225362K">[1]Data2!$BG$1:$BG$10,[1]Data2!$BG$11:$BG$83</definedName>
    <definedName name="A125225366V">[1]Data2!$BM$1:$BM$10,[1]Data2!$BM$11:$BM$83</definedName>
    <definedName name="A125225370K">[1]Data2!$BP$1:$BP$10,[1]Data2!$BP$11:$BP$83</definedName>
    <definedName name="A125225374V">[1]Data2!$CE$1:$CE$10,[1]Data2!$CE$11:$CE$83</definedName>
    <definedName name="A125225378C">[1]Data2!$DO$1:$DO$10,[1]Data2!$DO$11:$DO$83</definedName>
    <definedName name="A125225382V">[1]Data2!$DR$1:$DR$10,[1]Data2!$DR$11:$DR$83</definedName>
    <definedName name="A125225386C">[1]Data2!$CK$1:$CK$10,[1]Data2!$CK$11:$CK$83</definedName>
    <definedName name="A125225390V">[1]Data2!$DI$1:$DI$10,[1]Data2!$DI$11:$DI$83</definedName>
    <definedName name="A125225394C">[1]Data2!$ED$1:$ED$10,[1]Data2!$ED$11:$ED$83</definedName>
    <definedName name="A125226486F">[1]Data2!$GO$1:$GO$10,[1]Data2!$GO$11:$GO$83</definedName>
    <definedName name="A125226490W">[1]Data2!$HJ$1:$HJ$10,[1]Data2!$HJ$11:$HJ$83</definedName>
    <definedName name="A125226494F">[1]Data2!$IE$1:$IE$10,[1]Data2!$IE$11:$IE$83</definedName>
    <definedName name="A125226498R">[1]Data2!$HS$1:$HS$10,[1]Data2!$HS$11:$HS$83</definedName>
    <definedName name="A125226502V">[1]Data2!$IQ$1:$IQ$10,[1]Data2!$IQ$11:$IQ$83</definedName>
    <definedName name="A125226506C">[1]Data2!$GR$1:$GR$10,[1]Data2!$GR$11:$GR$83</definedName>
    <definedName name="A125226510V">[1]Data2!$GX$1:$GX$10,[1]Data2!$GX$11:$GX$83</definedName>
    <definedName name="A125226514C">[1]Data3!$G$1:$G$10,[1]Data3!$G$11:$G$83</definedName>
    <definedName name="A125226518L">[1]Data2!$IN$1:$IN$10,[1]Data2!$IN$11:$IN$83</definedName>
    <definedName name="A125226522C">[1]Data2!$FZ$1:$FZ$10,[1]Data2!$FZ$11:$FZ$83</definedName>
    <definedName name="A125226526L">[1]Data2!$GL$1:$GL$10,[1]Data2!$GL$11:$GL$83</definedName>
    <definedName name="A125226530C">[1]Data2!$HV$1:$HV$10,[1]Data2!$HV$11:$HV$83</definedName>
    <definedName name="A125226534L">[1]Data3!$D$1:$D$10,[1]Data3!$D$11:$D$83</definedName>
    <definedName name="A125226538W">[1]Data3!$J$1:$J$10,[1]Data3!$J$11:$J$83</definedName>
    <definedName name="A125226542L">[1]Data2!$FH$1:$FH$10,[1]Data2!$FH$11:$FH$83</definedName>
    <definedName name="A125226546W">[1]Data2!$FQ$1:$FQ$10,[1]Data2!$FQ$11:$FQ$83</definedName>
    <definedName name="A125226550L">[1]Data2!$FT$1:$FT$10,[1]Data2!$FT$11:$FT$83</definedName>
    <definedName name="A125226554W">[1]Data2!$GU$1:$GU$10,[1]Data2!$GU$11:$GU$83</definedName>
    <definedName name="A125226558F">[1]Data2!$HA$1:$HA$10,[1]Data2!$HA$11:$HA$83</definedName>
    <definedName name="A125226562W">[1]Data2!$HD$1:$HD$10,[1]Data2!$HD$11:$HD$83</definedName>
    <definedName name="A125226566F">[1]Data2!$HY$1:$HY$10,[1]Data2!$HY$11:$HY$83</definedName>
    <definedName name="A125226570W">[1]Data2!$IH$1:$IH$10,[1]Data2!$IH$11:$IH$83</definedName>
    <definedName name="A125226574F">[1]Data2!$FW$1:$FW$10,[1]Data2!$FW$11:$FW$83</definedName>
    <definedName name="A125226578R">[1]Data2!$GF$1:$GF$10,[1]Data2!$GF$11:$GF$83</definedName>
    <definedName name="A125226582F">[1]Data2!$IK$1:$IK$10,[1]Data2!$IK$11:$IK$83</definedName>
    <definedName name="A125226586R">[1]Data2!$FE$1:$FE$10,[1]Data2!$FE$11:$FE$83</definedName>
    <definedName name="A125226590F">[1]Data2!$FK$1:$FK$10,[1]Data2!$FK$11:$FK$83</definedName>
    <definedName name="A125226594R">[1]Data2!$FN$1:$FN$10,[1]Data2!$FN$11:$FN$83</definedName>
    <definedName name="A125226598X">[1]Data2!$GC$1:$GC$10,[1]Data2!$GC$11:$GC$83</definedName>
    <definedName name="A125226602C">[1]Data2!$HM$1:$HM$10,[1]Data2!$HM$11:$HM$83</definedName>
    <definedName name="A125226606L">[1]Data2!$HP$1:$HP$10,[1]Data2!$HP$11:$HP$83</definedName>
    <definedName name="A125226610C">[1]Data2!$GI$1:$GI$10,[1]Data2!$GI$11:$GI$83</definedName>
    <definedName name="A125226614L">[1]Data2!$HG$1:$HG$10,[1]Data2!$HG$11:$HG$83</definedName>
    <definedName name="A125226618W">[1]Data2!$IB$1:$IB$10,[1]Data2!$IB$11:$IB$83</definedName>
    <definedName name="A126094818J">Data1!$AL$1:$AL$10,Data1!$AL$11:$AL$17</definedName>
    <definedName name="A126094818J_Data">Data1!$AL$11:$AL$17</definedName>
    <definedName name="A126094818J_Latest">Data1!$AL$17</definedName>
    <definedName name="A126094822X">Data1!$BG$1:$BG$10,Data1!$BG$11:$BG$17</definedName>
    <definedName name="A126094822X_Data">Data1!$BG$11:$BG$17</definedName>
    <definedName name="A126094822X_Latest">Data1!$BG$17</definedName>
    <definedName name="A126094826J">Data1!$CB$1:$CB$10,Data1!$CB$11:$CB$17</definedName>
    <definedName name="A126094826J_Data">Data1!$CB$11:$CB$17</definedName>
    <definedName name="A126094826J_Latest">Data1!$CB$17</definedName>
    <definedName name="A126094830X">Data1!$BP$1:$BP$10,Data1!$BP$11:$BP$17</definedName>
    <definedName name="A126094830X_Data">Data1!$BP$11:$BP$17</definedName>
    <definedName name="A126094830X_Latest">Data1!$BP$17</definedName>
    <definedName name="A126094834J">Data1!$CN$1:$CN$10,Data1!$CN$11:$CN$17</definedName>
    <definedName name="A126094834J_Data">Data1!$CN$11:$CN$17</definedName>
    <definedName name="A126094834J_Latest">Data1!$CN$17</definedName>
    <definedName name="A126094838T">Data1!$AO$1:$AO$10,Data1!$AO$11:$AO$17</definedName>
    <definedName name="A126094838T_Data">Data1!$AO$11:$AO$17</definedName>
    <definedName name="A126094838T_Latest">Data1!$AO$17</definedName>
    <definedName name="A126094842J">Data1!$AU$1:$AU$10,Data1!$AU$11:$AU$17</definedName>
    <definedName name="A126094842J_Data">Data1!$AU$11:$AU$17</definedName>
    <definedName name="A126094842J_Latest">Data1!$AU$17</definedName>
    <definedName name="A126094846T">Data1!$CT$1:$CT$10,Data1!$CT$11:$CT$17</definedName>
    <definedName name="A126094846T_Data">Data1!$CT$11:$CT$17</definedName>
    <definedName name="A126094846T_Latest">Data1!$CT$17</definedName>
    <definedName name="A126094850J">Data1!$CK$1:$CK$10,Data1!$CK$11:$CK$17</definedName>
    <definedName name="A126094850J_Data">Data1!$CK$11:$CK$17</definedName>
    <definedName name="A126094850J_Latest">Data1!$CK$17</definedName>
    <definedName name="A126094854T">Data1!$CZ$1:$CZ$10,Data1!$CZ$11:$CZ$17</definedName>
    <definedName name="A126094854T_Data">Data1!$CZ$11:$CZ$17</definedName>
    <definedName name="A126094854T_Latest">Data1!$CZ$17</definedName>
    <definedName name="A126094858A">Data1!$W$1:$W$10,Data1!$W$11:$W$17</definedName>
    <definedName name="A126094858A_Data">Data1!$W$11:$W$17</definedName>
    <definedName name="A126094858A_Latest">Data1!$W$17</definedName>
    <definedName name="A126094862T">Data1!$AI$1:$AI$10,Data1!$AI$11:$AI$17</definedName>
    <definedName name="A126094862T_Data">Data1!$AI$11:$AI$17</definedName>
    <definedName name="A126094862T_Latest">Data1!$AI$17</definedName>
    <definedName name="A126094866A">Data1!$BS$1:$BS$10,Data1!$BS$11:$BS$17</definedName>
    <definedName name="A126094866A_Data">Data1!$BS$11:$BS$17</definedName>
    <definedName name="A126094866A_Latest">Data1!$BS$17</definedName>
    <definedName name="A126094870T">Data1!$CQ$1:$CQ$10,Data1!$CQ$11:$CQ$17</definedName>
    <definedName name="A126094870T_Data">Data1!$CQ$11:$CQ$17</definedName>
    <definedName name="A126094870T_Latest">Data1!$CQ$17</definedName>
    <definedName name="A126094874A">Data1!$CW$1:$CW$10,Data1!$CW$11:$CW$17</definedName>
    <definedName name="A126094874A_Data">Data1!$CW$11:$CW$17</definedName>
    <definedName name="A126094874A_Latest">Data1!$CW$17</definedName>
    <definedName name="A126094878K">Data1!$E$1:$E$10,Data1!$E$11:$E$17</definedName>
    <definedName name="A126094878K_Data">Data1!$E$11:$E$17</definedName>
    <definedName name="A126094878K_Latest">Data1!$E$17</definedName>
    <definedName name="A126094882A">Data1!$N$1:$N$10,Data1!$N$11:$N$17</definedName>
    <definedName name="A126094882A_Data">Data1!$N$11:$N$17</definedName>
    <definedName name="A126094882A_Latest">Data1!$N$17</definedName>
    <definedName name="A126094886K">Data1!$Q$1:$Q$10,Data1!$Q$11:$Q$17</definedName>
    <definedName name="A126094886K_Data">Data1!$Q$11:$Q$17</definedName>
    <definedName name="A126094886K_Latest">Data1!$Q$17</definedName>
    <definedName name="A126094890A">Data1!$AR$1:$AR$10,Data1!$AR$11:$AR$17</definedName>
    <definedName name="A126094890A_Data">Data1!$AR$11:$AR$17</definedName>
    <definedName name="A126094890A_Latest">Data1!$AR$17</definedName>
    <definedName name="A126094894K">Data1!$AX$1:$AX$10,Data1!$AX$11:$AX$17</definedName>
    <definedName name="A126094894K_Data">Data1!$AX$11:$AX$17</definedName>
    <definedName name="A126094894K_Latest">Data1!$AX$17</definedName>
    <definedName name="A126094898V">Data1!$BA$1:$BA$10,Data1!$BA$11:$BA$17</definedName>
    <definedName name="A126094898V_Data">Data1!$BA$11:$BA$17</definedName>
    <definedName name="A126094898V_Latest">Data1!$BA$17</definedName>
    <definedName name="A126094902X">Data1!$BV$1:$BV$10,Data1!$BV$11:$BV$17</definedName>
    <definedName name="A126094902X_Data">Data1!$BV$11:$BV$17</definedName>
    <definedName name="A126094902X_Latest">Data1!$BV$17</definedName>
    <definedName name="A126094906J">Data1!$CE$1:$CE$10,Data1!$CE$11:$CE$17</definedName>
    <definedName name="A126094906J_Data">Data1!$CE$11:$CE$17</definedName>
    <definedName name="A126094906J_Latest">Data1!$CE$17</definedName>
    <definedName name="A126094910X">Data1!$T$1:$T$10,Data1!$T$11:$T$17</definedName>
    <definedName name="A126094910X_Data">Data1!$T$11:$T$17</definedName>
    <definedName name="A126094910X_Latest">Data1!$T$17</definedName>
    <definedName name="A126094914J">Data1!$AC$1:$AC$10,Data1!$AC$11:$AC$17</definedName>
    <definedName name="A126094914J_Data">Data1!$AC$11:$AC$17</definedName>
    <definedName name="A126094914J_Latest">Data1!$AC$17</definedName>
    <definedName name="A126094918T">Data1!$CH$1:$CH$10,Data1!$CH$11:$CH$17</definedName>
    <definedName name="A126094918T_Data">Data1!$CH$11:$CH$17</definedName>
    <definedName name="A126094918T_Latest">Data1!$CH$17</definedName>
    <definedName name="A126094922J">Data1!$B$1:$B$10,Data1!$B$11:$B$17</definedName>
    <definedName name="A126094922J_Data">Data1!$B$11:$B$17</definedName>
    <definedName name="A126094922J_Latest">Data1!$B$17</definedName>
    <definedName name="A126094926T">Data1!$H$1:$H$10,Data1!$H$11:$H$17</definedName>
    <definedName name="A126094926T_Data">Data1!$H$11:$H$17</definedName>
    <definedName name="A126094926T_Latest">Data1!$H$17</definedName>
    <definedName name="A126094930J">Data1!$K$1:$K$10,Data1!$K$11:$K$17</definedName>
    <definedName name="A126094930J_Data">Data1!$K$11:$K$17</definedName>
    <definedName name="A126094930J_Latest">Data1!$K$17</definedName>
    <definedName name="A126094934T">Data1!$Z$1:$Z$10,Data1!$Z$11:$Z$17</definedName>
    <definedName name="A126094934T_Data">Data1!$Z$11:$Z$17</definedName>
    <definedName name="A126094934T_Latest">Data1!$Z$17</definedName>
    <definedName name="A126094938A">Data1!$BJ$1:$BJ$10,Data1!$BJ$11:$BJ$17</definedName>
    <definedName name="A126094938A_Data">Data1!$BJ$11:$BJ$17</definedName>
    <definedName name="A126094938A_Latest">Data1!$BJ$17</definedName>
    <definedName name="A126094942T">Data1!$BM$1:$BM$10,Data1!$BM$11:$BM$17</definedName>
    <definedName name="A126094942T_Data">Data1!$BM$11:$BM$17</definedName>
    <definedName name="A126094942T_Latest">Data1!$BM$17</definedName>
    <definedName name="A126094946A">Data1!$AF$1:$AF$10,Data1!$AF$11:$AF$17</definedName>
    <definedName name="A126094946A_Data">Data1!$AF$11:$AF$17</definedName>
    <definedName name="A126094946A_Latest">Data1!$AF$17</definedName>
    <definedName name="A126094950T">Data1!$BD$1:$BD$10,Data1!$BD$11:$BD$17</definedName>
    <definedName name="A126094950T_Data">Data1!$BD$11:$BD$17</definedName>
    <definedName name="A126094950T_Latest">Data1!$BD$17</definedName>
    <definedName name="A126094954A">Data1!$BY$1:$BY$10,Data1!$BY$11:$BY$17</definedName>
    <definedName name="A126094954A_Data">Data1!$BY$11:$BY$17</definedName>
    <definedName name="A126094954A_Latest">Data1!$BY$17</definedName>
    <definedName name="A126094958K">Data6!$EW$1:$EW$10,Data6!$EW$11:$EW$17</definedName>
    <definedName name="A126094958K_Data">Data6!$EW$11:$EW$17</definedName>
    <definedName name="A126094958K_Latest">Data6!$EW$17</definedName>
    <definedName name="A126094962A">Data6!$FR$1:$FR$10,Data6!$FR$11:$FR$17</definedName>
    <definedName name="A126094962A_Data">Data6!$FR$11:$FR$17</definedName>
    <definedName name="A126094962A_Latest">Data6!$FR$17</definedName>
    <definedName name="A126094966K">Data6!$GM$1:$GM$10,Data6!$GM$11:$GM$17</definedName>
    <definedName name="A126094966K_Data">Data6!$GM$11:$GM$17</definedName>
    <definedName name="A126094966K_Latest">Data6!$GM$17</definedName>
    <definedName name="A126094970A">Data6!$GA$1:$GA$10,Data6!$GA$11:$GA$17</definedName>
    <definedName name="A126094970A_Data">Data6!$GA$11:$GA$17</definedName>
    <definedName name="A126094970A_Latest">Data6!$GA$17</definedName>
    <definedName name="A126094974K">Data6!$GY$1:$GY$10,Data6!$GY$11:$GY$17</definedName>
    <definedName name="A126094974K_Data">Data6!$GY$11:$GY$17</definedName>
    <definedName name="A126094974K_Latest">Data6!$GY$17</definedName>
    <definedName name="A126094978V">Data6!$EZ$1:$EZ$10,Data6!$EZ$11:$EZ$17</definedName>
    <definedName name="A126094978V_Data">Data6!$EZ$11:$EZ$17</definedName>
    <definedName name="A126094978V_Latest">Data6!$EZ$17</definedName>
    <definedName name="A126094982K">Data6!$FF$1:$FF$10,Data6!$FF$11:$FF$17</definedName>
    <definedName name="A126094982K_Data">Data6!$FF$11:$FF$17</definedName>
    <definedName name="A126094982K_Latest">Data6!$FF$17</definedName>
    <definedName name="A126094986V">Data6!$HE$1:$HE$10,Data6!$HE$11:$HE$17</definedName>
    <definedName name="A126094986V_Data">Data6!$HE$11:$HE$17</definedName>
    <definedName name="A126094986V_Latest">Data6!$HE$17</definedName>
    <definedName name="A126094990K">Data6!$GV$1:$GV$10,Data6!$GV$11:$GV$17</definedName>
    <definedName name="A126094990K_Data">Data6!$GV$11:$GV$17</definedName>
    <definedName name="A126094990K_Latest">Data6!$GV$17</definedName>
    <definedName name="A126094994V">Data6!$HK$1:$HK$10,Data6!$HK$11:$HK$17</definedName>
    <definedName name="A126094994V_Data">Data6!$HK$11:$HK$17</definedName>
    <definedName name="A126094994V_Latest">Data6!$HK$17</definedName>
    <definedName name="A126094998C">Data6!$EH$1:$EH$10,Data6!$EH$11:$EH$17</definedName>
    <definedName name="A126094998C_Data">Data6!$EH$11:$EH$17</definedName>
    <definedName name="A126094998C_Latest">Data6!$EH$17</definedName>
    <definedName name="A126095002K">Data6!$ET$1:$ET$10,Data6!$ET$11:$ET$17</definedName>
    <definedName name="A126095002K_Data">Data6!$ET$11:$ET$17</definedName>
    <definedName name="A126095002K_Latest">Data6!$ET$17</definedName>
    <definedName name="A126095006V">Data6!$GD$1:$GD$10,Data6!$GD$11:$GD$17</definedName>
    <definedName name="A126095006V_Data">Data6!$GD$11:$GD$17</definedName>
    <definedName name="A126095006V_Latest">Data6!$GD$17</definedName>
    <definedName name="A126095010K">Data6!$HB$1:$HB$10,Data6!$HB$11:$HB$17</definedName>
    <definedName name="A126095010K_Data">Data6!$HB$11:$HB$17</definedName>
    <definedName name="A126095010K_Latest">Data6!$HB$17</definedName>
    <definedName name="A126095014V">Data6!$HH$1:$HH$10,Data6!$HH$11:$HH$17</definedName>
    <definedName name="A126095014V_Data">Data6!$HH$11:$HH$17</definedName>
    <definedName name="A126095014V_Latest">Data6!$HH$17</definedName>
    <definedName name="A126095018C">Data6!$DP$1:$DP$10,Data6!$DP$11:$DP$17</definedName>
    <definedName name="A126095018C_Data">Data6!$DP$11:$DP$17</definedName>
    <definedName name="A126095018C_Latest">Data6!$DP$17</definedName>
    <definedName name="A126095022V">Data6!$DY$1:$DY$10,Data6!$DY$11:$DY$17</definedName>
    <definedName name="A126095022V_Data">Data6!$DY$11:$DY$17</definedName>
    <definedName name="A126095022V_Latest">Data6!$DY$17</definedName>
    <definedName name="A126095026C">Data6!$EB$1:$EB$10,Data6!$EB$11:$EB$17</definedName>
    <definedName name="A126095026C_Data">Data6!$EB$11:$EB$17</definedName>
    <definedName name="A126095026C_Latest">Data6!$EB$17</definedName>
    <definedName name="A126095030V">Data6!$FC$1:$FC$10,Data6!$FC$11:$FC$17</definedName>
    <definedName name="A126095030V_Data">Data6!$FC$11:$FC$17</definedName>
    <definedName name="A126095030V_Latest">Data6!$FC$17</definedName>
    <definedName name="A126095034C">Data6!$FI$1:$FI$10,Data6!$FI$11:$FI$17</definedName>
    <definedName name="A126095034C_Data">Data6!$FI$11:$FI$17</definedName>
    <definedName name="A126095034C_Latest">Data6!$FI$17</definedName>
    <definedName name="A126095038L">Data6!$FL$1:$FL$10,Data6!$FL$11:$FL$17</definedName>
    <definedName name="A126095038L_Data">Data6!$FL$11:$FL$17</definedName>
    <definedName name="A126095038L_Latest">Data6!$FL$17</definedName>
    <definedName name="A126095042C">Data6!$GG$1:$GG$10,Data6!$GG$11:$GG$17</definedName>
    <definedName name="A126095042C_Data">Data6!$GG$11:$GG$17</definedName>
    <definedName name="A126095042C_Latest">Data6!$GG$17</definedName>
    <definedName name="A126095046L">Data6!$GP$1:$GP$10,Data6!$GP$11:$GP$17</definedName>
    <definedName name="A126095046L_Data">Data6!$GP$11:$GP$17</definedName>
    <definedName name="A126095046L_Latest">Data6!$GP$17</definedName>
    <definedName name="A126095050C">Data6!$EE$1:$EE$10,Data6!$EE$11:$EE$17</definedName>
    <definedName name="A126095050C_Data">Data6!$EE$11:$EE$17</definedName>
    <definedName name="A126095050C_Latest">Data6!$EE$17</definedName>
    <definedName name="A126095054L">Data6!$EN$1:$EN$10,Data6!$EN$11:$EN$17</definedName>
    <definedName name="A126095054L_Data">Data6!$EN$11:$EN$17</definedName>
    <definedName name="A126095054L_Latest">Data6!$EN$17</definedName>
    <definedName name="A126095058W">Data6!$GS$1:$GS$10,Data6!$GS$11:$GS$17</definedName>
    <definedName name="A126095058W_Data">Data6!$GS$11:$GS$17</definedName>
    <definedName name="A126095058W_Latest">Data6!$GS$17</definedName>
    <definedName name="A126095062L">Data6!$DM$1:$DM$10,Data6!$DM$11:$DM$17</definedName>
    <definedName name="A126095062L_Data">Data6!$DM$11:$DM$17</definedName>
    <definedName name="A126095062L_Latest">Data6!$DM$17</definedName>
    <definedName name="A126095066W">Data6!$DS$1:$DS$10,Data6!$DS$11:$DS$17</definedName>
    <definedName name="A126095066W_Data">Data6!$DS$11:$DS$17</definedName>
    <definedName name="A126095066W_Latest">Data6!$DS$17</definedName>
    <definedName name="A126095070L">Data6!$DV$1:$DV$10,Data6!$DV$11:$DV$17</definedName>
    <definedName name="A126095070L_Data">Data6!$DV$11:$DV$17</definedName>
    <definedName name="A126095070L_Latest">Data6!$DV$17</definedName>
    <definedName name="A126095074W">Data6!$EK$1:$EK$10,Data6!$EK$11:$EK$17</definedName>
    <definedName name="A126095074W_Data">Data6!$EK$11:$EK$17</definedName>
    <definedName name="A126095074W_Latest">Data6!$EK$17</definedName>
    <definedName name="A126095078F">Data6!$FU$1:$FU$10,Data6!$FU$11:$FU$17</definedName>
    <definedName name="A126095078F_Data">Data6!$FU$11:$FU$17</definedName>
    <definedName name="A126095078F_Latest">Data6!$FU$17</definedName>
    <definedName name="A126095082W">Data6!$FX$1:$FX$10,Data6!$FX$11:$FX$17</definedName>
    <definedName name="A126095082W_Data">Data6!$FX$11:$FX$17</definedName>
    <definedName name="A126095082W_Latest">Data6!$FX$17</definedName>
    <definedName name="A126095086F">Data6!$EQ$1:$EQ$10,Data6!$EQ$11:$EQ$17</definedName>
    <definedName name="A126095086F_Data">Data6!$EQ$11:$EQ$17</definedName>
    <definedName name="A126095086F_Latest">Data6!$EQ$17</definedName>
    <definedName name="A126095090W">Data6!$FO$1:$FO$10,Data6!$FO$11:$FO$17</definedName>
    <definedName name="A126095090W_Data">Data6!$FO$11:$FO$17</definedName>
    <definedName name="A126095090W_Latest">Data6!$FO$17</definedName>
    <definedName name="A126095094F">Data6!$GJ$1:$GJ$10,Data6!$GJ$11:$GJ$17</definedName>
    <definedName name="A126095094F_Data">Data6!$GJ$11:$GJ$17</definedName>
    <definedName name="A126095094F_Latest">Data6!$GJ$17</definedName>
    <definedName name="A126095098R">Data4!$W$1:$W$10,Data4!$W$11:$W$17</definedName>
    <definedName name="A126095098R_Data">Data4!$W$11:$W$17</definedName>
    <definedName name="A126095098R_Latest">Data4!$W$17</definedName>
    <definedName name="A126095102V">Data4!$AR$1:$AR$10,Data4!$AR$11:$AR$17</definedName>
    <definedName name="A126095102V_Data">Data4!$AR$11:$AR$17</definedName>
    <definedName name="A126095102V_Latest">Data4!$AR$17</definedName>
    <definedName name="A126095106C">Data4!$BM$1:$BM$10,Data4!$BM$11:$BM$17</definedName>
    <definedName name="A126095106C_Data">Data4!$BM$11:$BM$17</definedName>
    <definedName name="A126095106C_Latest">Data4!$BM$17</definedName>
    <definedName name="A126095110V">Data4!$BA$1:$BA$10,Data4!$BA$11:$BA$17</definedName>
    <definedName name="A126095110V_Data">Data4!$BA$11:$BA$17</definedName>
    <definedName name="A126095110V_Latest">Data4!$BA$17</definedName>
    <definedName name="A126095114C">Data4!$BY$1:$BY$10,Data4!$BY$11:$BY$17</definedName>
    <definedName name="A126095114C_Data">Data4!$BY$11:$BY$17</definedName>
    <definedName name="A126095114C_Latest">Data4!$BY$17</definedName>
    <definedName name="A126095118L">Data4!$Z$1:$Z$10,Data4!$Z$11:$Z$17</definedName>
    <definedName name="A126095118L_Data">Data4!$Z$11:$Z$17</definedName>
    <definedName name="A126095118L_Latest">Data4!$Z$17</definedName>
    <definedName name="A126095122C">Data4!$AF$1:$AF$10,Data4!$AF$11:$AF$17</definedName>
    <definedName name="A126095122C_Data">Data4!$AF$11:$AF$17</definedName>
    <definedName name="A126095122C_Latest">Data4!$AF$17</definedName>
    <definedName name="A126095126L">Data4!$CE$1:$CE$10,Data4!$CE$11:$CE$17</definedName>
    <definedName name="A126095126L_Data">Data4!$CE$11:$CE$17</definedName>
    <definedName name="A126095126L_Latest">Data4!$CE$17</definedName>
    <definedName name="A126095130C">Data4!$BV$1:$BV$10,Data4!$BV$11:$BV$17</definedName>
    <definedName name="A126095130C_Data">Data4!$BV$11:$BV$17</definedName>
    <definedName name="A126095130C_Latest">Data4!$BV$17</definedName>
    <definedName name="A126095134L">Data4!$CK$1:$CK$10,Data4!$CK$11:$CK$17</definedName>
    <definedName name="A126095134L_Data">Data4!$CK$11:$CK$17</definedName>
    <definedName name="A126095134L_Latest">Data4!$CK$17</definedName>
    <definedName name="A126095138W">Data4!$H$1:$H$10,Data4!$H$11:$H$17</definedName>
    <definedName name="A126095138W_Data">Data4!$H$11:$H$17</definedName>
    <definedName name="A126095138W_Latest">Data4!$H$17</definedName>
    <definedName name="A126095142L">Data4!$T$1:$T$10,Data4!$T$11:$T$17</definedName>
    <definedName name="A126095142L_Data">Data4!$T$11:$T$17</definedName>
    <definedName name="A126095142L_Latest">Data4!$T$17</definedName>
    <definedName name="A126095146W">Data4!$BD$1:$BD$10,Data4!$BD$11:$BD$17</definedName>
    <definedName name="A126095146W_Data">Data4!$BD$11:$BD$17</definedName>
    <definedName name="A126095146W_Latest">Data4!$BD$17</definedName>
    <definedName name="A126095150L">Data4!$CB$1:$CB$10,Data4!$CB$11:$CB$17</definedName>
    <definedName name="A126095150L_Data">Data4!$CB$11:$CB$17</definedName>
    <definedName name="A126095150L_Latest">Data4!$CB$17</definedName>
    <definedName name="A126095154W">Data4!$CH$1:$CH$10,Data4!$CH$11:$CH$17</definedName>
    <definedName name="A126095154W_Data">Data4!$CH$11:$CH$17</definedName>
    <definedName name="A126095154W_Latest">Data4!$CH$17</definedName>
    <definedName name="A126095158F">Data3!$IF$1:$IF$10,Data3!$IF$11:$IF$17</definedName>
    <definedName name="A126095158F_Data">Data3!$IF$11:$IF$17</definedName>
    <definedName name="A126095158F_Latest">Data3!$IF$17</definedName>
    <definedName name="A126095162W">Data3!$IO$1:$IO$10,Data3!$IO$11:$IO$17</definedName>
    <definedName name="A126095162W_Data">Data3!$IO$11:$IO$17</definedName>
    <definedName name="A126095162W_Latest">Data3!$IO$17</definedName>
    <definedName name="A126095166F">Data4!$B$1:$B$10,Data4!$B$11:$B$17</definedName>
    <definedName name="A126095166F_Data">Data4!$B$11:$B$17</definedName>
    <definedName name="A126095166F_Latest">Data4!$B$17</definedName>
    <definedName name="A126095170W">Data4!$AC$1:$AC$10,Data4!$AC$11:$AC$17</definedName>
    <definedName name="A126095170W_Data">Data4!$AC$11:$AC$17</definedName>
    <definedName name="A126095170W_Latest">Data4!$AC$17</definedName>
    <definedName name="A126095174F">Data4!$AI$1:$AI$10,Data4!$AI$11:$AI$17</definedName>
    <definedName name="A126095174F_Data">Data4!$AI$11:$AI$17</definedName>
    <definedName name="A126095174F_Latest">Data4!$AI$17</definedName>
    <definedName name="A126095178R">Data4!$AL$1:$AL$10,Data4!$AL$11:$AL$17</definedName>
    <definedName name="A126095178R_Data">Data4!$AL$11:$AL$17</definedName>
    <definedName name="A126095178R_Latest">Data4!$AL$17</definedName>
    <definedName name="A126095182F">Data4!$BG$1:$BG$10,Data4!$BG$11:$BG$17</definedName>
    <definedName name="A126095182F_Data">Data4!$BG$11:$BG$17</definedName>
    <definedName name="A126095182F_Latest">Data4!$BG$17</definedName>
    <definedName name="A126095186R">Data4!$BP$1:$BP$10,Data4!$BP$11:$BP$17</definedName>
    <definedName name="A126095186R_Data">Data4!$BP$11:$BP$17</definedName>
    <definedName name="A126095186R_Latest">Data4!$BP$17</definedName>
    <definedName name="A126095190F">Data4!$E$1:$E$10,Data4!$E$11:$E$17</definedName>
    <definedName name="A126095190F_Data">Data4!$E$11:$E$17</definedName>
    <definedName name="A126095190F_Latest">Data4!$E$17</definedName>
    <definedName name="A126095194R">Data4!$N$1:$N$10,Data4!$N$11:$N$17</definedName>
    <definedName name="A126095194R_Data">Data4!$N$11:$N$17</definedName>
    <definedName name="A126095194R_Latest">Data4!$N$17</definedName>
    <definedName name="A126095198X">Data4!$BS$1:$BS$10,Data4!$BS$11:$BS$17</definedName>
    <definedName name="A126095198X_Data">Data4!$BS$11:$BS$17</definedName>
    <definedName name="A126095198X_Latest">Data4!$BS$17</definedName>
    <definedName name="A126095202C">Data3!$IC$1:$IC$10,Data3!$IC$11:$IC$17</definedName>
    <definedName name="A126095202C_Data">Data3!$IC$11:$IC$17</definedName>
    <definedName name="A126095202C_Latest">Data3!$IC$17</definedName>
    <definedName name="A126095206L">Data3!$II$1:$II$10,Data3!$II$11:$II$17</definedName>
    <definedName name="A126095206L_Data">Data3!$II$11:$II$17</definedName>
    <definedName name="A126095206L_Latest">Data3!$II$17</definedName>
    <definedName name="A126095210C">Data3!$IL$1:$IL$10,Data3!$IL$11:$IL$17</definedName>
    <definedName name="A126095210C_Data">Data3!$IL$11:$IL$17</definedName>
    <definedName name="A126095210C_Latest">Data3!$IL$17</definedName>
    <definedName name="A126095214L">Data4!$K$1:$K$10,Data4!$K$11:$K$17</definedName>
    <definedName name="A126095214L_Data">Data4!$K$11:$K$17</definedName>
    <definedName name="A126095214L_Latest">Data4!$K$17</definedName>
    <definedName name="A126095218W">Data4!$AU$1:$AU$10,Data4!$AU$11:$AU$17</definedName>
    <definedName name="A126095218W_Data">Data4!$AU$11:$AU$17</definedName>
    <definedName name="A126095218W_Latest">Data4!$AU$17</definedName>
    <definedName name="A126095222L">Data4!$AX$1:$AX$10,Data4!$AX$11:$AX$17</definedName>
    <definedName name="A126095222L_Data">Data4!$AX$11:$AX$17</definedName>
    <definedName name="A126095222L_Latest">Data4!$AX$17</definedName>
    <definedName name="A126095226W">Data4!$Q$1:$Q$10,Data4!$Q$11:$Q$17</definedName>
    <definedName name="A126095226W_Data">Data4!$Q$11:$Q$17</definedName>
    <definedName name="A126095226W_Latest">Data4!$Q$17</definedName>
    <definedName name="A126095230L">Data4!$AO$1:$AO$10,Data4!$AO$11:$AO$17</definedName>
    <definedName name="A126095230L_Data">Data4!$AO$11:$AO$17</definedName>
    <definedName name="A126095230L_Latest">Data4!$AO$17</definedName>
    <definedName name="A126095234W">Data4!$BJ$1:$BJ$10,Data4!$BJ$11:$BJ$17</definedName>
    <definedName name="A126095234W_Data">Data4!$BJ$11:$BJ$17</definedName>
    <definedName name="A126095234W_Latest">Data4!$BJ$17</definedName>
    <definedName name="A126095238F">Data5!$CJ$1:$CJ$10,Data5!$CJ$11:$CJ$17</definedName>
    <definedName name="A126095238F_Data">Data5!$CJ$11:$CJ$17</definedName>
    <definedName name="A126095238F_Latest">Data5!$CJ$17</definedName>
    <definedName name="A126095242W">Data5!$DE$1:$DE$10,Data5!$DE$11:$DE$17</definedName>
    <definedName name="A126095242W_Data">Data5!$DE$11:$DE$17</definedName>
    <definedName name="A126095242W_Latest">Data5!$DE$17</definedName>
    <definedName name="A126095246F">Data5!$DZ$1:$DZ$10,Data5!$DZ$11:$DZ$17</definedName>
    <definedName name="A126095246F_Data">Data5!$DZ$11:$DZ$17</definedName>
    <definedName name="A126095246F_Latest">Data5!$DZ$17</definedName>
    <definedName name="A126095250W">Data5!$DN$1:$DN$10,Data5!$DN$11:$DN$17</definedName>
    <definedName name="A126095250W_Data">Data5!$DN$11:$DN$17</definedName>
    <definedName name="A126095250W_Latest">Data5!$DN$17</definedName>
    <definedName name="A126095254F">Data5!$EL$1:$EL$10,Data5!$EL$11:$EL$17</definedName>
    <definedName name="A126095254F_Data">Data5!$EL$11:$EL$17</definedName>
    <definedName name="A126095254F_Latest">Data5!$EL$17</definedName>
    <definedName name="A126095258R">Data5!$CM$1:$CM$10,Data5!$CM$11:$CM$17</definedName>
    <definedName name="A126095258R_Data">Data5!$CM$11:$CM$17</definedName>
    <definedName name="A126095258R_Latest">Data5!$CM$17</definedName>
    <definedName name="A126095262F">Data5!$CS$1:$CS$10,Data5!$CS$11:$CS$17</definedName>
    <definedName name="A126095262F_Data">Data5!$CS$11:$CS$17</definedName>
    <definedName name="A126095262F_Latest">Data5!$CS$17</definedName>
    <definedName name="A126095266R">Data5!$ER$1:$ER$10,Data5!$ER$11:$ER$17</definedName>
    <definedName name="A126095266R_Data">Data5!$ER$11:$ER$17</definedName>
    <definedName name="A126095266R_Latest">Data5!$ER$17</definedName>
    <definedName name="A126095270F">Data5!$EI$1:$EI$10,Data5!$EI$11:$EI$17</definedName>
    <definedName name="A126095270F_Data">Data5!$EI$11:$EI$17</definedName>
    <definedName name="A126095270F_Latest">Data5!$EI$17</definedName>
    <definedName name="A126095274R">Data5!$EX$1:$EX$10,Data5!$EX$11:$EX$17</definedName>
    <definedName name="A126095274R_Data">Data5!$EX$11:$EX$17</definedName>
    <definedName name="A126095274R_Latest">Data5!$EX$17</definedName>
    <definedName name="A126095278X">Data5!$BU$1:$BU$10,Data5!$BU$11:$BU$17</definedName>
    <definedName name="A126095278X_Data">Data5!$BU$11:$BU$17</definedName>
    <definedName name="A126095278X_Latest">Data5!$BU$17</definedName>
    <definedName name="A126095282R">Data5!$CG$1:$CG$10,Data5!$CG$11:$CG$17</definedName>
    <definedName name="A126095282R_Data">Data5!$CG$11:$CG$17</definedName>
    <definedName name="A126095282R_Latest">Data5!$CG$17</definedName>
    <definedName name="A126095286X">Data5!$DQ$1:$DQ$10,Data5!$DQ$11:$DQ$17</definedName>
    <definedName name="A126095286X_Data">Data5!$DQ$11:$DQ$17</definedName>
    <definedName name="A126095286X_Latest">Data5!$DQ$17</definedName>
    <definedName name="A126095290R">Data5!$EO$1:$EO$10,Data5!$EO$11:$EO$17</definedName>
    <definedName name="A126095290R_Data">Data5!$EO$11:$EO$17</definedName>
    <definedName name="A126095290R_Latest">Data5!$EO$17</definedName>
    <definedName name="A126095294X">Data5!$EU$1:$EU$10,Data5!$EU$11:$EU$17</definedName>
    <definedName name="A126095294X_Data">Data5!$EU$11:$EU$17</definedName>
    <definedName name="A126095294X_Latest">Data5!$EU$17</definedName>
    <definedName name="A126095298J">Data5!$BC$1:$BC$10,Data5!$BC$11:$BC$17</definedName>
    <definedName name="A126095298J_Data">Data5!$BC$11:$BC$17</definedName>
    <definedName name="A126095298J_Latest">Data5!$BC$17</definedName>
    <definedName name="A126095302L">Data5!$BL$1:$BL$10,Data5!$BL$11:$BL$17</definedName>
    <definedName name="A126095302L_Data">Data5!$BL$11:$BL$17</definedName>
    <definedName name="A126095302L_Latest">Data5!$BL$17</definedName>
    <definedName name="A126095306W">Data5!$BO$1:$BO$10,Data5!$BO$11:$BO$17</definedName>
    <definedName name="A126095306W_Data">Data5!$BO$11:$BO$17</definedName>
    <definedName name="A126095306W_Latest">Data5!$BO$17</definedName>
    <definedName name="A126095310L">Data5!$CP$1:$CP$10,Data5!$CP$11:$CP$17</definedName>
    <definedName name="A126095310L_Data">Data5!$CP$11:$CP$17</definedName>
    <definedName name="A126095310L_Latest">Data5!$CP$17</definedName>
    <definedName name="A126095314W">Data5!$CV$1:$CV$10,Data5!$CV$11:$CV$17</definedName>
    <definedName name="A126095314W_Data">Data5!$CV$11:$CV$17</definedName>
    <definedName name="A126095314W_Latest">Data5!$CV$17</definedName>
    <definedName name="A126095318F">Data5!$CY$1:$CY$10,Data5!$CY$11:$CY$17</definedName>
    <definedName name="A126095318F_Data">Data5!$CY$11:$CY$17</definedName>
    <definedName name="A126095318F_Latest">Data5!$CY$17</definedName>
    <definedName name="A126095322W">Data5!$DT$1:$DT$10,Data5!$DT$11:$DT$17</definedName>
    <definedName name="A126095322W_Data">Data5!$DT$11:$DT$17</definedName>
    <definedName name="A126095322W_Latest">Data5!$DT$17</definedName>
    <definedName name="A126095326F">Data5!$EC$1:$EC$10,Data5!$EC$11:$EC$17</definedName>
    <definedName name="A126095326F_Data">Data5!$EC$11:$EC$17</definedName>
    <definedName name="A126095326F_Latest">Data5!$EC$17</definedName>
    <definedName name="A126095330W">Data5!$BR$1:$BR$10,Data5!$BR$11:$BR$17</definedName>
    <definedName name="A126095330W_Data">Data5!$BR$11:$BR$17</definedName>
    <definedName name="A126095330W_Latest">Data5!$BR$17</definedName>
    <definedName name="A126095334F">Data5!$CA$1:$CA$10,Data5!$CA$11:$CA$17</definedName>
    <definedName name="A126095334F_Data">Data5!$CA$11:$CA$17</definedName>
    <definedName name="A126095334F_Latest">Data5!$CA$17</definedName>
    <definedName name="A126095338R">Data5!$EF$1:$EF$10,Data5!$EF$11:$EF$17</definedName>
    <definedName name="A126095338R_Data">Data5!$EF$11:$EF$17</definedName>
    <definedName name="A126095338R_Latest">Data5!$EF$17</definedName>
    <definedName name="A126095342F">Data5!$AZ$1:$AZ$10,Data5!$AZ$11:$AZ$17</definedName>
    <definedName name="A126095342F_Data">Data5!$AZ$11:$AZ$17</definedName>
    <definedName name="A126095342F_Latest">Data5!$AZ$17</definedName>
    <definedName name="A126095346R">Data5!$BF$1:$BF$10,Data5!$BF$11:$BF$17</definedName>
    <definedName name="A126095346R_Data">Data5!$BF$11:$BF$17</definedName>
    <definedName name="A126095346R_Latest">Data5!$BF$17</definedName>
    <definedName name="A126095350F">Data5!$BI$1:$BI$10,Data5!$BI$11:$BI$17</definedName>
    <definedName name="A126095350F_Data">Data5!$BI$11:$BI$17</definedName>
    <definedName name="A126095350F_Latest">Data5!$BI$17</definedName>
    <definedName name="A126095354R">Data5!$BX$1:$BX$10,Data5!$BX$11:$BX$17</definedName>
    <definedName name="A126095354R_Data">Data5!$BX$11:$BX$17</definedName>
    <definedName name="A126095354R_Latest">Data5!$BX$17</definedName>
    <definedName name="A126095358X">Data5!$DH$1:$DH$10,Data5!$DH$11:$DH$17</definedName>
    <definedName name="A126095358X_Data">Data5!$DH$11:$DH$17</definedName>
    <definedName name="A126095358X_Latest">Data5!$DH$17</definedName>
    <definedName name="A126095362R">Data5!$DK$1:$DK$10,Data5!$DK$11:$DK$17</definedName>
    <definedName name="A126095362R_Data">Data5!$DK$11:$DK$17</definedName>
    <definedName name="A126095362R_Latest">Data5!$DK$17</definedName>
    <definedName name="A126095366X">Data5!$CD$1:$CD$10,Data5!$CD$11:$CD$17</definedName>
    <definedName name="A126095366X_Data">Data5!$CD$11:$CD$17</definedName>
    <definedName name="A126095366X_Latest">Data5!$CD$17</definedName>
    <definedName name="A126095370R">Data5!$DB$1:$DB$10,Data5!$DB$11:$DB$17</definedName>
    <definedName name="A126095370R_Data">Data5!$DB$11:$DB$17</definedName>
    <definedName name="A126095370R_Latest">Data5!$DB$17</definedName>
    <definedName name="A126095374X">Data5!$DW$1:$DW$10,Data5!$DW$11:$DW$17</definedName>
    <definedName name="A126095374X_Data">Data5!$DW$11:$DW$17</definedName>
    <definedName name="A126095374X_Latest">Data5!$DW$17</definedName>
    <definedName name="A126095378J">Data5!$GK$1:$GK$10,Data5!$GK$11:$GK$17</definedName>
    <definedName name="A126095378J_Data">Data5!$GK$11:$GK$17</definedName>
    <definedName name="A126095378J_Latest">Data5!$GK$17</definedName>
    <definedName name="A126095382X">Data5!$HF$1:$HF$10,Data5!$HF$11:$HF$17</definedName>
    <definedName name="A126095382X_Data">Data5!$HF$11:$HF$17</definedName>
    <definedName name="A126095382X_Latest">Data5!$HF$17</definedName>
    <definedName name="A126095386J">Data5!$IA$1:$IA$10,Data5!$IA$11:$IA$17</definedName>
    <definedName name="A126095386J_Data">Data5!$IA$11:$IA$17</definedName>
    <definedName name="A126095386J_Latest">Data5!$IA$17</definedName>
    <definedName name="A126095390X">Data5!$HO$1:$HO$10,Data5!$HO$11:$HO$17</definedName>
    <definedName name="A126095390X_Data">Data5!$HO$11:$HO$17</definedName>
    <definedName name="A126095390X_Latest">Data5!$HO$17</definedName>
    <definedName name="A126095394J">Data5!$IM$1:$IM$10,Data5!$IM$11:$IM$17</definedName>
    <definedName name="A126095394J_Data">Data5!$IM$11:$IM$17</definedName>
    <definedName name="A126095394J_Latest">Data5!$IM$17</definedName>
    <definedName name="A126095398T">Data5!$GN$1:$GN$10,Data5!$GN$11:$GN$17</definedName>
    <definedName name="A126095398T_Data">Data5!$GN$11:$GN$17</definedName>
    <definedName name="A126095398T_Latest">Data5!$GN$17</definedName>
    <definedName name="A126095402W">Data5!$GT$1:$GT$10,Data5!$GT$11:$GT$17</definedName>
    <definedName name="A126095402W_Data">Data5!$GT$11:$GT$17</definedName>
    <definedName name="A126095402W_Latest">Data5!$GT$17</definedName>
    <definedName name="A126095406F">Data6!$C$1:$C$10,Data6!$C$11:$C$17</definedName>
    <definedName name="A126095406F_Data">Data6!$C$11:$C$17</definedName>
    <definedName name="A126095406F_Latest">Data6!$C$17</definedName>
    <definedName name="A126095410W">Data5!$IJ$1:$IJ$10,Data5!$IJ$11:$IJ$17</definedName>
    <definedName name="A126095410W_Data">Data5!$IJ$11:$IJ$17</definedName>
    <definedName name="A126095410W_Latest">Data5!$IJ$17</definedName>
    <definedName name="A126095414F">Data6!$I$1:$I$10,Data6!$I$11:$I$17</definedName>
    <definedName name="A126095414F_Data">Data6!$I$11:$I$17</definedName>
    <definedName name="A126095414F_Latest">Data6!$I$17</definedName>
    <definedName name="A126095418R">Data5!$FV$1:$FV$10,Data5!$FV$11:$FV$17</definedName>
    <definedName name="A126095418R_Data">Data5!$FV$11:$FV$17</definedName>
    <definedName name="A126095418R_Latest">Data5!$FV$17</definedName>
    <definedName name="A126095422F">Data5!$GH$1:$GH$10,Data5!$GH$11:$GH$17</definedName>
    <definedName name="A126095422F_Data">Data5!$GH$11:$GH$17</definedName>
    <definedName name="A126095422F_Latest">Data5!$GH$17</definedName>
    <definedName name="A126095426R">Data5!$HR$1:$HR$10,Data5!$HR$11:$HR$17</definedName>
    <definedName name="A126095426R_Data">Data5!$HR$11:$HR$17</definedName>
    <definedName name="A126095426R_Latest">Data5!$HR$17</definedName>
    <definedName name="A126095430F">Data5!$IP$1:$IP$10,Data5!$IP$11:$IP$17</definedName>
    <definedName name="A126095430F_Data">Data5!$IP$11:$IP$17</definedName>
    <definedName name="A126095430F_Latest">Data5!$IP$17</definedName>
    <definedName name="A126095434R">Data6!$F$1:$F$10,Data6!$F$11:$F$17</definedName>
    <definedName name="A126095434R_Data">Data6!$F$11:$F$17</definedName>
    <definedName name="A126095434R_Latest">Data6!$F$17</definedName>
    <definedName name="A126095438X">Data5!$FD$1:$FD$10,Data5!$FD$11:$FD$17</definedName>
    <definedName name="A126095438X_Data">Data5!$FD$11:$FD$17</definedName>
    <definedName name="A126095438X_Latest">Data5!$FD$17</definedName>
    <definedName name="A126095442R">Data5!$FM$1:$FM$10,Data5!$FM$11:$FM$17</definedName>
    <definedName name="A126095442R_Data">Data5!$FM$11:$FM$17</definedName>
    <definedName name="A126095442R_Latest">Data5!$FM$17</definedName>
    <definedName name="A126095446X">Data5!$FP$1:$FP$10,Data5!$FP$11:$FP$17</definedName>
    <definedName name="A126095446X_Data">Data5!$FP$11:$FP$17</definedName>
    <definedName name="A126095446X_Latest">Data5!$FP$17</definedName>
    <definedName name="A126095450R">Data5!$GQ$1:$GQ$10,Data5!$GQ$11:$GQ$17</definedName>
    <definedName name="A126095450R_Data">Data5!$GQ$11:$GQ$17</definedName>
    <definedName name="A126095450R_Latest">Data5!$GQ$17</definedName>
    <definedName name="A126095454X">Data5!$GW$1:$GW$10,Data5!$GW$11:$GW$17</definedName>
    <definedName name="A126095454X_Data">Data5!$GW$11:$GW$17</definedName>
    <definedName name="A126095454X_Latest">Data5!$GW$17</definedName>
    <definedName name="A126095458J">Data5!$GZ$1:$GZ$10,Data5!$GZ$11:$GZ$17</definedName>
    <definedName name="A126095458J_Data">Data5!$GZ$11:$GZ$17</definedName>
    <definedName name="A126095458J_Latest">Data5!$GZ$17</definedName>
    <definedName name="A126095462X">Data5!$HU$1:$HU$10,Data5!$HU$11:$HU$17</definedName>
    <definedName name="A126095462X_Data">Data5!$HU$11:$HU$17</definedName>
    <definedName name="A126095462X_Latest">Data5!$HU$17</definedName>
    <definedName name="A126095466J">Data5!$ID$1:$ID$10,Data5!$ID$11:$ID$17</definedName>
    <definedName name="A126095466J_Data">Data5!$ID$11:$ID$17</definedName>
    <definedName name="A126095466J_Latest">Data5!$ID$17</definedName>
    <definedName name="A126095470X">Data5!$FS$1:$FS$10,Data5!$FS$11:$FS$17</definedName>
    <definedName name="A126095470X_Data">Data5!$FS$11:$FS$17</definedName>
    <definedName name="A126095470X_Latest">Data5!$FS$17</definedName>
    <definedName name="A126095474J">Data5!$GB$1:$GB$10,Data5!$GB$11:$GB$17</definedName>
    <definedName name="A126095474J_Data">Data5!$GB$11:$GB$17</definedName>
    <definedName name="A126095474J_Latest">Data5!$GB$17</definedName>
    <definedName name="A126095478T">Data5!$IG$1:$IG$10,Data5!$IG$11:$IG$17</definedName>
    <definedName name="A126095478T_Data">Data5!$IG$11:$IG$17</definedName>
    <definedName name="A126095478T_Latest">Data5!$IG$17</definedName>
    <definedName name="A126095482J">Data5!$FA$1:$FA$10,Data5!$FA$11:$FA$17</definedName>
    <definedName name="A126095482J_Data">Data5!$FA$11:$FA$17</definedName>
    <definedName name="A126095482J_Latest">Data5!$FA$17</definedName>
    <definedName name="A126095486T">Data5!$FG$1:$FG$10,Data5!$FG$11:$FG$17</definedName>
    <definedName name="A126095486T_Data">Data5!$FG$11:$FG$17</definedName>
    <definedName name="A126095486T_Latest">Data5!$FG$17</definedName>
    <definedName name="A126095490J">Data5!$FJ$1:$FJ$10,Data5!$FJ$11:$FJ$17</definedName>
    <definedName name="A126095490J_Data">Data5!$FJ$11:$FJ$17</definedName>
    <definedName name="A126095490J_Latest">Data5!$FJ$17</definedName>
    <definedName name="A126095494T">Data5!$FY$1:$FY$10,Data5!$FY$11:$FY$17</definedName>
    <definedName name="A126095494T_Data">Data5!$FY$11:$FY$17</definedName>
    <definedName name="A126095494T_Latest">Data5!$FY$17</definedName>
    <definedName name="A126095498A">Data5!$HI$1:$HI$10,Data5!$HI$11:$HI$17</definedName>
    <definedName name="A126095498A_Data">Data5!$HI$11:$HI$17</definedName>
    <definedName name="A126095498A_Latest">Data5!$HI$17</definedName>
    <definedName name="A126095502F">Data5!$HL$1:$HL$10,Data5!$HL$11:$HL$17</definedName>
    <definedName name="A126095502F_Data">Data5!$HL$11:$HL$17</definedName>
    <definedName name="A126095502F_Latest">Data5!$HL$17</definedName>
    <definedName name="A126095506R">Data5!$GE$1:$GE$10,Data5!$GE$11:$GE$17</definedName>
    <definedName name="A126095506R_Data">Data5!$GE$11:$GE$17</definedName>
    <definedName name="A126095506R_Latest">Data5!$GE$17</definedName>
    <definedName name="A126095510F">Data5!$HC$1:$HC$10,Data5!$HC$11:$HC$17</definedName>
    <definedName name="A126095510F_Data">Data5!$HC$11:$HC$17</definedName>
    <definedName name="A126095510F_Latest">Data5!$HC$17</definedName>
    <definedName name="A126095514R">Data5!$HX$1:$HX$10,Data5!$HX$11:$HX$17</definedName>
    <definedName name="A126095514R_Data">Data5!$HX$11:$HX$17</definedName>
    <definedName name="A126095514R_Latest">Data5!$HX$17</definedName>
    <definedName name="A126095518X">Data6!$AV$1:$AV$10,Data6!$AV$11:$AV$17</definedName>
    <definedName name="A126095518X_Data">Data6!$AV$11:$AV$17</definedName>
    <definedName name="A126095518X_Latest">Data6!$AV$17</definedName>
    <definedName name="A126095522R">Data6!$BQ$1:$BQ$10,Data6!$BQ$11:$BQ$17</definedName>
    <definedName name="A126095522R_Data">Data6!$BQ$11:$BQ$17</definedName>
    <definedName name="A126095522R_Latest">Data6!$BQ$17</definedName>
    <definedName name="A126095526X">Data6!$CL$1:$CL$10,Data6!$CL$11:$CL$17</definedName>
    <definedName name="A126095526X_Data">Data6!$CL$11:$CL$17</definedName>
    <definedName name="A126095526X_Latest">Data6!$CL$17</definedName>
    <definedName name="A126095530R">Data6!$BZ$1:$BZ$10,Data6!$BZ$11:$BZ$17</definedName>
    <definedName name="A126095530R_Data">Data6!$BZ$11:$BZ$17</definedName>
    <definedName name="A126095530R_Latest">Data6!$BZ$17</definedName>
    <definedName name="A126095534X">Data6!$CX$1:$CX$10,Data6!$CX$11:$CX$17</definedName>
    <definedName name="A126095534X_Data">Data6!$CX$11:$CX$17</definedName>
    <definedName name="A126095534X_Latest">Data6!$CX$17</definedName>
    <definedName name="A126095538J">Data6!$AY$1:$AY$10,Data6!$AY$11:$AY$17</definedName>
    <definedName name="A126095538J_Data">Data6!$AY$11:$AY$17</definedName>
    <definedName name="A126095538J_Latest">Data6!$AY$17</definedName>
    <definedName name="A126095542X">Data6!$BE$1:$BE$10,Data6!$BE$11:$BE$17</definedName>
    <definedName name="A126095542X_Data">Data6!$BE$11:$BE$17</definedName>
    <definedName name="A126095542X_Latest">Data6!$BE$17</definedName>
    <definedName name="A126095546J">Data6!$DD$1:$DD$10,Data6!$DD$11:$DD$17</definedName>
    <definedName name="A126095546J_Data">Data6!$DD$11:$DD$17</definedName>
    <definedName name="A126095546J_Latest">Data6!$DD$17</definedName>
    <definedName name="A126095550X">Data6!$CU$1:$CU$10,Data6!$CU$11:$CU$17</definedName>
    <definedName name="A126095550X_Data">Data6!$CU$11:$CU$17</definedName>
    <definedName name="A126095550X_Latest">Data6!$CU$17</definedName>
    <definedName name="A126095554J">Data6!$DJ$1:$DJ$10,Data6!$DJ$11:$DJ$17</definedName>
    <definedName name="A126095554J_Data">Data6!$DJ$11:$DJ$17</definedName>
    <definedName name="A126095554J_Latest">Data6!$DJ$17</definedName>
    <definedName name="A126095558T">Data6!$AG$1:$AG$10,Data6!$AG$11:$AG$17</definedName>
    <definedName name="A126095558T_Data">Data6!$AG$11:$AG$17</definedName>
    <definedName name="A126095558T_Latest">Data6!$AG$17</definedName>
    <definedName name="A126095562J">Data6!$AS$1:$AS$10,Data6!$AS$11:$AS$17</definedName>
    <definedName name="A126095562J_Data">Data6!$AS$11:$AS$17</definedName>
    <definedName name="A126095562J_Latest">Data6!$AS$17</definedName>
    <definedName name="A126095566T">Data6!$CC$1:$CC$10,Data6!$CC$11:$CC$17</definedName>
    <definedName name="A126095566T_Data">Data6!$CC$11:$CC$17</definedName>
    <definedName name="A126095566T_Latest">Data6!$CC$17</definedName>
    <definedName name="A126095570J">Data6!$DA$1:$DA$10,Data6!$DA$11:$DA$17</definedName>
    <definedName name="A126095570J_Data">Data6!$DA$11:$DA$17</definedName>
    <definedName name="A126095570J_Latest">Data6!$DA$17</definedName>
    <definedName name="A126095574T">Data6!$DG$1:$DG$10,Data6!$DG$11:$DG$17</definedName>
    <definedName name="A126095574T_Data">Data6!$DG$11:$DG$17</definedName>
    <definedName name="A126095574T_Latest">Data6!$DG$17</definedName>
    <definedName name="A126095578A">Data6!$O$1:$O$10,Data6!$O$11:$O$17</definedName>
    <definedName name="A126095578A_Data">Data6!$O$11:$O$17</definedName>
    <definedName name="A126095578A_Latest">Data6!$O$17</definedName>
    <definedName name="A126095582T">Data6!$X$1:$X$10,Data6!$X$11:$X$17</definedName>
    <definedName name="A126095582T_Data">Data6!$X$11:$X$17</definedName>
    <definedName name="A126095582T_Latest">Data6!$X$17</definedName>
    <definedName name="A126095586A">Data6!$AA$1:$AA$10,Data6!$AA$11:$AA$17</definedName>
    <definedName name="A126095586A_Data">Data6!$AA$11:$AA$17</definedName>
    <definedName name="A126095586A_Latest">Data6!$AA$17</definedName>
    <definedName name="A126095590T">Data6!$BB$1:$BB$10,Data6!$BB$11:$BB$17</definedName>
    <definedName name="A126095590T_Data">Data6!$BB$11:$BB$17</definedName>
    <definedName name="A126095590T_Latest">Data6!$BB$17</definedName>
    <definedName name="A126095594A">Data6!$BH$1:$BH$10,Data6!$BH$11:$BH$17</definedName>
    <definedName name="A126095594A_Data">Data6!$BH$11:$BH$17</definedName>
    <definedName name="A126095594A_Latest">Data6!$BH$17</definedName>
    <definedName name="A126095598K">Data6!$BK$1:$BK$10,Data6!$BK$11:$BK$17</definedName>
    <definedName name="A126095598K_Data">Data6!$BK$11:$BK$17</definedName>
    <definedName name="A126095598K_Latest">Data6!$BK$17</definedName>
    <definedName name="A126095602R">Data6!$CF$1:$CF$10,Data6!$CF$11:$CF$17</definedName>
    <definedName name="A126095602R_Data">Data6!$CF$11:$CF$17</definedName>
    <definedName name="A126095602R_Latest">Data6!$CF$17</definedName>
    <definedName name="A126095606X">Data6!$CO$1:$CO$10,Data6!$CO$11:$CO$17</definedName>
    <definedName name="A126095606X_Data">Data6!$CO$11:$CO$17</definedName>
    <definedName name="A126095606X_Latest">Data6!$CO$17</definedName>
    <definedName name="A126095610R">Data6!$AD$1:$AD$10,Data6!$AD$11:$AD$17</definedName>
    <definedName name="A126095610R_Data">Data6!$AD$11:$AD$17</definedName>
    <definedName name="A126095610R_Latest">Data6!$AD$17</definedName>
    <definedName name="A126095614X">Data6!$AM$1:$AM$10,Data6!$AM$11:$AM$17</definedName>
    <definedName name="A126095614X_Data">Data6!$AM$11:$AM$17</definedName>
    <definedName name="A126095614X_Latest">Data6!$AM$17</definedName>
    <definedName name="A126095618J">Data6!$CR$1:$CR$10,Data6!$CR$11:$CR$17</definedName>
    <definedName name="A126095618J_Data">Data6!$CR$11:$CR$17</definedName>
    <definedName name="A126095618J_Latest">Data6!$CR$17</definedName>
    <definedName name="A126095622X">Data6!$L$1:$L$10,Data6!$L$11:$L$17</definedName>
    <definedName name="A126095622X_Data">Data6!$L$11:$L$17</definedName>
    <definedName name="A126095622X_Latest">Data6!$L$17</definedName>
    <definedName name="A126095626J">Data6!$R$1:$R$10,Data6!$R$11:$R$17</definedName>
    <definedName name="A126095626J_Data">Data6!$R$11:$R$17</definedName>
    <definedName name="A126095626J_Latest">Data6!$R$17</definedName>
    <definedName name="A126095630X">Data6!$U$1:$U$10,Data6!$U$11:$U$17</definedName>
    <definedName name="A126095630X_Data">Data6!$U$11:$U$17</definedName>
    <definedName name="A126095630X_Latest">Data6!$U$17</definedName>
    <definedName name="A126095634J">Data6!$AJ$1:$AJ$10,Data6!$AJ$11:$AJ$17</definedName>
    <definedName name="A126095634J_Data">Data6!$AJ$11:$AJ$17</definedName>
    <definedName name="A126095634J_Latest">Data6!$AJ$17</definedName>
    <definedName name="A126095638T">Data6!$BT$1:$BT$10,Data6!$BT$11:$BT$17</definedName>
    <definedName name="A126095638T_Data">Data6!$BT$11:$BT$17</definedName>
    <definedName name="A126095638T_Latest">Data6!$BT$17</definedName>
    <definedName name="A126095642J">Data6!$BW$1:$BW$10,Data6!$BW$11:$BW$17</definedName>
    <definedName name="A126095642J_Data">Data6!$BW$11:$BW$17</definedName>
    <definedName name="A126095642J_Latest">Data6!$BW$17</definedName>
    <definedName name="A126095646T">Data6!$AP$1:$AP$10,Data6!$AP$11:$AP$17</definedName>
    <definedName name="A126095646T_Data">Data6!$AP$11:$AP$17</definedName>
    <definedName name="A126095646T_Latest">Data6!$AP$17</definedName>
    <definedName name="A126095650J">Data6!$BN$1:$BN$10,Data6!$BN$11:$BN$17</definedName>
    <definedName name="A126095650J_Data">Data6!$BN$11:$BN$17</definedName>
    <definedName name="A126095650J_Latest">Data6!$BN$17</definedName>
    <definedName name="A126095654T">Data6!$CI$1:$CI$10,Data6!$CI$11:$CI$17</definedName>
    <definedName name="A126095654T_Data">Data6!$CI$11:$CI$17</definedName>
    <definedName name="A126095654T_Latest">Data6!$CI$17</definedName>
    <definedName name="A126095658A">Data3!$FL$1:$FL$10,Data3!$FL$11:$FL$17</definedName>
    <definedName name="A126095658A_Data">Data3!$FL$11:$FL$17</definedName>
    <definedName name="A126095658A_Latest">Data3!$FL$17</definedName>
    <definedName name="A126095662T">Data3!$GG$1:$GG$10,Data3!$GG$11:$GG$17</definedName>
    <definedName name="A126095662T_Data">Data3!$GG$11:$GG$17</definedName>
    <definedName name="A126095662T_Latest">Data3!$GG$17</definedName>
    <definedName name="A126095666A">Data3!$HB$1:$HB$10,Data3!$HB$11:$HB$17</definedName>
    <definedName name="A126095666A_Data">Data3!$HB$11:$HB$17</definedName>
    <definedName name="A126095666A_Latest">Data3!$HB$17</definedName>
    <definedName name="A126095670T">Data3!$GP$1:$GP$10,Data3!$GP$11:$GP$17</definedName>
    <definedName name="A126095670T_Data">Data3!$GP$11:$GP$17</definedName>
    <definedName name="A126095670T_Latest">Data3!$GP$17</definedName>
    <definedName name="A126095674A">Data3!$HN$1:$HN$10,Data3!$HN$11:$HN$17</definedName>
    <definedName name="A126095674A_Data">Data3!$HN$11:$HN$17</definedName>
    <definedName name="A126095674A_Latest">Data3!$HN$17</definedName>
    <definedName name="A126095678K">Data3!$FO$1:$FO$10,Data3!$FO$11:$FO$17</definedName>
    <definedName name="A126095678K_Data">Data3!$FO$11:$FO$17</definedName>
    <definedName name="A126095678K_Latest">Data3!$FO$17</definedName>
    <definedName name="A126095682A">Data3!$FU$1:$FU$10,Data3!$FU$11:$FU$17</definedName>
    <definedName name="A126095682A_Data">Data3!$FU$11:$FU$17</definedName>
    <definedName name="A126095682A_Latest">Data3!$FU$17</definedName>
    <definedName name="A126095686K">Data3!$HT$1:$HT$10,Data3!$HT$11:$HT$17</definedName>
    <definedName name="A126095686K_Data">Data3!$HT$11:$HT$17</definedName>
    <definedName name="A126095686K_Latest">Data3!$HT$17</definedName>
    <definedName name="A126095690A">Data3!$HK$1:$HK$10,Data3!$HK$11:$HK$17</definedName>
    <definedName name="A126095690A_Data">Data3!$HK$11:$HK$17</definedName>
    <definedName name="A126095690A_Latest">Data3!$HK$17</definedName>
    <definedName name="A126095694K">Data3!$HZ$1:$HZ$10,Data3!$HZ$11:$HZ$17</definedName>
    <definedName name="A126095694K_Data">Data3!$HZ$11:$HZ$17</definedName>
    <definedName name="A126095694K_Latest">Data3!$HZ$17</definedName>
    <definedName name="A126095698V">Data3!$EW$1:$EW$10,Data3!$EW$11:$EW$17</definedName>
    <definedName name="A126095698V_Data">Data3!$EW$11:$EW$17</definedName>
    <definedName name="A126095698V_Latest">Data3!$EW$17</definedName>
    <definedName name="A126095702X">Data3!$FI$1:$FI$10,Data3!$FI$11:$FI$17</definedName>
    <definedName name="A126095702X_Data">Data3!$FI$11:$FI$17</definedName>
    <definedName name="A126095702X_Latest">Data3!$FI$17</definedName>
    <definedName name="A126095706J">Data3!$GS$1:$GS$10,Data3!$GS$11:$GS$17</definedName>
    <definedName name="A126095706J_Data">Data3!$GS$11:$GS$17</definedName>
    <definedName name="A126095706J_Latest">Data3!$GS$17</definedName>
    <definedName name="A126095710X">Data3!$HQ$1:$HQ$10,Data3!$HQ$11:$HQ$17</definedName>
    <definedName name="A126095710X_Data">Data3!$HQ$11:$HQ$17</definedName>
    <definedName name="A126095710X_Latest">Data3!$HQ$17</definedName>
    <definedName name="A126095714J">Data3!$HW$1:$HW$10,Data3!$HW$11:$HW$17</definedName>
    <definedName name="A126095714J_Data">Data3!$HW$11:$HW$17</definedName>
    <definedName name="A126095714J_Latest">Data3!$HW$17</definedName>
    <definedName name="A126095718T">Data3!$EE$1:$EE$10,Data3!$EE$11:$EE$17</definedName>
    <definedName name="A126095718T_Data">Data3!$EE$11:$EE$17</definedName>
    <definedName name="A126095718T_Latest">Data3!$EE$17</definedName>
    <definedName name="A126095722J">Data3!$EN$1:$EN$10,Data3!$EN$11:$EN$17</definedName>
    <definedName name="A126095722J_Data">Data3!$EN$11:$EN$17</definedName>
    <definedName name="A126095722J_Latest">Data3!$EN$17</definedName>
    <definedName name="A126095726T">Data3!$EQ$1:$EQ$10,Data3!$EQ$11:$EQ$17</definedName>
    <definedName name="A126095726T_Data">Data3!$EQ$11:$EQ$17</definedName>
    <definedName name="A126095726T_Latest">Data3!$EQ$17</definedName>
    <definedName name="A126095730J">Data3!$FR$1:$FR$10,Data3!$FR$11:$FR$17</definedName>
    <definedName name="A126095730J_Data">Data3!$FR$11:$FR$17</definedName>
    <definedName name="A126095730J_Latest">Data3!$FR$17</definedName>
    <definedName name="A126095734T">Data3!$FX$1:$FX$10,Data3!$FX$11:$FX$17</definedName>
    <definedName name="A126095734T_Data">Data3!$FX$11:$FX$17</definedName>
    <definedName name="A126095734T_Latest">Data3!$FX$17</definedName>
    <definedName name="A126095738A">Data3!$GA$1:$GA$10,Data3!$GA$11:$GA$17</definedName>
    <definedName name="A126095738A_Data">Data3!$GA$11:$GA$17</definedName>
    <definedName name="A126095738A_Latest">Data3!$GA$17</definedName>
    <definedName name="A126095742T">Data3!$GV$1:$GV$10,Data3!$GV$11:$GV$17</definedName>
    <definedName name="A126095742T_Data">Data3!$GV$11:$GV$17</definedName>
    <definedName name="A126095742T_Latest">Data3!$GV$17</definedName>
    <definedName name="A126095746A">Data3!$HE$1:$HE$10,Data3!$HE$11:$HE$17</definedName>
    <definedName name="A126095746A_Data">Data3!$HE$11:$HE$17</definedName>
    <definedName name="A126095746A_Latest">Data3!$HE$17</definedName>
    <definedName name="A126095750T">Data3!$ET$1:$ET$10,Data3!$ET$11:$ET$17</definedName>
    <definedName name="A126095750T_Data">Data3!$ET$11:$ET$17</definedName>
    <definedName name="A126095750T_Latest">Data3!$ET$17</definedName>
    <definedName name="A126095754A">Data3!$FC$1:$FC$10,Data3!$FC$11:$FC$17</definedName>
    <definedName name="A126095754A_Data">Data3!$FC$11:$FC$17</definedName>
    <definedName name="A126095754A_Latest">Data3!$FC$17</definedName>
    <definedName name="A126095758K">Data3!$HH$1:$HH$10,Data3!$HH$11:$HH$17</definedName>
    <definedName name="A126095758K_Data">Data3!$HH$11:$HH$17</definedName>
    <definedName name="A126095758K_Latest">Data3!$HH$17</definedName>
    <definedName name="A126095762A">Data3!$EB$1:$EB$10,Data3!$EB$11:$EB$17</definedName>
    <definedName name="A126095762A_Data">Data3!$EB$11:$EB$17</definedName>
    <definedName name="A126095762A_Latest">Data3!$EB$17</definedName>
    <definedName name="A126095766K">Data3!$EH$1:$EH$10,Data3!$EH$11:$EH$17</definedName>
    <definedName name="A126095766K_Data">Data3!$EH$11:$EH$17</definedName>
    <definedName name="A126095766K_Latest">Data3!$EH$17</definedName>
    <definedName name="A126095770A">Data3!$EK$1:$EK$10,Data3!$EK$11:$EK$17</definedName>
    <definedName name="A126095770A_Data">Data3!$EK$11:$EK$17</definedName>
    <definedName name="A126095770A_Latest">Data3!$EK$17</definedName>
    <definedName name="A126095774K">Data3!$EZ$1:$EZ$10,Data3!$EZ$11:$EZ$17</definedName>
    <definedName name="A126095774K_Data">Data3!$EZ$11:$EZ$17</definedName>
    <definedName name="A126095774K_Latest">Data3!$EZ$17</definedName>
    <definedName name="A126095778V">Data3!$GJ$1:$GJ$10,Data3!$GJ$11:$GJ$17</definedName>
    <definedName name="A126095778V_Data">Data3!$GJ$11:$GJ$17</definedName>
    <definedName name="A126095778V_Latest">Data3!$GJ$17</definedName>
    <definedName name="A126095782K">Data3!$GM$1:$GM$10,Data3!$GM$11:$GM$17</definedName>
    <definedName name="A126095782K_Data">Data3!$GM$11:$GM$17</definedName>
    <definedName name="A126095782K_Latest">Data3!$GM$17</definedName>
    <definedName name="A126095786V">Data3!$FF$1:$FF$10,Data3!$FF$11:$FF$17</definedName>
    <definedName name="A126095786V_Data">Data3!$FF$11:$FF$17</definedName>
    <definedName name="A126095786V_Latest">Data3!$FF$17</definedName>
    <definedName name="A126095790K">Data3!$GD$1:$GD$10,Data3!$GD$11:$GD$17</definedName>
    <definedName name="A126095790K_Data">Data3!$GD$11:$GD$17</definedName>
    <definedName name="A126095790K_Latest">Data3!$GD$17</definedName>
    <definedName name="A126095794V">Data3!$GY$1:$GY$10,Data3!$GY$11:$GY$17</definedName>
    <definedName name="A126095794V_Data">Data3!$GY$11:$GY$17</definedName>
    <definedName name="A126095794V_Latest">Data3!$GY$17</definedName>
    <definedName name="A126095798C">Data4!$DX$1:$DX$10,Data4!$DX$11:$DX$17</definedName>
    <definedName name="A126095798C_Data">Data4!$DX$11:$DX$17</definedName>
    <definedName name="A126095798C_Latest">Data4!$DX$17</definedName>
    <definedName name="A126095802J">Data4!$ES$1:$ES$10,Data4!$ES$11:$ES$17</definedName>
    <definedName name="A126095802J_Data">Data4!$ES$11:$ES$17</definedName>
    <definedName name="A126095802J_Latest">Data4!$ES$17</definedName>
    <definedName name="A126095806T">Data4!$FN$1:$FN$10,Data4!$FN$11:$FN$17</definedName>
    <definedName name="A126095806T_Data">Data4!$FN$11:$FN$17</definedName>
    <definedName name="A126095806T_Latest">Data4!$FN$17</definedName>
    <definedName name="A126095810J">Data4!$FB$1:$FB$10,Data4!$FB$11:$FB$17</definedName>
    <definedName name="A126095810J_Data">Data4!$FB$11:$FB$17</definedName>
    <definedName name="A126095810J_Latest">Data4!$FB$17</definedName>
    <definedName name="A126095814T">Data4!$FZ$1:$FZ$10,Data4!$FZ$11:$FZ$17</definedName>
    <definedName name="A126095814T_Data">Data4!$FZ$11:$FZ$17</definedName>
    <definedName name="A126095814T_Latest">Data4!$FZ$17</definedName>
    <definedName name="A126095818A">Data4!$EA$1:$EA$10,Data4!$EA$11:$EA$17</definedName>
    <definedName name="A126095818A_Data">Data4!$EA$11:$EA$17</definedName>
    <definedName name="A126095818A_Latest">Data4!$EA$17</definedName>
    <definedName name="A126095822T">Data4!$EG$1:$EG$10,Data4!$EG$11:$EG$17</definedName>
    <definedName name="A126095822T_Data">Data4!$EG$11:$EG$17</definedName>
    <definedName name="A126095822T_Latest">Data4!$EG$17</definedName>
    <definedName name="A126095826A">Data4!$GF$1:$GF$10,Data4!$GF$11:$GF$17</definedName>
    <definedName name="A126095826A_Data">Data4!$GF$11:$GF$17</definedName>
    <definedName name="A126095826A_Latest">Data4!$GF$17</definedName>
    <definedName name="A126095830T">Data4!$FW$1:$FW$10,Data4!$FW$11:$FW$17</definedName>
    <definedName name="A126095830T_Data">Data4!$FW$11:$FW$17</definedName>
    <definedName name="A126095830T_Latest">Data4!$FW$17</definedName>
    <definedName name="A126095834A">Data4!$GL$1:$GL$10,Data4!$GL$11:$GL$17</definedName>
    <definedName name="A126095834A_Data">Data4!$GL$11:$GL$17</definedName>
    <definedName name="A126095834A_Latest">Data4!$GL$17</definedName>
    <definedName name="A126095838K">Data4!$DI$1:$DI$10,Data4!$DI$11:$DI$17</definedName>
    <definedName name="A126095838K_Data">Data4!$DI$11:$DI$17</definedName>
    <definedName name="A126095838K_Latest">Data4!$DI$17</definedName>
    <definedName name="A126095842A">Data4!$DU$1:$DU$10,Data4!$DU$11:$DU$17</definedName>
    <definedName name="A126095842A_Data">Data4!$DU$11:$DU$17</definedName>
    <definedName name="A126095842A_Latest">Data4!$DU$17</definedName>
    <definedName name="A126095846K">Data4!$FE$1:$FE$10,Data4!$FE$11:$FE$17</definedName>
    <definedName name="A126095846K_Data">Data4!$FE$11:$FE$17</definedName>
    <definedName name="A126095846K_Latest">Data4!$FE$17</definedName>
    <definedName name="A126095850A">Data4!$GC$1:$GC$10,Data4!$GC$11:$GC$17</definedName>
    <definedName name="A126095850A_Data">Data4!$GC$11:$GC$17</definedName>
    <definedName name="A126095850A_Latest">Data4!$GC$17</definedName>
    <definedName name="A126095854K">Data4!$GI$1:$GI$10,Data4!$GI$11:$GI$17</definedName>
    <definedName name="A126095854K_Data">Data4!$GI$11:$GI$17</definedName>
    <definedName name="A126095854K_Latest">Data4!$GI$17</definedName>
    <definedName name="A126095858V">Data4!$CQ$1:$CQ$10,Data4!$CQ$11:$CQ$17</definedName>
    <definedName name="A126095858V_Data">Data4!$CQ$11:$CQ$17</definedName>
    <definedName name="A126095858V_Latest">Data4!$CQ$17</definedName>
    <definedName name="A126095862K">Data4!$CZ$1:$CZ$10,Data4!$CZ$11:$CZ$17</definedName>
    <definedName name="A126095862K_Data">Data4!$CZ$11:$CZ$17</definedName>
    <definedName name="A126095862K_Latest">Data4!$CZ$17</definedName>
    <definedName name="A126095866V">Data4!$DC$1:$DC$10,Data4!$DC$11:$DC$17</definedName>
    <definedName name="A126095866V_Data">Data4!$DC$11:$DC$17</definedName>
    <definedName name="A126095866V_Latest">Data4!$DC$17</definedName>
    <definedName name="A126095870K">Data4!$ED$1:$ED$10,Data4!$ED$11:$ED$17</definedName>
    <definedName name="A126095870K_Data">Data4!$ED$11:$ED$17</definedName>
    <definedName name="A126095870K_Latest">Data4!$ED$17</definedName>
    <definedName name="A126095874V">Data4!$EJ$1:$EJ$10,Data4!$EJ$11:$EJ$17</definedName>
    <definedName name="A126095874V_Data">Data4!$EJ$11:$EJ$17</definedName>
    <definedName name="A126095874V_Latest">Data4!$EJ$17</definedName>
    <definedName name="A126095878C">Data4!$EM$1:$EM$10,Data4!$EM$11:$EM$17</definedName>
    <definedName name="A126095878C_Data">Data4!$EM$11:$EM$17</definedName>
    <definedName name="A126095878C_Latest">Data4!$EM$17</definedName>
    <definedName name="A126095882V">Data4!$FH$1:$FH$10,Data4!$FH$11:$FH$17</definedName>
    <definedName name="A126095882V_Data">Data4!$FH$11:$FH$17</definedName>
    <definedName name="A126095882V_Latest">Data4!$FH$17</definedName>
    <definedName name="A126095886C">Data4!$FQ$1:$FQ$10,Data4!$FQ$11:$FQ$17</definedName>
    <definedName name="A126095886C_Data">Data4!$FQ$11:$FQ$17</definedName>
    <definedName name="A126095886C_Latest">Data4!$FQ$17</definedName>
    <definedName name="A126095890V">Data4!$DF$1:$DF$10,Data4!$DF$11:$DF$17</definedName>
    <definedName name="A126095890V_Data">Data4!$DF$11:$DF$17</definedName>
    <definedName name="A126095890V_Latest">Data4!$DF$17</definedName>
    <definedName name="A126095894C">Data4!$DO$1:$DO$10,Data4!$DO$11:$DO$17</definedName>
    <definedName name="A126095894C_Data">Data4!$DO$11:$DO$17</definedName>
    <definedName name="A126095894C_Latest">Data4!$DO$17</definedName>
    <definedName name="A126095898L">Data4!$FT$1:$FT$10,Data4!$FT$11:$FT$17</definedName>
    <definedName name="A126095898L_Data">Data4!$FT$11:$FT$17</definedName>
    <definedName name="A126095898L_Latest">Data4!$FT$17</definedName>
    <definedName name="A126095902T">Data4!$CN$1:$CN$10,Data4!$CN$11:$CN$17</definedName>
    <definedName name="A126095902T_Data">Data4!$CN$11:$CN$17</definedName>
    <definedName name="A126095902T_Latest">Data4!$CN$17</definedName>
    <definedName name="A126095906A">Data4!$CT$1:$CT$10,Data4!$CT$11:$CT$17</definedName>
    <definedName name="A126095906A_Data">Data4!$CT$11:$CT$17</definedName>
    <definedName name="A126095906A_Latest">Data4!$CT$17</definedName>
    <definedName name="A126095910T">Data4!$CW$1:$CW$10,Data4!$CW$11:$CW$17</definedName>
    <definedName name="A126095910T_Data">Data4!$CW$11:$CW$17</definedName>
    <definedName name="A126095910T_Latest">Data4!$CW$17</definedName>
    <definedName name="A126095914A">Data4!$DL$1:$DL$10,Data4!$DL$11:$DL$17</definedName>
    <definedName name="A126095914A_Data">Data4!$DL$11:$DL$17</definedName>
    <definedName name="A126095914A_Latest">Data4!$DL$17</definedName>
    <definedName name="A126095918K">Data4!$EV$1:$EV$10,Data4!$EV$11:$EV$17</definedName>
    <definedName name="A126095918K_Data">Data4!$EV$11:$EV$17</definedName>
    <definedName name="A126095918K_Latest">Data4!$EV$17</definedName>
    <definedName name="A126095922A">Data4!$EY$1:$EY$10,Data4!$EY$11:$EY$17</definedName>
    <definedName name="A126095922A_Data">Data4!$EY$11:$EY$17</definedName>
    <definedName name="A126095922A_Latest">Data4!$EY$17</definedName>
    <definedName name="A126095926K">Data4!$DR$1:$DR$10,Data4!$DR$11:$DR$17</definedName>
    <definedName name="A126095926K_Data">Data4!$DR$11:$DR$17</definedName>
    <definedName name="A126095926K_Latest">Data4!$DR$17</definedName>
    <definedName name="A126095930A">Data4!$EP$1:$EP$10,Data4!$EP$11:$EP$17</definedName>
    <definedName name="A126095930A_Data">Data4!$EP$11:$EP$17</definedName>
    <definedName name="A126095930A_Latest">Data4!$EP$17</definedName>
    <definedName name="A126095934K">Data4!$FK$1:$FK$10,Data4!$FK$11:$FK$17</definedName>
    <definedName name="A126095934K_Data">Data4!$FK$11:$FK$17</definedName>
    <definedName name="A126095934K_Latest">Data4!$FK$17</definedName>
    <definedName name="A126095938V">Data4!$HY$1:$HY$10,Data4!$HY$11:$HY$17</definedName>
    <definedName name="A126095938V_Data">Data4!$HY$11:$HY$17</definedName>
    <definedName name="A126095938V_Latest">Data4!$HY$17</definedName>
    <definedName name="A126095942K">Data5!$D$1:$D$10,Data5!$D$11:$D$17</definedName>
    <definedName name="A126095942K_Data">Data5!$D$11:$D$17</definedName>
    <definedName name="A126095942K_Latest">Data5!$D$17</definedName>
    <definedName name="A126095946V">Data5!$Y$1:$Y$10,Data5!$Y$11:$Y$17</definedName>
    <definedName name="A126095946V_Data">Data5!$Y$11:$Y$17</definedName>
    <definedName name="A126095946V_Latest">Data5!$Y$17</definedName>
    <definedName name="A126095950K">Data5!$M$1:$M$10,Data5!$M$11:$M$17</definedName>
    <definedName name="A126095950K_Data">Data5!$M$11:$M$17</definedName>
    <definedName name="A126095950K_Latest">Data5!$M$17</definedName>
    <definedName name="A126095954V">Data5!$AK$1:$AK$10,Data5!$AK$11:$AK$17</definedName>
    <definedName name="A126095954V_Data">Data5!$AK$11:$AK$17</definedName>
    <definedName name="A126095954V_Latest">Data5!$AK$17</definedName>
    <definedName name="A126095958C">Data4!$IB$1:$IB$10,Data4!$IB$11:$IB$17</definedName>
    <definedName name="A126095958C_Data">Data4!$IB$11:$IB$17</definedName>
    <definedName name="A126095958C_Latest">Data4!$IB$17</definedName>
    <definedName name="A126095962V">Data4!$IH$1:$IH$10,Data4!$IH$11:$IH$17</definedName>
    <definedName name="A126095962V_Data">Data4!$IH$11:$IH$17</definedName>
    <definedName name="A126095962V_Latest">Data4!$IH$17</definedName>
    <definedName name="A126095966C">Data5!$AQ$1:$AQ$10,Data5!$AQ$11:$AQ$17</definedName>
    <definedName name="A126095966C_Data">Data5!$AQ$11:$AQ$17</definedName>
    <definedName name="A126095966C_Latest">Data5!$AQ$17</definedName>
    <definedName name="A126095970V">Data5!$AH$1:$AH$10,Data5!$AH$11:$AH$17</definedName>
    <definedName name="A126095970V_Data">Data5!$AH$11:$AH$17</definedName>
    <definedName name="A126095970V_Latest">Data5!$AH$17</definedName>
    <definedName name="A126095974C">Data5!$AW$1:$AW$10,Data5!$AW$11:$AW$17</definedName>
    <definedName name="A126095974C_Data">Data5!$AW$11:$AW$17</definedName>
    <definedName name="A126095974C_Latest">Data5!$AW$17</definedName>
    <definedName name="A126095978L">Data4!$HJ$1:$HJ$10,Data4!$HJ$11:$HJ$17</definedName>
    <definedName name="A126095978L_Data">Data4!$HJ$11:$HJ$17</definedName>
    <definedName name="A126095978L_Latest">Data4!$HJ$17</definedName>
    <definedName name="A126095982C">Data4!$HV$1:$HV$10,Data4!$HV$11:$HV$17</definedName>
    <definedName name="A126095982C_Data">Data4!$HV$11:$HV$17</definedName>
    <definedName name="A126095982C_Latest">Data4!$HV$17</definedName>
    <definedName name="A126095986L">Data5!$P$1:$P$10,Data5!$P$11:$P$17</definedName>
    <definedName name="A126095986L_Data">Data5!$P$11:$P$17</definedName>
    <definedName name="A126095986L_Latest">Data5!$P$17</definedName>
    <definedName name="A126095990C">Data5!$AN$1:$AN$10,Data5!$AN$11:$AN$17</definedName>
    <definedName name="A126095990C_Data">Data5!$AN$11:$AN$17</definedName>
    <definedName name="A126095990C_Latest">Data5!$AN$17</definedName>
    <definedName name="A126095994L">Data5!$AT$1:$AT$10,Data5!$AT$11:$AT$17</definedName>
    <definedName name="A126095994L_Data">Data5!$AT$11:$AT$17</definedName>
    <definedName name="A126095994L_Latest">Data5!$AT$17</definedName>
    <definedName name="A126095998W">Data4!$GR$1:$GR$10,Data4!$GR$11:$GR$17</definedName>
    <definedName name="A126095998W_Data">Data4!$GR$11:$GR$17</definedName>
    <definedName name="A126095998W_Latest">Data4!$GR$17</definedName>
    <definedName name="A126096002C">Data4!$HA$1:$HA$10,Data4!$HA$11:$HA$17</definedName>
    <definedName name="A126096002C_Data">Data4!$HA$11:$HA$17</definedName>
    <definedName name="A126096002C_Latest">Data4!$HA$17</definedName>
    <definedName name="A126096006L">Data4!$HD$1:$HD$10,Data4!$HD$11:$HD$17</definedName>
    <definedName name="A126096006L_Data">Data4!$HD$11:$HD$17</definedName>
    <definedName name="A126096006L_Latest">Data4!$HD$17</definedName>
    <definedName name="A126096010C">Data4!$IE$1:$IE$10,Data4!$IE$11:$IE$17</definedName>
    <definedName name="A126096010C_Data">Data4!$IE$11:$IE$17</definedName>
    <definedName name="A126096010C_Latest">Data4!$IE$17</definedName>
    <definedName name="A126096014L">Data4!$IK$1:$IK$10,Data4!$IK$11:$IK$17</definedName>
    <definedName name="A126096014L_Data">Data4!$IK$11:$IK$17</definedName>
    <definedName name="A126096014L_Latest">Data4!$IK$17</definedName>
    <definedName name="A126096018W">Data4!$IN$1:$IN$10,Data4!$IN$11:$IN$17</definedName>
    <definedName name="A126096018W_Data">Data4!$IN$11:$IN$17</definedName>
    <definedName name="A126096018W_Latest">Data4!$IN$17</definedName>
    <definedName name="A126096022L">Data5!$S$1:$S$10,Data5!$S$11:$S$17</definedName>
    <definedName name="A126096022L_Data">Data5!$S$11:$S$17</definedName>
    <definedName name="A126096022L_Latest">Data5!$S$17</definedName>
    <definedName name="A126096026W">Data5!$AB$1:$AB$10,Data5!$AB$11:$AB$17</definedName>
    <definedName name="A126096026W_Data">Data5!$AB$11:$AB$17</definedName>
    <definedName name="A126096026W_Latest">Data5!$AB$17</definedName>
    <definedName name="A126096030L">Data4!$HG$1:$HG$10,Data4!$HG$11:$HG$17</definedName>
    <definedName name="A126096030L_Data">Data4!$HG$11:$HG$17</definedName>
    <definedName name="A126096030L_Latest">Data4!$HG$17</definedName>
    <definedName name="A126096034W">Data4!$HP$1:$HP$10,Data4!$HP$11:$HP$17</definedName>
    <definedName name="A126096034W_Data">Data4!$HP$11:$HP$17</definedName>
    <definedName name="A126096034W_Latest">Data4!$HP$17</definedName>
    <definedName name="A126096038F">Data5!$AE$1:$AE$10,Data5!$AE$11:$AE$17</definedName>
    <definedName name="A126096038F_Data">Data5!$AE$11:$AE$17</definedName>
    <definedName name="A126096038F_Latest">Data5!$AE$17</definedName>
    <definedName name="A126096042W">Data4!$GO$1:$GO$10,Data4!$GO$11:$GO$17</definedName>
    <definedName name="A126096042W_Data">Data4!$GO$11:$GO$17</definedName>
    <definedName name="A126096042W_Latest">Data4!$GO$17</definedName>
    <definedName name="A126096046F">Data4!$GU$1:$GU$10,Data4!$GU$11:$GU$17</definedName>
    <definedName name="A126096046F_Data">Data4!$GU$11:$GU$17</definedName>
    <definedName name="A126096046F_Latest">Data4!$GU$17</definedName>
    <definedName name="A126096050W">Data4!$GX$1:$GX$10,Data4!$GX$11:$GX$17</definedName>
    <definedName name="A126096050W_Data">Data4!$GX$11:$GX$17</definedName>
    <definedName name="A126096050W_Latest">Data4!$GX$17</definedName>
    <definedName name="A126096054F">Data4!$HM$1:$HM$10,Data4!$HM$11:$HM$17</definedName>
    <definedName name="A126096054F_Data">Data4!$HM$11:$HM$17</definedName>
    <definedName name="A126096054F_Latest">Data4!$HM$17</definedName>
    <definedName name="A126096058R">Data5!$G$1:$G$10,Data5!$G$11:$G$17</definedName>
    <definedName name="A126096058R_Data">Data5!$G$11:$G$17</definedName>
    <definedName name="A126096058R_Latest">Data5!$G$17</definedName>
    <definedName name="A126096062F">Data5!$J$1:$J$10,Data5!$J$11:$J$17</definedName>
    <definedName name="A126096062F_Data">Data5!$J$11:$J$17</definedName>
    <definedName name="A126096062F_Latest">Data5!$J$17</definedName>
    <definedName name="A126096066R">Data4!$HS$1:$HS$10,Data4!$HS$11:$HS$17</definedName>
    <definedName name="A126096066R_Data">Data4!$HS$11:$HS$17</definedName>
    <definedName name="A126096066R_Latest">Data4!$HS$17</definedName>
    <definedName name="A126096070F">Data4!$IQ$1:$IQ$10,Data4!$IQ$11:$IQ$17</definedName>
    <definedName name="A126096070F_Data">Data4!$IQ$11:$IQ$17</definedName>
    <definedName name="A126096070F_Latest">Data4!$IQ$17</definedName>
    <definedName name="A126096074R">Data5!$V$1:$V$10,Data5!$V$11:$V$17</definedName>
    <definedName name="A126096074R_Data">Data5!$V$11:$V$17</definedName>
    <definedName name="A126096074R_Latest">Data5!$V$17</definedName>
    <definedName name="A126096078X">Data1!$IN$1:$IN$10,Data1!$IN$11:$IN$17</definedName>
    <definedName name="A126096078X_Data">Data1!$IN$11:$IN$17</definedName>
    <definedName name="A126096078X_Latest">Data1!$IN$17</definedName>
    <definedName name="A126096082R">Data2!$S$1:$S$10,Data2!$S$11:$S$17</definedName>
    <definedName name="A126096082R_Data">Data2!$S$11:$S$17</definedName>
    <definedName name="A126096082R_Latest">Data2!$S$17</definedName>
    <definedName name="A126096086X">Data2!$AN$1:$AN$10,Data2!$AN$11:$AN$17</definedName>
    <definedName name="A126096086X_Data">Data2!$AN$11:$AN$17</definedName>
    <definedName name="A126096086X_Latest">Data2!$AN$17</definedName>
    <definedName name="A126096090R">Data2!$AB$1:$AB$10,Data2!$AB$11:$AB$17</definedName>
    <definedName name="A126096090R_Data">Data2!$AB$11:$AB$17</definedName>
    <definedName name="A126096090R_Latest">Data2!$AB$17</definedName>
    <definedName name="A126096094X">Data2!$AZ$1:$AZ$10,Data2!$AZ$11:$AZ$17</definedName>
    <definedName name="A126096094X_Data">Data2!$AZ$11:$AZ$17</definedName>
    <definedName name="A126096094X_Latest">Data2!$AZ$17</definedName>
    <definedName name="A126096098J">Data1!$IQ$1:$IQ$10,Data1!$IQ$11:$IQ$17</definedName>
    <definedName name="A126096098J_Data">Data1!$IQ$11:$IQ$17</definedName>
    <definedName name="A126096098J_Latest">Data1!$IQ$17</definedName>
    <definedName name="A126096102L">Data2!$G$1:$G$10,Data2!$G$11:$G$17</definedName>
    <definedName name="A126096102L_Data">Data2!$G$11:$G$17</definedName>
    <definedName name="A126096102L_Latest">Data2!$G$17</definedName>
    <definedName name="A126096106W">Data2!$BF$1:$BF$10,Data2!$BF$11:$BF$17</definedName>
    <definedName name="A126096106W_Data">Data2!$BF$11:$BF$17</definedName>
    <definedName name="A126096106W_Latest">Data2!$BF$17</definedName>
    <definedName name="A126096110L">Data2!$AW$1:$AW$10,Data2!$AW$11:$AW$17</definedName>
    <definedName name="A126096110L_Data">Data2!$AW$11:$AW$17</definedName>
    <definedName name="A126096110L_Latest">Data2!$AW$17</definedName>
    <definedName name="A126096114W">Data2!$BL$1:$BL$10,Data2!$BL$11:$BL$17</definedName>
    <definedName name="A126096114W_Data">Data2!$BL$11:$BL$17</definedName>
    <definedName name="A126096114W_Latest">Data2!$BL$17</definedName>
    <definedName name="A126096118F">Data1!$HY$1:$HY$10,Data1!$HY$11:$HY$17</definedName>
    <definedName name="A126096118F_Data">Data1!$HY$11:$HY$17</definedName>
    <definedName name="A126096118F_Latest">Data1!$HY$17</definedName>
    <definedName name="A126096122W">Data1!$IK$1:$IK$10,Data1!$IK$11:$IK$17</definedName>
    <definedName name="A126096122W_Data">Data1!$IK$11:$IK$17</definedName>
    <definedName name="A126096122W_Latest">Data1!$IK$17</definedName>
    <definedName name="A126096126F">Data2!$AE$1:$AE$10,Data2!$AE$11:$AE$17</definedName>
    <definedName name="A126096126F_Data">Data2!$AE$11:$AE$17</definedName>
    <definedName name="A126096126F_Latest">Data2!$AE$17</definedName>
    <definedName name="A126096130W">Data2!$BC$1:$BC$10,Data2!$BC$11:$BC$17</definedName>
    <definedName name="A126096130W_Data">Data2!$BC$11:$BC$17</definedName>
    <definedName name="A126096130W_Latest">Data2!$BC$17</definedName>
    <definedName name="A126096134F">Data2!$BI$1:$BI$10,Data2!$BI$11:$BI$17</definedName>
    <definedName name="A126096134F_Data">Data2!$BI$11:$BI$17</definedName>
    <definedName name="A126096134F_Latest">Data2!$BI$17</definedName>
    <definedName name="A126096138R">Data1!$HG$1:$HG$10,Data1!$HG$11:$HG$17</definedName>
    <definedName name="A126096138R_Data">Data1!$HG$11:$HG$17</definedName>
    <definedName name="A126096138R_Latest">Data1!$HG$17</definedName>
    <definedName name="A126096142F">Data1!$HP$1:$HP$10,Data1!$HP$11:$HP$17</definedName>
    <definedName name="A126096142F_Data">Data1!$HP$11:$HP$17</definedName>
    <definedName name="A126096142F_Latest">Data1!$HP$17</definedName>
    <definedName name="A126096146R">Data1!$HS$1:$HS$10,Data1!$HS$11:$HS$17</definedName>
    <definedName name="A126096146R_Data">Data1!$HS$11:$HS$17</definedName>
    <definedName name="A126096146R_Latest">Data1!$HS$17</definedName>
    <definedName name="A126096150F">Data2!$D$1:$D$10,Data2!$D$11:$D$17</definedName>
    <definedName name="A126096150F_Data">Data2!$D$11:$D$17</definedName>
    <definedName name="A126096150F_Latest">Data2!$D$17</definedName>
    <definedName name="A126096154R">Data2!$J$1:$J$10,Data2!$J$11:$J$17</definedName>
    <definedName name="A126096154R_Data">Data2!$J$11:$J$17</definedName>
    <definedName name="A126096154R_Latest">Data2!$J$17</definedName>
    <definedName name="A126096158X">Data2!$M$1:$M$10,Data2!$M$11:$M$17</definedName>
    <definedName name="A126096158X_Data">Data2!$M$11:$M$17</definedName>
    <definedName name="A126096158X_Latest">Data2!$M$17</definedName>
    <definedName name="A126096162R">Data2!$AH$1:$AH$10,Data2!$AH$11:$AH$17</definedName>
    <definedName name="A126096162R_Data">Data2!$AH$11:$AH$17</definedName>
    <definedName name="A126096162R_Latest">Data2!$AH$17</definedName>
    <definedName name="A126096166X">Data2!$AQ$1:$AQ$10,Data2!$AQ$11:$AQ$17</definedName>
    <definedName name="A126096166X_Data">Data2!$AQ$11:$AQ$17</definedName>
    <definedName name="A126096166X_Latest">Data2!$AQ$17</definedName>
    <definedName name="A126096170R">Data1!$HV$1:$HV$10,Data1!$HV$11:$HV$17</definedName>
    <definedName name="A126096170R_Data">Data1!$HV$11:$HV$17</definedName>
    <definedName name="A126096170R_Latest">Data1!$HV$17</definedName>
    <definedName name="A126096174X">Data1!$IE$1:$IE$10,Data1!$IE$11:$IE$17</definedName>
    <definedName name="A126096174X_Data">Data1!$IE$11:$IE$17</definedName>
    <definedName name="A126096174X_Latest">Data1!$IE$17</definedName>
    <definedName name="A126096178J">Data2!$AT$1:$AT$10,Data2!$AT$11:$AT$17</definedName>
    <definedName name="A126096178J_Data">Data2!$AT$11:$AT$17</definedName>
    <definedName name="A126096178J_Latest">Data2!$AT$17</definedName>
    <definedName name="A126096182X">Data1!$HD$1:$HD$10,Data1!$HD$11:$HD$17</definedName>
    <definedName name="A126096182X_Data">Data1!$HD$11:$HD$17</definedName>
    <definedName name="A126096182X_Latest">Data1!$HD$17</definedName>
    <definedName name="A126096186J">Data1!$HJ$1:$HJ$10,Data1!$HJ$11:$HJ$17</definedName>
    <definedName name="A126096186J_Data">Data1!$HJ$11:$HJ$17</definedName>
    <definedName name="A126096186J_Latest">Data1!$HJ$17</definedName>
    <definedName name="A126096190X">Data1!$HM$1:$HM$10,Data1!$HM$11:$HM$17</definedName>
    <definedName name="A126096190X_Data">Data1!$HM$11:$HM$17</definedName>
    <definedName name="A126096190X_Latest">Data1!$HM$17</definedName>
    <definedName name="A126096194J">Data1!$IB$1:$IB$10,Data1!$IB$11:$IB$17</definedName>
    <definedName name="A126096194J_Data">Data1!$IB$11:$IB$17</definedName>
    <definedName name="A126096194J_Latest">Data1!$IB$17</definedName>
    <definedName name="A126096198T">Data2!$V$1:$V$10,Data2!$V$11:$V$17</definedName>
    <definedName name="A126096198T_Data">Data2!$V$11:$V$17</definedName>
    <definedName name="A126096198T_Latest">Data2!$V$17</definedName>
    <definedName name="A126096202W">Data2!$Y$1:$Y$10,Data2!$Y$11:$Y$17</definedName>
    <definedName name="A126096202W_Data">Data2!$Y$11:$Y$17</definedName>
    <definedName name="A126096202W_Latest">Data2!$Y$17</definedName>
    <definedName name="A126096206F">Data1!$IH$1:$IH$10,Data1!$IH$11:$IH$17</definedName>
    <definedName name="A126096206F_Data">Data1!$IH$11:$IH$17</definedName>
    <definedName name="A126096206F_Latest">Data1!$IH$17</definedName>
    <definedName name="A126096210W">Data2!$P$1:$P$10,Data2!$P$11:$P$17</definedName>
    <definedName name="A126096210W_Data">Data2!$P$11:$P$17</definedName>
    <definedName name="A126096210W_Latest">Data2!$P$17</definedName>
    <definedName name="A126096214F">Data2!$AK$1:$AK$10,Data2!$AK$11:$AK$17</definedName>
    <definedName name="A126096214F_Data">Data2!$AK$11:$AK$17</definedName>
    <definedName name="A126096214F_Latest">Data2!$AK$17</definedName>
    <definedName name="A126097338A">Data3!$BK$1:$BK$10,Data3!$BK$11:$BK$17</definedName>
    <definedName name="A126097338A_Data">Data3!$BK$11:$BK$17</definedName>
    <definedName name="A126097338A_Latest">Data3!$BK$17</definedName>
    <definedName name="A126097342T">Data3!$CF$1:$CF$10,Data3!$CF$11:$CF$17</definedName>
    <definedName name="A126097342T_Data">Data3!$CF$11:$CF$17</definedName>
    <definedName name="A126097342T_Latest">Data3!$CF$17</definedName>
    <definedName name="A126097346A">Data3!$DA$1:$DA$10,Data3!$DA$11:$DA$17</definedName>
    <definedName name="A126097346A_Data">Data3!$DA$11:$DA$17</definedName>
    <definedName name="A126097346A_Latest">Data3!$DA$17</definedName>
    <definedName name="A126097350T">Data3!$CO$1:$CO$10,Data3!$CO$11:$CO$17</definedName>
    <definedName name="A126097350T_Data">Data3!$CO$11:$CO$17</definedName>
    <definedName name="A126097350T_Latest">Data3!$CO$17</definedName>
    <definedName name="A126097354A">Data3!$DM$1:$DM$10,Data3!$DM$11:$DM$17</definedName>
    <definedName name="A126097354A_Data">Data3!$DM$11:$DM$17</definedName>
    <definedName name="A126097354A_Latest">Data3!$DM$17</definedName>
    <definedName name="A126097358K">Data3!$BN$1:$BN$10,Data3!$BN$11:$BN$17</definedName>
    <definedName name="A126097358K_Data">Data3!$BN$11:$BN$17</definedName>
    <definedName name="A126097358K_Latest">Data3!$BN$17</definedName>
    <definedName name="A126097362A">Data3!$BT$1:$BT$10,Data3!$BT$11:$BT$17</definedName>
    <definedName name="A126097362A_Data">Data3!$BT$11:$BT$17</definedName>
    <definedName name="A126097362A_Latest">Data3!$BT$17</definedName>
    <definedName name="A126097366K">Data3!$DS$1:$DS$10,Data3!$DS$11:$DS$17</definedName>
    <definedName name="A126097366K_Data">Data3!$DS$11:$DS$17</definedName>
    <definedName name="A126097366K_Latest">Data3!$DS$17</definedName>
    <definedName name="A126097370A">Data3!$DJ$1:$DJ$10,Data3!$DJ$11:$DJ$17</definedName>
    <definedName name="A126097370A_Data">Data3!$DJ$11:$DJ$17</definedName>
    <definedName name="A126097370A_Latest">Data3!$DJ$17</definedName>
    <definedName name="A126097374K">Data3!$DY$1:$DY$10,Data3!$DY$11:$DY$17</definedName>
    <definedName name="A126097374K_Data">Data3!$DY$11:$DY$17</definedName>
    <definedName name="A126097374K_Latest">Data3!$DY$17</definedName>
    <definedName name="A126097378V">Data3!$AV$1:$AV$10,Data3!$AV$11:$AV$17</definedName>
    <definedName name="A126097378V_Data">Data3!$AV$11:$AV$17</definedName>
    <definedName name="A126097378V_Latest">Data3!$AV$17</definedName>
    <definedName name="A126097382K">Data3!$BH$1:$BH$10,Data3!$BH$11:$BH$17</definedName>
    <definedName name="A126097382K_Data">Data3!$BH$11:$BH$17</definedName>
    <definedName name="A126097382K_Latest">Data3!$BH$17</definedName>
    <definedName name="A126097386V">Data3!$CR$1:$CR$10,Data3!$CR$11:$CR$17</definedName>
    <definedName name="A126097386V_Data">Data3!$CR$11:$CR$17</definedName>
    <definedName name="A126097386V_Latest">Data3!$CR$17</definedName>
    <definedName name="A126097390K">Data3!$DP$1:$DP$10,Data3!$DP$11:$DP$17</definedName>
    <definedName name="A126097390K_Data">Data3!$DP$11:$DP$17</definedName>
    <definedName name="A126097390K_Latest">Data3!$DP$17</definedName>
    <definedName name="A126097394V">Data3!$DV$1:$DV$10,Data3!$DV$11:$DV$17</definedName>
    <definedName name="A126097394V_Data">Data3!$DV$11:$DV$17</definedName>
    <definedName name="A126097394V_Latest">Data3!$DV$17</definedName>
    <definedName name="A126097398C">Data3!$AD$1:$AD$10,Data3!$AD$11:$AD$17</definedName>
    <definedName name="A126097398C_Data">Data3!$AD$11:$AD$17</definedName>
    <definedName name="A126097398C_Latest">Data3!$AD$17</definedName>
    <definedName name="A126097402J">Data3!$AM$1:$AM$10,Data3!$AM$11:$AM$17</definedName>
    <definedName name="A126097402J_Data">Data3!$AM$11:$AM$17</definedName>
    <definedName name="A126097402J_Latest">Data3!$AM$17</definedName>
    <definedName name="A126097406T">Data3!$AP$1:$AP$10,Data3!$AP$11:$AP$17</definedName>
    <definedName name="A126097406T_Data">Data3!$AP$11:$AP$17</definedName>
    <definedName name="A126097406T_Latest">Data3!$AP$17</definedName>
    <definedName name="A126097410J">Data3!$BQ$1:$BQ$10,Data3!$BQ$11:$BQ$17</definedName>
    <definedName name="A126097410J_Data">Data3!$BQ$11:$BQ$17</definedName>
    <definedName name="A126097410J_Latest">Data3!$BQ$17</definedName>
    <definedName name="A126097414T">Data3!$BW$1:$BW$10,Data3!$BW$11:$BW$17</definedName>
    <definedName name="A126097414T_Data">Data3!$BW$11:$BW$17</definedName>
    <definedName name="A126097414T_Latest">Data3!$BW$17</definedName>
    <definedName name="A126097418A">Data3!$BZ$1:$BZ$10,Data3!$BZ$11:$BZ$17</definedName>
    <definedName name="A126097418A_Data">Data3!$BZ$11:$BZ$17</definedName>
    <definedName name="A126097418A_Latest">Data3!$BZ$17</definedName>
    <definedName name="A126097422T">Data3!$CU$1:$CU$10,Data3!$CU$11:$CU$17</definedName>
    <definedName name="A126097422T_Data">Data3!$CU$11:$CU$17</definedName>
    <definedName name="A126097422T_Latest">Data3!$CU$17</definedName>
    <definedName name="A126097426A">Data3!$DD$1:$DD$10,Data3!$DD$11:$DD$17</definedName>
    <definedName name="A126097426A_Data">Data3!$DD$11:$DD$17</definedName>
    <definedName name="A126097426A_Latest">Data3!$DD$17</definedName>
    <definedName name="A126097430T">Data3!$AS$1:$AS$10,Data3!$AS$11:$AS$17</definedName>
    <definedName name="A126097430T_Data">Data3!$AS$11:$AS$17</definedName>
    <definedName name="A126097430T_Latest">Data3!$AS$17</definedName>
    <definedName name="A126097434A">Data3!$BB$1:$BB$10,Data3!$BB$11:$BB$17</definedName>
    <definedName name="A126097434A_Data">Data3!$BB$11:$BB$17</definedName>
    <definedName name="A126097434A_Latest">Data3!$BB$17</definedName>
    <definedName name="A126097438K">Data3!$DG$1:$DG$10,Data3!$DG$11:$DG$17</definedName>
    <definedName name="A126097438K_Data">Data3!$DG$11:$DG$17</definedName>
    <definedName name="A126097438K_Latest">Data3!$DG$17</definedName>
    <definedName name="A126097442A">Data3!$AA$1:$AA$10,Data3!$AA$11:$AA$17</definedName>
    <definedName name="A126097442A_Data">Data3!$AA$11:$AA$17</definedName>
    <definedName name="A126097442A_Latest">Data3!$AA$17</definedName>
    <definedName name="A126097446K">Data3!$AG$1:$AG$10,Data3!$AG$11:$AG$17</definedName>
    <definedName name="A126097446K_Data">Data3!$AG$11:$AG$17</definedName>
    <definedName name="A126097446K_Latest">Data3!$AG$17</definedName>
    <definedName name="A126097450A">Data3!$AJ$1:$AJ$10,Data3!$AJ$11:$AJ$17</definedName>
    <definedName name="A126097450A_Data">Data3!$AJ$11:$AJ$17</definedName>
    <definedName name="A126097450A_Latest">Data3!$AJ$17</definedName>
    <definedName name="A126097454K">Data3!$AY$1:$AY$10,Data3!$AY$11:$AY$17</definedName>
    <definedName name="A126097454K_Data">Data3!$AY$11:$AY$17</definedName>
    <definedName name="A126097454K_Latest">Data3!$AY$17</definedName>
    <definedName name="A126097458V">Data3!$CI$1:$CI$10,Data3!$CI$11:$CI$17</definedName>
    <definedName name="A126097458V_Data">Data3!$CI$11:$CI$17</definedName>
    <definedName name="A126097458V_Latest">Data3!$CI$17</definedName>
    <definedName name="A126097462K">Data3!$CL$1:$CL$10,Data3!$CL$11:$CL$17</definedName>
    <definedName name="A126097462K_Data">Data3!$CL$11:$CL$17</definedName>
    <definedName name="A126097462K_Latest">Data3!$CL$17</definedName>
    <definedName name="A126097466V">Data3!$BE$1:$BE$10,Data3!$BE$11:$BE$17</definedName>
    <definedName name="A126097466V_Data">Data3!$BE$11:$BE$17</definedName>
    <definedName name="A126097466V_Latest">Data3!$BE$17</definedName>
    <definedName name="A126097470K">Data3!$CC$1:$CC$10,Data3!$CC$11:$CC$17</definedName>
    <definedName name="A126097470K_Data">Data3!$CC$11:$CC$17</definedName>
    <definedName name="A126097470K_Latest">Data3!$CC$17</definedName>
    <definedName name="A126097474V">Data3!$CX$1:$CX$10,Data3!$CX$11:$CX$17</definedName>
    <definedName name="A126097474V_Data">Data3!$CX$11:$CX$17</definedName>
    <definedName name="A126097474V_Latest">Data3!$CX$17</definedName>
    <definedName name="A126098598R">Data1!$EM$1:$EM$10,Data1!$EM$11:$EM$17</definedName>
    <definedName name="A126098598R_Data">Data1!$EM$11:$EM$17</definedName>
    <definedName name="A126098598R_Latest">Data1!$EM$17</definedName>
    <definedName name="A126098602V">Data1!$FH$1:$FH$10,Data1!$FH$11:$FH$17</definedName>
    <definedName name="A126098602V_Data">Data1!$FH$11:$FH$17</definedName>
    <definedName name="A126098602V_Latest">Data1!$FH$17</definedName>
    <definedName name="A126098606C">Data1!$GC$1:$GC$10,Data1!$GC$11:$GC$17</definedName>
    <definedName name="A126098606C_Data">Data1!$GC$11:$GC$17</definedName>
    <definedName name="A126098606C_Latest">Data1!$GC$17</definedName>
    <definedName name="A126098610V">Data1!$FQ$1:$FQ$10,Data1!$FQ$11:$FQ$17</definedName>
    <definedName name="A126098610V_Data">Data1!$FQ$11:$FQ$17</definedName>
    <definedName name="A126098610V_Latest">Data1!$FQ$17</definedName>
    <definedName name="A126098614C">Data1!$GO$1:$GO$10,Data1!$GO$11:$GO$17</definedName>
    <definedName name="A126098614C_Data">Data1!$GO$11:$GO$17</definedName>
    <definedName name="A126098614C_Latest">Data1!$GO$17</definedName>
    <definedName name="A126098618L">Data1!$EP$1:$EP$10,Data1!$EP$11:$EP$17</definedName>
    <definedName name="A126098618L_Data">Data1!$EP$11:$EP$17</definedName>
    <definedName name="A126098618L_Latest">Data1!$EP$17</definedName>
    <definedName name="A126098622C">Data1!$EV$1:$EV$10,Data1!$EV$11:$EV$17</definedName>
    <definedName name="A126098622C_Data">Data1!$EV$11:$EV$17</definedName>
    <definedName name="A126098622C_Latest">Data1!$EV$17</definedName>
    <definedName name="A126098626L">Data1!$GU$1:$GU$10,Data1!$GU$11:$GU$17</definedName>
    <definedName name="A126098626L_Data">Data1!$GU$11:$GU$17</definedName>
    <definedName name="A126098626L_Latest">Data1!$GU$17</definedName>
    <definedName name="A126098630C">Data1!$GL$1:$GL$10,Data1!$GL$11:$GL$17</definedName>
    <definedName name="A126098630C_Data">Data1!$GL$11:$GL$17</definedName>
    <definedName name="A126098630C_Latest">Data1!$GL$17</definedName>
    <definedName name="A126098634L">Data1!$HA$1:$HA$10,Data1!$HA$11:$HA$17</definedName>
    <definedName name="A126098634L_Data">Data1!$HA$11:$HA$17</definedName>
    <definedName name="A126098634L_Latest">Data1!$HA$17</definedName>
    <definedName name="A126098638W">Data1!$DX$1:$DX$10,Data1!$DX$11:$DX$17</definedName>
    <definedName name="A126098638W_Data">Data1!$DX$11:$DX$17</definedName>
    <definedName name="A126098638W_Latest">Data1!$DX$17</definedName>
    <definedName name="A126098642L">Data1!$EJ$1:$EJ$10,Data1!$EJ$11:$EJ$17</definedName>
    <definedName name="A126098642L_Data">Data1!$EJ$11:$EJ$17</definedName>
    <definedName name="A126098642L_Latest">Data1!$EJ$17</definedName>
    <definedName name="A126098646W">Data1!$FT$1:$FT$10,Data1!$FT$11:$FT$17</definedName>
    <definedName name="A126098646W_Data">Data1!$FT$11:$FT$17</definedName>
    <definedName name="A126098646W_Latest">Data1!$FT$17</definedName>
    <definedName name="A126098650L">Data1!$GR$1:$GR$10,Data1!$GR$11:$GR$17</definedName>
    <definedName name="A126098650L_Data">Data1!$GR$11:$GR$17</definedName>
    <definedName name="A126098650L_Latest">Data1!$GR$17</definedName>
    <definedName name="A126098654W">Data1!$GX$1:$GX$10,Data1!$GX$11:$GX$17</definedName>
    <definedName name="A126098654W_Data">Data1!$GX$11:$GX$17</definedName>
    <definedName name="A126098654W_Latest">Data1!$GX$17</definedName>
    <definedName name="A126098658F">Data1!$DF$1:$DF$10,Data1!$DF$11:$DF$17</definedName>
    <definedName name="A126098658F_Data">Data1!$DF$11:$DF$17</definedName>
    <definedName name="A126098658F_Latest">Data1!$DF$17</definedName>
    <definedName name="A126098662W">Data1!$DO$1:$DO$10,Data1!$DO$11:$DO$17</definedName>
    <definedName name="A126098662W_Data">Data1!$DO$11:$DO$17</definedName>
    <definedName name="A126098662W_Latest">Data1!$DO$17</definedName>
    <definedName name="A126098666F">Data1!$DR$1:$DR$10,Data1!$DR$11:$DR$17</definedName>
    <definedName name="A126098666F_Data">Data1!$DR$11:$DR$17</definedName>
    <definedName name="A126098666F_Latest">Data1!$DR$17</definedName>
    <definedName name="A126098670W">Data1!$ES$1:$ES$10,Data1!$ES$11:$ES$17</definedName>
    <definedName name="A126098670W_Data">Data1!$ES$11:$ES$17</definedName>
    <definedName name="A126098670W_Latest">Data1!$ES$17</definedName>
    <definedName name="A126098674F">Data1!$EY$1:$EY$10,Data1!$EY$11:$EY$17</definedName>
    <definedName name="A126098674F_Data">Data1!$EY$11:$EY$17</definedName>
    <definedName name="A126098674F_Latest">Data1!$EY$17</definedName>
    <definedName name="A126098678R">Data1!$FB$1:$FB$10,Data1!$FB$11:$FB$17</definedName>
    <definedName name="A126098678R_Data">Data1!$FB$11:$FB$17</definedName>
    <definedName name="A126098678R_Latest">Data1!$FB$17</definedName>
    <definedName name="A126098682F">Data1!$FW$1:$FW$10,Data1!$FW$11:$FW$17</definedName>
    <definedName name="A126098682F_Data">Data1!$FW$11:$FW$17</definedName>
    <definedName name="A126098682F_Latest">Data1!$FW$17</definedName>
    <definedName name="A126098686R">Data1!$GF$1:$GF$10,Data1!$GF$11:$GF$17</definedName>
    <definedName name="A126098686R_Data">Data1!$GF$11:$GF$17</definedName>
    <definedName name="A126098686R_Latest">Data1!$GF$17</definedName>
    <definedName name="A126098690F">Data1!$DU$1:$DU$10,Data1!$DU$11:$DU$17</definedName>
    <definedName name="A126098690F_Data">Data1!$DU$11:$DU$17</definedName>
    <definedName name="A126098690F_Latest">Data1!$DU$17</definedName>
    <definedName name="A126098694R">Data1!$ED$1:$ED$10,Data1!$ED$11:$ED$17</definedName>
    <definedName name="A126098694R_Data">Data1!$ED$11:$ED$17</definedName>
    <definedName name="A126098694R_Latest">Data1!$ED$17</definedName>
    <definedName name="A126098698X">Data1!$GI$1:$GI$10,Data1!$GI$11:$GI$17</definedName>
    <definedName name="A126098698X_Data">Data1!$GI$11:$GI$17</definedName>
    <definedName name="A126098698X_Latest">Data1!$GI$17</definedName>
    <definedName name="A126098702C">Data1!$DC$1:$DC$10,Data1!$DC$11:$DC$17</definedName>
    <definedName name="A126098702C_Data">Data1!$DC$11:$DC$17</definedName>
    <definedName name="A126098702C_Latest">Data1!$DC$17</definedName>
    <definedName name="A126098706L">Data1!$DI$1:$DI$10,Data1!$DI$11:$DI$17</definedName>
    <definedName name="A126098706L_Data">Data1!$DI$11:$DI$17</definedName>
    <definedName name="A126098706L_Latest">Data1!$DI$17</definedName>
    <definedName name="A126098710C">Data1!$DL$1:$DL$10,Data1!$DL$11:$DL$17</definedName>
    <definedName name="A126098710C_Data">Data1!$DL$11:$DL$17</definedName>
    <definedName name="A126098710C_Latest">Data1!$DL$17</definedName>
    <definedName name="A126098714L">Data1!$EA$1:$EA$10,Data1!$EA$11:$EA$17</definedName>
    <definedName name="A126098714L_Data">Data1!$EA$11:$EA$17</definedName>
    <definedName name="A126098714L_Latest">Data1!$EA$17</definedName>
    <definedName name="A126098718W">Data1!$FK$1:$FK$10,Data1!$FK$11:$FK$17</definedName>
    <definedName name="A126098718W_Data">Data1!$FK$11:$FK$17</definedName>
    <definedName name="A126098718W_Latest">Data1!$FK$17</definedName>
    <definedName name="A126098722L">Data1!$FN$1:$FN$10,Data1!$FN$11:$FN$17</definedName>
    <definedName name="A126098722L_Data">Data1!$FN$11:$FN$17</definedName>
    <definedName name="A126098722L_Latest">Data1!$FN$17</definedName>
    <definedName name="A126098726W">Data1!$EG$1:$EG$10,Data1!$EG$11:$EG$17</definedName>
    <definedName name="A126098726W_Data">Data1!$EG$11:$EG$17</definedName>
    <definedName name="A126098726W_Latest">Data1!$EG$17</definedName>
    <definedName name="A126098730L">Data1!$FE$1:$FE$10,Data1!$FE$11:$FE$17</definedName>
    <definedName name="A126098730L_Data">Data1!$FE$11:$FE$17</definedName>
    <definedName name="A126098730L_Latest">Data1!$FE$17</definedName>
    <definedName name="A126098734W">Data1!$FZ$1:$FZ$10,Data1!$FZ$11:$FZ$17</definedName>
    <definedName name="A126098734W_Data">Data1!$FZ$11:$FZ$17</definedName>
    <definedName name="A126098734W_Latest">Data1!$FZ$17</definedName>
    <definedName name="A126099858T">Data2!$CY$1:$CY$10,Data2!$CY$11:$CY$17</definedName>
    <definedName name="A126099858T_Data">Data2!$CY$11:$CY$17</definedName>
    <definedName name="A126099858T_Latest">Data2!$CY$17</definedName>
    <definedName name="A126099862J">Data2!$DT$1:$DT$10,Data2!$DT$11:$DT$17</definedName>
    <definedName name="A126099862J_Data">Data2!$DT$11:$DT$17</definedName>
    <definedName name="A126099862J_Latest">Data2!$DT$17</definedName>
    <definedName name="A126099866T">Data2!$EO$1:$EO$10,Data2!$EO$11:$EO$17</definedName>
    <definedName name="A126099866T_Data">Data2!$EO$11:$EO$17</definedName>
    <definedName name="A126099866T_Latest">Data2!$EO$17</definedName>
    <definedName name="A126099870J">Data2!$EC$1:$EC$10,Data2!$EC$11:$EC$17</definedName>
    <definedName name="A126099870J_Data">Data2!$EC$11:$EC$17</definedName>
    <definedName name="A126099870J_Latest">Data2!$EC$17</definedName>
    <definedName name="A126099874T">Data2!$FA$1:$FA$10,Data2!$FA$11:$FA$17</definedName>
    <definedName name="A126099874T_Data">Data2!$FA$11:$FA$17</definedName>
    <definedName name="A126099874T_Latest">Data2!$FA$17</definedName>
    <definedName name="A126099878A">Data2!$DB$1:$DB$10,Data2!$DB$11:$DB$17</definedName>
    <definedName name="A126099878A_Data">Data2!$DB$11:$DB$17</definedName>
    <definedName name="A126099878A_Latest">Data2!$DB$17</definedName>
    <definedName name="A126099882T">Data2!$DH$1:$DH$10,Data2!$DH$11:$DH$17</definedName>
    <definedName name="A126099882T_Data">Data2!$DH$11:$DH$17</definedName>
    <definedName name="A126099882T_Latest">Data2!$DH$17</definedName>
    <definedName name="A126099886A">Data2!$FG$1:$FG$10,Data2!$FG$11:$FG$17</definedName>
    <definedName name="A126099886A_Data">Data2!$FG$11:$FG$17</definedName>
    <definedName name="A126099886A_Latest">Data2!$FG$17</definedName>
    <definedName name="A126099890T">Data2!$EX$1:$EX$10,Data2!$EX$11:$EX$17</definedName>
    <definedName name="A126099890T_Data">Data2!$EX$11:$EX$17</definedName>
    <definedName name="A126099890T_Latest">Data2!$EX$17</definedName>
    <definedName name="A126099894A">Data2!$FM$1:$FM$10,Data2!$FM$11:$FM$17</definedName>
    <definedName name="A126099894A_Data">Data2!$FM$11:$FM$17</definedName>
    <definedName name="A126099894A_Latest">Data2!$FM$17</definedName>
    <definedName name="A126099898K">Data2!$CJ$1:$CJ$10,Data2!$CJ$11:$CJ$17</definedName>
    <definedName name="A126099898K_Data">Data2!$CJ$11:$CJ$17</definedName>
    <definedName name="A126099898K_Latest">Data2!$CJ$17</definedName>
    <definedName name="A126099902R">Data2!$CV$1:$CV$10,Data2!$CV$11:$CV$17</definedName>
    <definedName name="A126099902R_Data">Data2!$CV$11:$CV$17</definedName>
    <definedName name="A126099902R_Latest">Data2!$CV$17</definedName>
    <definedName name="A126099906X">Data2!$EF$1:$EF$10,Data2!$EF$11:$EF$17</definedName>
    <definedName name="A126099906X_Data">Data2!$EF$11:$EF$17</definedName>
    <definedName name="A126099906X_Latest">Data2!$EF$17</definedName>
    <definedName name="A126099910R">Data2!$FD$1:$FD$10,Data2!$FD$11:$FD$17</definedName>
    <definedName name="A126099910R_Data">Data2!$FD$11:$FD$17</definedName>
    <definedName name="A126099910R_Latest">Data2!$FD$17</definedName>
    <definedName name="A126099914X">Data2!$FJ$1:$FJ$10,Data2!$FJ$11:$FJ$17</definedName>
    <definedName name="A126099914X_Data">Data2!$FJ$11:$FJ$17</definedName>
    <definedName name="A126099914X_Latest">Data2!$FJ$17</definedName>
    <definedName name="A126099918J">Data2!$BR$1:$BR$10,Data2!$BR$11:$BR$17</definedName>
    <definedName name="A126099918J_Data">Data2!$BR$11:$BR$17</definedName>
    <definedName name="A126099918J_Latest">Data2!$BR$17</definedName>
    <definedName name="A126099922X">Data2!$CA$1:$CA$10,Data2!$CA$11:$CA$17</definedName>
    <definedName name="A126099922X_Data">Data2!$CA$11:$CA$17</definedName>
    <definedName name="A126099922X_Latest">Data2!$CA$17</definedName>
    <definedName name="A126099926J">Data2!$CD$1:$CD$10,Data2!$CD$11:$CD$17</definedName>
    <definedName name="A126099926J_Data">Data2!$CD$11:$CD$17</definedName>
    <definedName name="A126099926J_Latest">Data2!$CD$17</definedName>
    <definedName name="A126099930X">Data2!$DE$1:$DE$10,Data2!$DE$11:$DE$17</definedName>
    <definedName name="A126099930X_Data">Data2!$DE$11:$DE$17</definedName>
    <definedName name="A126099930X_Latest">Data2!$DE$17</definedName>
    <definedName name="A126099934J">Data2!$DK$1:$DK$10,Data2!$DK$11:$DK$17</definedName>
    <definedName name="A126099934J_Data">Data2!$DK$11:$DK$17</definedName>
    <definedName name="A126099934J_Latest">Data2!$DK$17</definedName>
    <definedName name="A126099938T">Data2!$DN$1:$DN$10,Data2!$DN$11:$DN$17</definedName>
    <definedName name="A126099938T_Data">Data2!$DN$11:$DN$17</definedName>
    <definedName name="A126099938T_Latest">Data2!$DN$17</definedName>
    <definedName name="A126099942J">Data2!$EI$1:$EI$10,Data2!$EI$11:$EI$17</definedName>
    <definedName name="A126099942J_Data">Data2!$EI$11:$EI$17</definedName>
    <definedName name="A126099942J_Latest">Data2!$EI$17</definedName>
    <definedName name="A126099946T">Data2!$ER$1:$ER$10,Data2!$ER$11:$ER$17</definedName>
    <definedName name="A126099946T_Data">Data2!$ER$11:$ER$17</definedName>
    <definedName name="A126099946T_Latest">Data2!$ER$17</definedName>
    <definedName name="A126099950J">Data2!$CG$1:$CG$10,Data2!$CG$11:$CG$17</definedName>
    <definedName name="A126099950J_Data">Data2!$CG$11:$CG$17</definedName>
    <definedName name="A126099950J_Latest">Data2!$CG$17</definedName>
    <definedName name="A126099954T">Data2!$CP$1:$CP$10,Data2!$CP$11:$CP$17</definedName>
    <definedName name="A126099954T_Data">Data2!$CP$11:$CP$17</definedName>
    <definedName name="A126099954T_Latest">Data2!$CP$17</definedName>
    <definedName name="A126099958A">Data2!$EU$1:$EU$10,Data2!$EU$11:$EU$17</definedName>
    <definedName name="A126099958A_Data">Data2!$EU$11:$EU$17</definedName>
    <definedName name="A126099958A_Latest">Data2!$EU$17</definedName>
    <definedName name="A126099962T">Data2!$BO$1:$BO$10,Data2!$BO$11:$BO$17</definedName>
    <definedName name="A126099962T_Data">Data2!$BO$11:$BO$17</definedName>
    <definedName name="A126099962T_Latest">Data2!$BO$17</definedName>
    <definedName name="A126099966A">Data2!$BU$1:$BU$10,Data2!$BU$11:$BU$17</definedName>
    <definedName name="A126099966A_Data">Data2!$BU$11:$BU$17</definedName>
    <definedName name="A126099966A_Latest">Data2!$BU$17</definedName>
    <definedName name="A126099970T">Data2!$BX$1:$BX$10,Data2!$BX$11:$BX$17</definedName>
    <definedName name="A126099970T_Data">Data2!$BX$11:$BX$17</definedName>
    <definedName name="A126099970T_Latest">Data2!$BX$17</definedName>
    <definedName name="A126099974A">Data2!$CM$1:$CM$10,Data2!$CM$11:$CM$17</definedName>
    <definedName name="A126099974A_Data">Data2!$CM$11:$CM$17</definedName>
    <definedName name="A126099974A_Latest">Data2!$CM$17</definedName>
    <definedName name="A126099978K">Data2!$DW$1:$DW$10,Data2!$DW$11:$DW$17</definedName>
    <definedName name="A126099978K_Data">Data2!$DW$11:$DW$17</definedName>
    <definedName name="A126099978K_Latest">Data2!$DW$17</definedName>
    <definedName name="A126099982A">Data2!$DZ$1:$DZ$10,Data2!$DZ$11:$DZ$17</definedName>
    <definedName name="A126099982A_Data">Data2!$DZ$11:$DZ$17</definedName>
    <definedName name="A126099982A_Latest">Data2!$DZ$17</definedName>
    <definedName name="A126099986K">Data2!$CS$1:$CS$10,Data2!$CS$11:$CS$17</definedName>
    <definedName name="A126099986K_Data">Data2!$CS$11:$CS$17</definedName>
    <definedName name="A126099986K_Latest">Data2!$CS$17</definedName>
    <definedName name="A126099990A">Data2!$DQ$1:$DQ$10,Data2!$DQ$11:$DQ$17</definedName>
    <definedName name="A126099990A_Data">Data2!$DQ$11:$DQ$17</definedName>
    <definedName name="A126099990A_Latest">Data2!$DQ$17</definedName>
    <definedName name="A126099994K">Data2!$EL$1:$EL$10,Data2!$EL$11:$EL$17</definedName>
    <definedName name="A126099994K_Data">Data2!$EL$11:$EL$17</definedName>
    <definedName name="A126099994K_Latest">Data2!$EL$17</definedName>
    <definedName name="A126101118K">Data2!$GZ$1:$GZ$10,Data2!$GZ$11:$GZ$17</definedName>
    <definedName name="A126101118K_Data">Data2!$GZ$11:$GZ$17</definedName>
    <definedName name="A126101118K_Latest">Data2!$GZ$17</definedName>
    <definedName name="A126101122A">Data2!$HU$1:$HU$10,Data2!$HU$11:$HU$17</definedName>
    <definedName name="A126101122A_Data">Data2!$HU$11:$HU$17</definedName>
    <definedName name="A126101122A_Latest">Data2!$HU$17</definedName>
    <definedName name="A126101126K">Data2!$IP$1:$IP$10,Data2!$IP$11:$IP$17</definedName>
    <definedName name="A126101126K_Data">Data2!$IP$11:$IP$17</definedName>
    <definedName name="A126101126K_Latest">Data2!$IP$17</definedName>
    <definedName name="A126101130A">Data2!$ID$1:$ID$10,Data2!$ID$11:$ID$17</definedName>
    <definedName name="A126101130A_Data">Data2!$ID$11:$ID$17</definedName>
    <definedName name="A126101130A_Latest">Data2!$ID$17</definedName>
    <definedName name="A126101134K">Data3!$L$1:$L$10,Data3!$L$11:$L$17</definedName>
    <definedName name="A126101134K_Data">Data3!$L$11:$L$17</definedName>
    <definedName name="A126101134K_Latest">Data3!$L$17</definedName>
    <definedName name="A126101138V">Data2!$HC$1:$HC$10,Data2!$HC$11:$HC$17</definedName>
    <definedName name="A126101138V_Data">Data2!$HC$11:$HC$17</definedName>
    <definedName name="A126101138V_Latest">Data2!$HC$17</definedName>
    <definedName name="A126101142K">Data2!$HI$1:$HI$10,Data2!$HI$11:$HI$17</definedName>
    <definedName name="A126101142K_Data">Data2!$HI$11:$HI$17</definedName>
    <definedName name="A126101142K_Latest">Data2!$HI$17</definedName>
    <definedName name="A126101146V">Data3!$R$1:$R$10,Data3!$R$11:$R$17</definedName>
    <definedName name="A126101146V_Data">Data3!$R$11:$R$17</definedName>
    <definedName name="A126101146V_Latest">Data3!$R$17</definedName>
    <definedName name="A126101150K">Data3!$I$1:$I$10,Data3!$I$11:$I$17</definedName>
    <definedName name="A126101150K_Data">Data3!$I$11:$I$17</definedName>
    <definedName name="A126101150K_Latest">Data3!$I$17</definedName>
    <definedName name="A126101154V">Data3!$X$1:$X$10,Data3!$X$11:$X$17</definedName>
    <definedName name="A126101154V_Data">Data3!$X$11:$X$17</definedName>
    <definedName name="A126101154V_Latest">Data3!$X$17</definedName>
    <definedName name="A126101158C">Data2!$GK$1:$GK$10,Data2!$GK$11:$GK$17</definedName>
    <definedName name="A126101158C_Data">Data2!$GK$11:$GK$17</definedName>
    <definedName name="A126101158C_Latest">Data2!$GK$17</definedName>
    <definedName name="A126101162V">Data2!$GW$1:$GW$10,Data2!$GW$11:$GW$17</definedName>
    <definedName name="A126101162V_Data">Data2!$GW$11:$GW$17</definedName>
    <definedName name="A126101162V_Latest">Data2!$GW$17</definedName>
    <definedName name="A126101166C">Data2!$IG$1:$IG$10,Data2!$IG$11:$IG$17</definedName>
    <definedName name="A126101166C_Data">Data2!$IG$11:$IG$17</definedName>
    <definedName name="A126101166C_Latest">Data2!$IG$17</definedName>
    <definedName name="A126101170V">Data3!$O$1:$O$10,Data3!$O$11:$O$17</definedName>
    <definedName name="A126101170V_Data">Data3!$O$11:$O$17</definedName>
    <definedName name="A126101170V_Latest">Data3!$O$17</definedName>
    <definedName name="A126101174C">Data3!$U$1:$U$10,Data3!$U$11:$U$17</definedName>
    <definedName name="A126101174C_Data">Data3!$U$11:$U$17</definedName>
    <definedName name="A126101174C_Latest">Data3!$U$17</definedName>
    <definedName name="A126101178L">Data2!$FS$1:$FS$10,Data2!$FS$11:$FS$17</definedName>
    <definedName name="A126101178L_Data">Data2!$FS$11:$FS$17</definedName>
    <definedName name="A126101178L_Latest">Data2!$FS$17</definedName>
    <definedName name="A126101182C">Data2!$GB$1:$GB$10,Data2!$GB$11:$GB$17</definedName>
    <definedName name="A126101182C_Data">Data2!$GB$11:$GB$17</definedName>
    <definedName name="A126101182C_Latest">Data2!$GB$17</definedName>
    <definedName name="A126101186L">Data2!$GE$1:$GE$10,Data2!$GE$11:$GE$17</definedName>
    <definedName name="A126101186L_Data">Data2!$GE$11:$GE$17</definedName>
    <definedName name="A126101186L_Latest">Data2!$GE$17</definedName>
    <definedName name="A126101190C">Data2!$HF$1:$HF$10,Data2!$HF$11:$HF$17</definedName>
    <definedName name="A126101190C_Data">Data2!$HF$11:$HF$17</definedName>
    <definedName name="A126101190C_Latest">Data2!$HF$17</definedName>
    <definedName name="A126101194L">Data2!$HL$1:$HL$10,Data2!$HL$11:$HL$17</definedName>
    <definedName name="A126101194L_Data">Data2!$HL$11:$HL$17</definedName>
    <definedName name="A126101194L_Latest">Data2!$HL$17</definedName>
    <definedName name="A126101198W">Data2!$HO$1:$HO$10,Data2!$HO$11:$HO$17</definedName>
    <definedName name="A126101198W_Data">Data2!$HO$11:$HO$17</definedName>
    <definedName name="A126101198W_Latest">Data2!$HO$17</definedName>
    <definedName name="A126101202A">Data2!$IJ$1:$IJ$10,Data2!$IJ$11:$IJ$17</definedName>
    <definedName name="A126101202A_Data">Data2!$IJ$11:$IJ$17</definedName>
    <definedName name="A126101202A_Latest">Data2!$IJ$17</definedName>
    <definedName name="A126101206K">Data3!$C$1:$C$10,Data3!$C$11:$C$17</definedName>
    <definedName name="A126101206K_Data">Data3!$C$11:$C$17</definedName>
    <definedName name="A126101206K_Latest">Data3!$C$17</definedName>
    <definedName name="A126101210A">Data2!$GH$1:$GH$10,Data2!$GH$11:$GH$17</definedName>
    <definedName name="A126101210A_Data">Data2!$GH$11:$GH$17</definedName>
    <definedName name="A126101210A_Latest">Data2!$GH$17</definedName>
    <definedName name="A126101214K">Data2!$GQ$1:$GQ$10,Data2!$GQ$11:$GQ$17</definedName>
    <definedName name="A126101214K_Data">Data2!$GQ$11:$GQ$17</definedName>
    <definedName name="A126101214K_Latest">Data2!$GQ$17</definedName>
    <definedName name="A126101218V">Data3!$F$1:$F$10,Data3!$F$11:$F$17</definedName>
    <definedName name="A126101218V_Data">Data3!$F$11:$F$17</definedName>
    <definedName name="A126101218V_Latest">Data3!$F$17</definedName>
    <definedName name="A126101222K">Data2!$FP$1:$FP$10,Data2!$FP$11:$FP$17</definedName>
    <definedName name="A126101222K_Data">Data2!$FP$11:$FP$17</definedName>
    <definedName name="A126101222K_Latest">Data2!$FP$17</definedName>
    <definedName name="A126101226V">Data2!$FV$1:$FV$10,Data2!$FV$11:$FV$17</definedName>
    <definedName name="A126101226V_Data">Data2!$FV$11:$FV$17</definedName>
    <definedName name="A126101226V_Latest">Data2!$FV$17</definedName>
    <definedName name="A126101230K">Data2!$FY$1:$FY$10,Data2!$FY$11:$FY$17</definedName>
    <definedName name="A126101230K_Data">Data2!$FY$11:$FY$17</definedName>
    <definedName name="A126101230K_Latest">Data2!$FY$17</definedName>
    <definedName name="A126101234V">Data2!$GN$1:$GN$10,Data2!$GN$11:$GN$17</definedName>
    <definedName name="A126101234V_Data">Data2!$GN$11:$GN$17</definedName>
    <definedName name="A126101234V_Latest">Data2!$GN$17</definedName>
    <definedName name="A126101238C">Data2!$HX$1:$HX$10,Data2!$HX$11:$HX$17</definedName>
    <definedName name="A126101238C_Data">Data2!$HX$11:$HX$17</definedName>
    <definedName name="A126101238C_Latest">Data2!$HX$17</definedName>
    <definedName name="A126101242V">Data2!$IA$1:$IA$10,Data2!$IA$11:$IA$17</definedName>
    <definedName name="A126101242V_Data">Data2!$IA$11:$IA$17</definedName>
    <definedName name="A126101242V_Latest">Data2!$IA$17</definedName>
    <definedName name="A126101246C">Data2!$GT$1:$GT$10,Data2!$GT$11:$GT$17</definedName>
    <definedName name="A126101246C_Data">Data2!$GT$11:$GT$17</definedName>
    <definedName name="A126101246C_Latest">Data2!$GT$17</definedName>
    <definedName name="A126101250V">Data2!$HR$1:$HR$10,Data2!$HR$11:$HR$17</definedName>
    <definedName name="A126101250V_Data">Data2!$HR$11:$HR$17</definedName>
    <definedName name="A126101250V_Latest">Data2!$HR$17</definedName>
    <definedName name="A126101254C">Data2!$IM$1:$IM$10,Data2!$IM$11:$IM$17</definedName>
    <definedName name="A126101254C_Data">Data2!$IM$11:$IM$17</definedName>
    <definedName name="A126101254C_Latest">Data2!$IM$17</definedName>
    <definedName name="A126102378X">Data1!$AN$1:$AN$10,Data1!$AN$11:$AN$17</definedName>
    <definedName name="A126102378X_Data">Data1!$AN$11:$AN$17</definedName>
    <definedName name="A126102378X_Latest">Data1!$AN$17</definedName>
    <definedName name="A126102382R">Data1!$BI$1:$BI$10,Data1!$BI$11:$BI$17</definedName>
    <definedName name="A126102382R_Data">Data1!$BI$11:$BI$17</definedName>
    <definedName name="A126102382R_Latest">Data1!$BI$17</definedName>
    <definedName name="A126102386X">Data1!$CD$1:$CD$10,Data1!$CD$11:$CD$17</definedName>
    <definedName name="A126102386X_Data">Data1!$CD$11:$CD$17</definedName>
    <definedName name="A126102386X_Latest">Data1!$CD$17</definedName>
    <definedName name="A126102390R">Data1!$BR$1:$BR$10,Data1!$BR$11:$BR$17</definedName>
    <definedName name="A126102390R_Data">Data1!$BR$11:$BR$17</definedName>
    <definedName name="A126102390R_Latest">Data1!$BR$17</definedName>
    <definedName name="A126102394X">Data1!$CP$1:$CP$10,Data1!$CP$11:$CP$17</definedName>
    <definedName name="A126102394X_Data">Data1!$CP$11:$CP$17</definedName>
    <definedName name="A126102394X_Latest">Data1!$CP$17</definedName>
    <definedName name="A126102398J">Data1!$AQ$1:$AQ$10,Data1!$AQ$11:$AQ$17</definedName>
    <definedName name="A126102398J_Data">Data1!$AQ$11:$AQ$17</definedName>
    <definedName name="A126102398J_Latest">Data1!$AQ$17</definedName>
    <definedName name="A126102402L">Data1!$AW$1:$AW$10,Data1!$AW$11:$AW$17</definedName>
    <definedName name="A126102402L_Data">Data1!$AW$11:$AW$17</definedName>
    <definedName name="A126102402L_Latest">Data1!$AW$17</definedName>
    <definedName name="A126102406W">Data1!$CV$1:$CV$10,Data1!$CV$11:$CV$17</definedName>
    <definedName name="A126102406W_Data">Data1!$CV$11:$CV$17</definedName>
    <definedName name="A126102406W_Latest">Data1!$CV$17</definedName>
    <definedName name="A126102410L">Data1!$CM$1:$CM$10,Data1!$CM$11:$CM$17</definedName>
    <definedName name="A126102410L_Data">Data1!$CM$11:$CM$17</definedName>
    <definedName name="A126102410L_Latest">Data1!$CM$17</definedName>
    <definedName name="A126102414W">Data1!$DB$1:$DB$10,Data1!$DB$11:$DB$17</definedName>
    <definedName name="A126102414W_Data">Data1!$DB$11:$DB$17</definedName>
    <definedName name="A126102414W_Latest">Data1!$DB$17</definedName>
    <definedName name="A126102418F">Data1!$Y$1:$Y$10,Data1!$Y$11:$Y$17</definedName>
    <definedName name="A126102418F_Data">Data1!$Y$11:$Y$17</definedName>
    <definedName name="A126102418F_Latest">Data1!$Y$17</definedName>
    <definedName name="A126102422W">Data1!$AK$1:$AK$10,Data1!$AK$11:$AK$17</definedName>
    <definedName name="A126102422W_Data">Data1!$AK$11:$AK$17</definedName>
    <definedName name="A126102422W_Latest">Data1!$AK$17</definedName>
    <definedName name="A126102426F">Data1!$BU$1:$BU$10,Data1!$BU$11:$BU$17</definedName>
    <definedName name="A126102426F_Data">Data1!$BU$11:$BU$17</definedName>
    <definedName name="A126102426F_Latest">Data1!$BU$17</definedName>
    <definedName name="A126102430W">Data1!$CS$1:$CS$10,Data1!$CS$11:$CS$17</definedName>
    <definedName name="A126102430W_Data">Data1!$CS$11:$CS$17</definedName>
    <definedName name="A126102430W_Latest">Data1!$CS$17</definedName>
    <definedName name="A126102434F">Data1!$CY$1:$CY$10,Data1!$CY$11:$CY$17</definedName>
    <definedName name="A126102434F_Data">Data1!$CY$11:$CY$17</definedName>
    <definedName name="A126102434F_Latest">Data1!$CY$17</definedName>
    <definedName name="A126102438R">Data1!$G$1:$G$10,Data1!$G$11:$G$17</definedName>
    <definedName name="A126102438R_Data">Data1!$G$11:$G$17</definedName>
    <definedName name="A126102438R_Latest">Data1!$G$17</definedName>
    <definedName name="A126102442F">Data1!$P$1:$P$10,Data1!$P$11:$P$17</definedName>
    <definedName name="A126102442F_Data">Data1!$P$11:$P$17</definedName>
    <definedName name="A126102442F_Latest">Data1!$P$17</definedName>
    <definedName name="A126102446R">Data1!$S$1:$S$10,Data1!$S$11:$S$17</definedName>
    <definedName name="A126102446R_Data">Data1!$S$11:$S$17</definedName>
    <definedName name="A126102446R_Latest">Data1!$S$17</definedName>
    <definedName name="A126102450F">Data1!$AT$1:$AT$10,Data1!$AT$11:$AT$17</definedName>
    <definedName name="A126102450F_Data">Data1!$AT$11:$AT$17</definedName>
    <definedName name="A126102450F_Latest">Data1!$AT$17</definedName>
    <definedName name="A126102454R">Data1!$AZ$1:$AZ$10,Data1!$AZ$11:$AZ$17</definedName>
    <definedName name="A126102454R_Data">Data1!$AZ$11:$AZ$17</definedName>
    <definedName name="A126102454R_Latest">Data1!$AZ$17</definedName>
    <definedName name="A126102458X">Data1!$BC$1:$BC$10,Data1!$BC$11:$BC$17</definedName>
    <definedName name="A126102458X_Data">Data1!$BC$11:$BC$17</definedName>
    <definedName name="A126102458X_Latest">Data1!$BC$17</definedName>
    <definedName name="A126102462R">Data1!$BX$1:$BX$10,Data1!$BX$11:$BX$17</definedName>
    <definedName name="A126102462R_Data">Data1!$BX$11:$BX$17</definedName>
    <definedName name="A126102462R_Latest">Data1!$BX$17</definedName>
    <definedName name="A126102466X">Data1!$CG$1:$CG$10,Data1!$CG$11:$CG$17</definedName>
    <definedName name="A126102466X_Data">Data1!$CG$11:$CG$17</definedName>
    <definedName name="A126102466X_Latest">Data1!$CG$17</definedName>
    <definedName name="A126102470R">Data1!$V$1:$V$10,Data1!$V$11:$V$17</definedName>
    <definedName name="A126102470R_Data">Data1!$V$11:$V$17</definedName>
    <definedName name="A126102470R_Latest">Data1!$V$17</definedName>
    <definedName name="A126102474X">Data1!$AE$1:$AE$10,Data1!$AE$11:$AE$17</definedName>
    <definedName name="A126102474X_Data">Data1!$AE$11:$AE$17</definedName>
    <definedName name="A126102474X_Latest">Data1!$AE$17</definedName>
    <definedName name="A126102478J">Data1!$CJ$1:$CJ$10,Data1!$CJ$11:$CJ$17</definedName>
    <definedName name="A126102478J_Data">Data1!$CJ$11:$CJ$17</definedName>
    <definedName name="A126102478J_Latest">Data1!$CJ$17</definedName>
    <definedName name="A126102482X">Data1!$D$1:$D$10,Data1!$D$11:$D$17</definedName>
    <definedName name="A126102482X_Data">Data1!$D$11:$D$17</definedName>
    <definedName name="A126102482X_Latest">Data1!$D$17</definedName>
    <definedName name="A126102486J">Data1!$J$1:$J$10,Data1!$J$11:$J$17</definedName>
    <definedName name="A126102486J_Data">Data1!$J$11:$J$17</definedName>
    <definedName name="A126102486J_Latest">Data1!$J$17</definedName>
    <definedName name="A126102490X">Data1!$M$1:$M$10,Data1!$M$11:$M$17</definedName>
    <definedName name="A126102490X_Data">Data1!$M$11:$M$17</definedName>
    <definedName name="A126102490X_Latest">Data1!$M$17</definedName>
    <definedName name="A126102494J">Data1!$AB$1:$AB$10,Data1!$AB$11:$AB$17</definedName>
    <definedName name="A126102494J_Data">Data1!$AB$11:$AB$17</definedName>
    <definedName name="A126102494J_Latest">Data1!$AB$17</definedName>
    <definedName name="A126102498T">Data1!$BL$1:$BL$10,Data1!$BL$11:$BL$17</definedName>
    <definedName name="A126102498T_Data">Data1!$BL$11:$BL$17</definedName>
    <definedName name="A126102498T_Latest">Data1!$BL$17</definedName>
    <definedName name="A126102502W">Data1!$BO$1:$BO$10,Data1!$BO$11:$BO$17</definedName>
    <definedName name="A126102502W_Data">Data1!$BO$11:$BO$17</definedName>
    <definedName name="A126102502W_Latest">Data1!$BO$17</definedName>
    <definedName name="A126102506F">Data1!$AH$1:$AH$10,Data1!$AH$11:$AH$17</definedName>
    <definedName name="A126102506F_Data">Data1!$AH$11:$AH$17</definedName>
    <definedName name="A126102506F_Latest">Data1!$AH$17</definedName>
    <definedName name="A126102510W">Data1!$BF$1:$BF$10,Data1!$BF$11:$BF$17</definedName>
    <definedName name="A126102510W_Data">Data1!$BF$11:$BF$17</definedName>
    <definedName name="A126102510W_Latest">Data1!$BF$17</definedName>
    <definedName name="A126102514F">Data1!$CA$1:$CA$10,Data1!$CA$11:$CA$17</definedName>
    <definedName name="A126102514F_Data">Data1!$CA$11:$CA$17</definedName>
    <definedName name="A126102514F_Latest">Data1!$CA$17</definedName>
    <definedName name="A126102518R">Data6!$EY$1:$EY$10,Data6!$EY$11:$EY$17</definedName>
    <definedName name="A126102518R_Data">Data6!$EY$11:$EY$17</definedName>
    <definedName name="A126102518R_Latest">Data6!$EY$17</definedName>
    <definedName name="A126102522F">Data6!$FT$1:$FT$10,Data6!$FT$11:$FT$17</definedName>
    <definedName name="A126102522F_Data">Data6!$FT$11:$FT$17</definedName>
    <definedName name="A126102522F_Latest">Data6!$FT$17</definedName>
    <definedName name="A126102526R">Data6!$GO$1:$GO$10,Data6!$GO$11:$GO$17</definedName>
    <definedName name="A126102526R_Data">Data6!$GO$11:$GO$17</definedName>
    <definedName name="A126102526R_Latest">Data6!$GO$17</definedName>
    <definedName name="A126102530F">Data6!$GC$1:$GC$10,Data6!$GC$11:$GC$17</definedName>
    <definedName name="A126102530F_Data">Data6!$GC$11:$GC$17</definedName>
    <definedName name="A126102530F_Latest">Data6!$GC$17</definedName>
    <definedName name="A126102534R">Data6!$HA$1:$HA$10,Data6!$HA$11:$HA$17</definedName>
    <definedName name="A126102534R_Data">Data6!$HA$11:$HA$17</definedName>
    <definedName name="A126102534R_Latest">Data6!$HA$17</definedName>
    <definedName name="A126102538X">Data6!$FB$1:$FB$10,Data6!$FB$11:$FB$17</definedName>
    <definedName name="A126102538X_Data">Data6!$FB$11:$FB$17</definedName>
    <definedName name="A126102538X_Latest">Data6!$FB$17</definedName>
    <definedName name="A126102542R">Data6!$FH$1:$FH$10,Data6!$FH$11:$FH$17</definedName>
    <definedName name="A126102542R_Data">Data6!$FH$11:$FH$17</definedName>
    <definedName name="A126102542R_Latest">Data6!$FH$17</definedName>
    <definedName name="A126102546X">Data6!$HG$1:$HG$10,Data6!$HG$11:$HG$17</definedName>
    <definedName name="A126102546X_Data">Data6!$HG$11:$HG$17</definedName>
    <definedName name="A126102546X_Latest">Data6!$HG$17</definedName>
    <definedName name="A126102550R">Data6!$GX$1:$GX$10,Data6!$GX$11:$GX$17</definedName>
    <definedName name="A126102550R_Data">Data6!$GX$11:$GX$17</definedName>
    <definedName name="A126102550R_Latest">Data6!$GX$17</definedName>
    <definedName name="A126102554X">Data6!$HM$1:$HM$10,Data6!$HM$11:$HM$17</definedName>
    <definedName name="A126102554X_Data">Data6!$HM$11:$HM$17</definedName>
    <definedName name="A126102554X_Latest">Data6!$HM$17</definedName>
    <definedName name="A126102558J">Data6!$EJ$1:$EJ$10,Data6!$EJ$11:$EJ$17</definedName>
    <definedName name="A126102558J_Data">Data6!$EJ$11:$EJ$17</definedName>
    <definedName name="A126102558J_Latest">Data6!$EJ$17</definedName>
    <definedName name="A126102562X">Data6!$EV$1:$EV$10,Data6!$EV$11:$EV$17</definedName>
    <definedName name="A126102562X_Data">Data6!$EV$11:$EV$17</definedName>
    <definedName name="A126102562X_Latest">Data6!$EV$17</definedName>
    <definedName name="A126102566J">Data6!$GF$1:$GF$10,Data6!$GF$11:$GF$17</definedName>
    <definedName name="A126102566J_Data">Data6!$GF$11:$GF$17</definedName>
    <definedName name="A126102566J_Latest">Data6!$GF$17</definedName>
    <definedName name="A126102570X">Data6!$HD$1:$HD$10,Data6!$HD$11:$HD$17</definedName>
    <definedName name="A126102570X_Data">Data6!$HD$11:$HD$17</definedName>
    <definedName name="A126102570X_Latest">Data6!$HD$17</definedName>
    <definedName name="A126102574J">Data6!$HJ$1:$HJ$10,Data6!$HJ$11:$HJ$17</definedName>
    <definedName name="A126102574J_Data">Data6!$HJ$11:$HJ$17</definedName>
    <definedName name="A126102574J_Latest">Data6!$HJ$17</definedName>
    <definedName name="A126102578T">Data6!$DR$1:$DR$10,Data6!$DR$11:$DR$17</definedName>
    <definedName name="A126102578T_Data">Data6!$DR$11:$DR$17</definedName>
    <definedName name="A126102578T_Latest">Data6!$DR$17</definedName>
    <definedName name="A126102582J">Data6!$EA$1:$EA$10,Data6!$EA$11:$EA$17</definedName>
    <definedName name="A126102582J_Data">Data6!$EA$11:$EA$17</definedName>
    <definedName name="A126102582J_Latest">Data6!$EA$17</definedName>
    <definedName name="A126102586T">Data6!$ED$1:$ED$10,Data6!$ED$11:$ED$17</definedName>
    <definedName name="A126102586T_Data">Data6!$ED$11:$ED$17</definedName>
    <definedName name="A126102586T_Latest">Data6!$ED$17</definedName>
    <definedName name="A126102590J">Data6!$FE$1:$FE$10,Data6!$FE$11:$FE$17</definedName>
    <definedName name="A126102590J_Data">Data6!$FE$11:$FE$17</definedName>
    <definedName name="A126102590J_Latest">Data6!$FE$17</definedName>
    <definedName name="A126102594T">Data6!$FK$1:$FK$10,Data6!$FK$11:$FK$17</definedName>
    <definedName name="A126102594T_Data">Data6!$FK$11:$FK$17</definedName>
    <definedName name="A126102594T_Latest">Data6!$FK$17</definedName>
    <definedName name="A126102598A">Data6!$FN$1:$FN$10,Data6!$FN$11:$FN$17</definedName>
    <definedName name="A126102598A_Data">Data6!$FN$11:$FN$17</definedName>
    <definedName name="A126102598A_Latest">Data6!$FN$17</definedName>
    <definedName name="A126102602F">Data6!$GI$1:$GI$10,Data6!$GI$11:$GI$17</definedName>
    <definedName name="A126102602F_Data">Data6!$GI$11:$GI$17</definedName>
    <definedName name="A126102602F_Latest">Data6!$GI$17</definedName>
    <definedName name="A126102606R">Data6!$GR$1:$GR$10,Data6!$GR$11:$GR$17</definedName>
    <definedName name="A126102606R_Data">Data6!$GR$11:$GR$17</definedName>
    <definedName name="A126102606R_Latest">Data6!$GR$17</definedName>
    <definedName name="A126102610F">Data6!$EG$1:$EG$10,Data6!$EG$11:$EG$17</definedName>
    <definedName name="A126102610F_Data">Data6!$EG$11:$EG$17</definedName>
    <definedName name="A126102610F_Latest">Data6!$EG$17</definedName>
    <definedName name="A126102614R">Data6!$EP$1:$EP$10,Data6!$EP$11:$EP$17</definedName>
    <definedName name="A126102614R_Data">Data6!$EP$11:$EP$17</definedName>
    <definedName name="A126102614R_Latest">Data6!$EP$17</definedName>
    <definedName name="A126102618X">Data6!$GU$1:$GU$10,Data6!$GU$11:$GU$17</definedName>
    <definedName name="A126102618X_Data">Data6!$GU$11:$GU$17</definedName>
    <definedName name="A126102618X_Latest">Data6!$GU$17</definedName>
    <definedName name="A126102622R">Data6!$DO$1:$DO$10,Data6!$DO$11:$DO$17</definedName>
    <definedName name="A126102622R_Data">Data6!$DO$11:$DO$17</definedName>
    <definedName name="A126102622R_Latest">Data6!$DO$17</definedName>
    <definedName name="A126102626X">Data6!$DU$1:$DU$10,Data6!$DU$11:$DU$17</definedName>
    <definedName name="A126102626X_Data">Data6!$DU$11:$DU$17</definedName>
    <definedName name="A126102626X_Latest">Data6!$DU$17</definedName>
    <definedName name="A126102630R">Data6!$DX$1:$DX$10,Data6!$DX$11:$DX$17</definedName>
    <definedName name="A126102630R_Data">Data6!$DX$11:$DX$17</definedName>
    <definedName name="A126102630R_Latest">Data6!$DX$17</definedName>
    <definedName name="A126102634X">Data6!$EM$1:$EM$10,Data6!$EM$11:$EM$17</definedName>
    <definedName name="A126102634X_Data">Data6!$EM$11:$EM$17</definedName>
    <definedName name="A126102634X_Latest">Data6!$EM$17</definedName>
    <definedName name="A126102638J">Data6!$FW$1:$FW$10,Data6!$FW$11:$FW$17</definedName>
    <definedName name="A126102638J_Data">Data6!$FW$11:$FW$17</definedName>
    <definedName name="A126102638J_Latest">Data6!$FW$17</definedName>
    <definedName name="A126102642X">Data6!$FZ$1:$FZ$10,Data6!$FZ$11:$FZ$17</definedName>
    <definedName name="A126102642X_Data">Data6!$FZ$11:$FZ$17</definedName>
    <definedName name="A126102642X_Latest">Data6!$FZ$17</definedName>
    <definedName name="A126102646J">Data6!$ES$1:$ES$10,Data6!$ES$11:$ES$17</definedName>
    <definedName name="A126102646J_Data">Data6!$ES$11:$ES$17</definedName>
    <definedName name="A126102646J_Latest">Data6!$ES$17</definedName>
    <definedName name="A126102650X">Data6!$FQ$1:$FQ$10,Data6!$FQ$11:$FQ$17</definedName>
    <definedName name="A126102650X_Data">Data6!$FQ$11:$FQ$17</definedName>
    <definedName name="A126102650X_Latest">Data6!$FQ$17</definedName>
    <definedName name="A126102654J">Data6!$GL$1:$GL$10,Data6!$GL$11:$GL$17</definedName>
    <definedName name="A126102654J_Data">Data6!$GL$11:$GL$17</definedName>
    <definedName name="A126102654J_Latest">Data6!$GL$17</definedName>
    <definedName name="A126102658T">Data4!$Y$1:$Y$10,Data4!$Y$11:$Y$17</definedName>
    <definedName name="A126102658T_Data">Data4!$Y$11:$Y$17</definedName>
    <definedName name="A126102658T_Latest">Data4!$Y$17</definedName>
    <definedName name="A126102662J">Data4!$AT$1:$AT$10,Data4!$AT$11:$AT$17</definedName>
    <definedName name="A126102662J_Data">Data4!$AT$11:$AT$17</definedName>
    <definedName name="A126102662J_Latest">Data4!$AT$17</definedName>
    <definedName name="A126102666T">Data4!$BO$1:$BO$10,Data4!$BO$11:$BO$17</definedName>
    <definedName name="A126102666T_Data">Data4!$BO$11:$BO$17</definedName>
    <definedName name="A126102666T_Latest">Data4!$BO$17</definedName>
    <definedName name="A126102670J">Data4!$BC$1:$BC$10,Data4!$BC$11:$BC$17</definedName>
    <definedName name="A126102670J_Data">Data4!$BC$11:$BC$17</definedName>
    <definedName name="A126102670J_Latest">Data4!$BC$17</definedName>
    <definedName name="A126102674T">Data4!$CA$1:$CA$10,Data4!$CA$11:$CA$17</definedName>
    <definedName name="A126102674T_Data">Data4!$CA$11:$CA$17</definedName>
    <definedName name="A126102674T_Latest">Data4!$CA$17</definedName>
    <definedName name="A126102678A">Data4!$AB$1:$AB$10,Data4!$AB$11:$AB$17</definedName>
    <definedName name="A126102678A_Data">Data4!$AB$11:$AB$17</definedName>
    <definedName name="A126102678A_Latest">Data4!$AB$17</definedName>
    <definedName name="A126102682T">Data4!$AH$1:$AH$10,Data4!$AH$11:$AH$17</definedName>
    <definedName name="A126102682T_Data">Data4!$AH$11:$AH$17</definedName>
    <definedName name="A126102682T_Latest">Data4!$AH$17</definedName>
    <definedName name="A126102686A">Data4!$CG$1:$CG$10,Data4!$CG$11:$CG$17</definedName>
    <definedName name="A126102686A_Data">Data4!$CG$11:$CG$17</definedName>
    <definedName name="A126102686A_Latest">Data4!$CG$17</definedName>
    <definedName name="A126102690T">Data4!$BX$1:$BX$10,Data4!$BX$11:$BX$17</definedName>
    <definedName name="A126102690T_Data">Data4!$BX$11:$BX$17</definedName>
    <definedName name="A126102690T_Latest">Data4!$BX$17</definedName>
    <definedName name="A126102694A">Data4!$CM$1:$CM$10,Data4!$CM$11:$CM$17</definedName>
    <definedName name="A126102694A_Data">Data4!$CM$11:$CM$17</definedName>
    <definedName name="A126102694A_Latest">Data4!$CM$17</definedName>
    <definedName name="A126102698K">Data4!$J$1:$J$10,Data4!$J$11:$J$17</definedName>
    <definedName name="A126102698K_Data">Data4!$J$11:$J$17</definedName>
    <definedName name="A126102698K_Latest">Data4!$J$17</definedName>
    <definedName name="A126102702R">Data4!$V$1:$V$10,Data4!$V$11:$V$17</definedName>
    <definedName name="A126102702R_Data">Data4!$V$11:$V$17</definedName>
    <definedName name="A126102702R_Latest">Data4!$V$17</definedName>
    <definedName name="A126102706X">Data4!$BF$1:$BF$10,Data4!$BF$11:$BF$17</definedName>
    <definedName name="A126102706X_Data">Data4!$BF$11:$BF$17</definedName>
    <definedName name="A126102706X_Latest">Data4!$BF$17</definedName>
    <definedName name="A126102710R">Data4!$CD$1:$CD$10,Data4!$CD$11:$CD$17</definedName>
    <definedName name="A126102710R_Data">Data4!$CD$11:$CD$17</definedName>
    <definedName name="A126102710R_Latest">Data4!$CD$17</definedName>
    <definedName name="A126102714X">Data4!$CJ$1:$CJ$10,Data4!$CJ$11:$CJ$17</definedName>
    <definedName name="A126102714X_Data">Data4!$CJ$11:$CJ$17</definedName>
    <definedName name="A126102714X_Latest">Data4!$CJ$17</definedName>
    <definedName name="A126102718J">Data3!$IH$1:$IH$10,Data3!$IH$11:$IH$17</definedName>
    <definedName name="A126102718J_Data">Data3!$IH$11:$IH$17</definedName>
    <definedName name="A126102718J_Latest">Data3!$IH$17</definedName>
    <definedName name="A126102722X">Data3!$IQ$1:$IQ$10,Data3!$IQ$11:$IQ$17</definedName>
    <definedName name="A126102722X_Data">Data3!$IQ$11:$IQ$17</definedName>
    <definedName name="A126102722X_Latest">Data3!$IQ$17</definedName>
    <definedName name="A126102726J">Data4!$D$1:$D$10,Data4!$D$11:$D$17</definedName>
    <definedName name="A126102726J_Data">Data4!$D$11:$D$17</definedName>
    <definedName name="A126102726J_Latest">Data4!$D$17</definedName>
    <definedName name="A126102730X">Data4!$AE$1:$AE$10,Data4!$AE$11:$AE$17</definedName>
    <definedName name="A126102730X_Data">Data4!$AE$11:$AE$17</definedName>
    <definedName name="A126102730X_Latest">Data4!$AE$17</definedName>
    <definedName name="A126102734J">Data4!$AK$1:$AK$10,Data4!$AK$11:$AK$17</definedName>
    <definedName name="A126102734J_Data">Data4!$AK$11:$AK$17</definedName>
    <definedName name="A126102734J_Latest">Data4!$AK$17</definedName>
    <definedName name="A126102738T">Data4!$AN$1:$AN$10,Data4!$AN$11:$AN$17</definedName>
    <definedName name="A126102738T_Data">Data4!$AN$11:$AN$17</definedName>
    <definedName name="A126102738T_Latest">Data4!$AN$17</definedName>
    <definedName name="A126102742J">Data4!$BI$1:$BI$10,Data4!$BI$11:$BI$17</definedName>
    <definedName name="A126102742J_Data">Data4!$BI$11:$BI$17</definedName>
    <definedName name="A126102742J_Latest">Data4!$BI$17</definedName>
    <definedName name="A126102746T">Data4!$BR$1:$BR$10,Data4!$BR$11:$BR$17</definedName>
    <definedName name="A126102746T_Data">Data4!$BR$11:$BR$17</definedName>
    <definedName name="A126102746T_Latest">Data4!$BR$17</definedName>
    <definedName name="A126102750J">Data4!$G$1:$G$10,Data4!$G$11:$G$17</definedName>
    <definedName name="A126102750J_Data">Data4!$G$11:$G$17</definedName>
    <definedName name="A126102750J_Latest">Data4!$G$17</definedName>
    <definedName name="A126102754T">Data4!$P$1:$P$10,Data4!$P$11:$P$17</definedName>
    <definedName name="A126102754T_Data">Data4!$P$11:$P$17</definedName>
    <definedName name="A126102754T_Latest">Data4!$P$17</definedName>
    <definedName name="A126102758A">Data4!$BU$1:$BU$10,Data4!$BU$11:$BU$17</definedName>
    <definedName name="A126102758A_Data">Data4!$BU$11:$BU$17</definedName>
    <definedName name="A126102758A_Latest">Data4!$BU$17</definedName>
    <definedName name="A126102762T">Data3!$IE$1:$IE$10,Data3!$IE$11:$IE$17</definedName>
    <definedName name="A126102762T_Data">Data3!$IE$11:$IE$17</definedName>
    <definedName name="A126102762T_Latest">Data3!$IE$17</definedName>
    <definedName name="A126102766A">Data3!$IK$1:$IK$10,Data3!$IK$11:$IK$17</definedName>
    <definedName name="A126102766A_Data">Data3!$IK$11:$IK$17</definedName>
    <definedName name="A126102766A_Latest">Data3!$IK$17</definedName>
    <definedName name="A126102770T">Data3!$IN$1:$IN$10,Data3!$IN$11:$IN$17</definedName>
    <definedName name="A126102770T_Data">Data3!$IN$11:$IN$17</definedName>
    <definedName name="A126102770T_Latest">Data3!$IN$17</definedName>
    <definedName name="A126102774A">Data4!$M$1:$M$10,Data4!$M$11:$M$17</definedName>
    <definedName name="A126102774A_Data">Data4!$M$11:$M$17</definedName>
    <definedName name="A126102774A_Latest">Data4!$M$17</definedName>
    <definedName name="A126102778K">Data4!$AW$1:$AW$10,Data4!$AW$11:$AW$17</definedName>
    <definedName name="A126102778K_Data">Data4!$AW$11:$AW$17</definedName>
    <definedName name="A126102778K_Latest">Data4!$AW$17</definedName>
    <definedName name="A126102782A">Data4!$AZ$1:$AZ$10,Data4!$AZ$11:$AZ$17</definedName>
    <definedName name="A126102782A_Data">Data4!$AZ$11:$AZ$17</definedName>
    <definedName name="A126102782A_Latest">Data4!$AZ$17</definedName>
    <definedName name="A126102786K">Data4!$S$1:$S$10,Data4!$S$11:$S$17</definedName>
    <definedName name="A126102786K_Data">Data4!$S$11:$S$17</definedName>
    <definedName name="A126102786K_Latest">Data4!$S$17</definedName>
    <definedName name="A126102790A">Data4!$AQ$1:$AQ$10,Data4!$AQ$11:$AQ$17</definedName>
    <definedName name="A126102790A_Data">Data4!$AQ$11:$AQ$17</definedName>
    <definedName name="A126102790A_Latest">Data4!$AQ$17</definedName>
    <definedName name="A126102794K">Data4!$BL$1:$BL$10,Data4!$BL$11:$BL$17</definedName>
    <definedName name="A126102794K_Data">Data4!$BL$11:$BL$17</definedName>
    <definedName name="A126102794K_Latest">Data4!$BL$17</definedName>
    <definedName name="A126102798V">Data5!$CL$1:$CL$10,Data5!$CL$11:$CL$17</definedName>
    <definedName name="A126102798V_Data">Data5!$CL$11:$CL$17</definedName>
    <definedName name="A126102798V_Latest">Data5!$CL$17</definedName>
    <definedName name="A126102802X">Data5!$DG$1:$DG$10,Data5!$DG$11:$DG$17</definedName>
    <definedName name="A126102802X_Data">Data5!$DG$11:$DG$17</definedName>
    <definedName name="A126102802X_Latest">Data5!$DG$17</definedName>
    <definedName name="A126102806J">Data5!$EB$1:$EB$10,Data5!$EB$11:$EB$17</definedName>
    <definedName name="A126102806J_Data">Data5!$EB$11:$EB$17</definedName>
    <definedName name="A126102806J_Latest">Data5!$EB$17</definedName>
    <definedName name="A126102810X">Data5!$DP$1:$DP$10,Data5!$DP$11:$DP$17</definedName>
    <definedName name="A126102810X_Data">Data5!$DP$11:$DP$17</definedName>
    <definedName name="A126102810X_Latest">Data5!$DP$17</definedName>
    <definedName name="A126102814J">Data5!$EN$1:$EN$10,Data5!$EN$11:$EN$17</definedName>
    <definedName name="A126102814J_Data">Data5!$EN$11:$EN$17</definedName>
    <definedName name="A126102814J_Latest">Data5!$EN$17</definedName>
    <definedName name="A126102818T">Data5!$CO$1:$CO$10,Data5!$CO$11:$CO$17</definedName>
    <definedName name="A126102818T_Data">Data5!$CO$11:$CO$17</definedName>
    <definedName name="A126102818T_Latest">Data5!$CO$17</definedName>
    <definedName name="A126102822J">Data5!$CU$1:$CU$10,Data5!$CU$11:$CU$17</definedName>
    <definedName name="A126102822J_Data">Data5!$CU$11:$CU$17</definedName>
    <definedName name="A126102822J_Latest">Data5!$CU$17</definedName>
    <definedName name="A126102826T">Data5!$ET$1:$ET$10,Data5!$ET$11:$ET$17</definedName>
    <definedName name="A126102826T_Data">Data5!$ET$11:$ET$17</definedName>
    <definedName name="A126102826T_Latest">Data5!$ET$17</definedName>
    <definedName name="A126102830J">Data5!$EK$1:$EK$10,Data5!$EK$11:$EK$17</definedName>
    <definedName name="A126102830J_Data">Data5!$EK$11:$EK$17</definedName>
    <definedName name="A126102830J_Latest">Data5!$EK$17</definedName>
    <definedName name="A126102834T">Data5!$EZ$1:$EZ$10,Data5!$EZ$11:$EZ$17</definedName>
    <definedName name="A126102834T_Data">Data5!$EZ$11:$EZ$17</definedName>
    <definedName name="A126102834T_Latest">Data5!$EZ$17</definedName>
    <definedName name="A126102838A">Data5!$BW$1:$BW$10,Data5!$BW$11:$BW$17</definedName>
    <definedName name="A126102838A_Data">Data5!$BW$11:$BW$17</definedName>
    <definedName name="A126102838A_Latest">Data5!$BW$17</definedName>
    <definedName name="A126102842T">Data5!$CI$1:$CI$10,Data5!$CI$11:$CI$17</definedName>
    <definedName name="A126102842T_Data">Data5!$CI$11:$CI$17</definedName>
    <definedName name="A126102842T_Latest">Data5!$CI$17</definedName>
    <definedName name="A126102846A">Data5!$DS$1:$DS$10,Data5!$DS$11:$DS$17</definedName>
    <definedName name="A126102846A_Data">Data5!$DS$11:$DS$17</definedName>
    <definedName name="A126102846A_Latest">Data5!$DS$17</definedName>
    <definedName name="A126102850T">Data5!$EQ$1:$EQ$10,Data5!$EQ$11:$EQ$17</definedName>
    <definedName name="A126102850T_Data">Data5!$EQ$11:$EQ$17</definedName>
    <definedName name="A126102850T_Latest">Data5!$EQ$17</definedName>
    <definedName name="A126102854A">Data5!$EW$1:$EW$10,Data5!$EW$11:$EW$17</definedName>
    <definedName name="A126102854A_Data">Data5!$EW$11:$EW$17</definedName>
    <definedName name="A126102854A_Latest">Data5!$EW$17</definedName>
    <definedName name="A126102858K">Data5!$BE$1:$BE$10,Data5!$BE$11:$BE$17</definedName>
    <definedName name="A126102858K_Data">Data5!$BE$11:$BE$17</definedName>
    <definedName name="A126102858K_Latest">Data5!$BE$17</definedName>
    <definedName name="A126102862A">Data5!$BN$1:$BN$10,Data5!$BN$11:$BN$17</definedName>
    <definedName name="A126102862A_Data">Data5!$BN$11:$BN$17</definedName>
    <definedName name="A126102862A_Latest">Data5!$BN$17</definedName>
    <definedName name="A126102866K">Data5!$BQ$1:$BQ$10,Data5!$BQ$11:$BQ$17</definedName>
    <definedName name="A126102866K_Data">Data5!$BQ$11:$BQ$17</definedName>
    <definedName name="A126102866K_Latest">Data5!$BQ$17</definedName>
    <definedName name="A126102870A">Data5!$CR$1:$CR$10,Data5!$CR$11:$CR$17</definedName>
    <definedName name="A126102870A_Data">Data5!$CR$11:$CR$17</definedName>
    <definedName name="A126102870A_Latest">Data5!$CR$17</definedName>
    <definedName name="A126102874K">Data5!$CX$1:$CX$10,Data5!$CX$11:$CX$17</definedName>
    <definedName name="A126102874K_Data">Data5!$CX$11:$CX$17</definedName>
    <definedName name="A126102874K_Latest">Data5!$CX$17</definedName>
    <definedName name="A126102878V">Data5!$DA$1:$DA$10,Data5!$DA$11:$DA$17</definedName>
    <definedName name="A126102878V_Data">Data5!$DA$11:$DA$17</definedName>
    <definedName name="A126102878V_Latest">Data5!$DA$17</definedName>
    <definedName name="A126102882K">Data5!$DV$1:$DV$10,Data5!$DV$11:$DV$17</definedName>
    <definedName name="A126102882K_Data">Data5!$DV$11:$DV$17</definedName>
    <definedName name="A126102882K_Latest">Data5!$DV$17</definedName>
    <definedName name="A126102886V">Data5!$EE$1:$EE$10,Data5!$EE$11:$EE$17</definedName>
    <definedName name="A126102886V_Data">Data5!$EE$11:$EE$17</definedName>
    <definedName name="A126102886V_Latest">Data5!$EE$17</definedName>
    <definedName name="A126102890K">Data5!$BT$1:$BT$10,Data5!$BT$11:$BT$17</definedName>
    <definedName name="A126102890K_Data">Data5!$BT$11:$BT$17</definedName>
    <definedName name="A126102890K_Latest">Data5!$BT$17</definedName>
    <definedName name="A126102894V">Data5!$CC$1:$CC$10,Data5!$CC$11:$CC$17</definedName>
    <definedName name="A126102894V_Data">Data5!$CC$11:$CC$17</definedName>
    <definedName name="A126102894V_Latest">Data5!$CC$17</definedName>
    <definedName name="A126102898C">Data5!$EH$1:$EH$10,Data5!$EH$11:$EH$17</definedName>
    <definedName name="A126102898C_Data">Data5!$EH$11:$EH$17</definedName>
    <definedName name="A126102898C_Latest">Data5!$EH$17</definedName>
    <definedName name="A126102902J">Data5!$BB$1:$BB$10,Data5!$BB$11:$BB$17</definedName>
    <definedName name="A126102902J_Data">Data5!$BB$11:$BB$17</definedName>
    <definedName name="A126102902J_Latest">Data5!$BB$17</definedName>
    <definedName name="A126102906T">Data5!$BH$1:$BH$10,Data5!$BH$11:$BH$17</definedName>
    <definedName name="A126102906T_Data">Data5!$BH$11:$BH$17</definedName>
    <definedName name="A126102906T_Latest">Data5!$BH$17</definedName>
    <definedName name="A126102910J">Data5!$BK$1:$BK$10,Data5!$BK$11:$BK$17</definedName>
    <definedName name="A126102910J_Data">Data5!$BK$11:$BK$17</definedName>
    <definedName name="A126102910J_Latest">Data5!$BK$17</definedName>
    <definedName name="A126102914T">Data5!$BZ$1:$BZ$10,Data5!$BZ$11:$BZ$17</definedName>
    <definedName name="A126102914T_Data">Data5!$BZ$11:$BZ$17</definedName>
    <definedName name="A126102914T_Latest">Data5!$BZ$17</definedName>
    <definedName name="A126102918A">Data5!$DJ$1:$DJ$10,Data5!$DJ$11:$DJ$17</definedName>
    <definedName name="A126102918A_Data">Data5!$DJ$11:$DJ$17</definedName>
    <definedName name="A126102918A_Latest">Data5!$DJ$17</definedName>
    <definedName name="A126102922T">Data5!$DM$1:$DM$10,Data5!$DM$11:$DM$17</definedName>
    <definedName name="A126102922T_Data">Data5!$DM$11:$DM$17</definedName>
    <definedName name="A126102922T_Latest">Data5!$DM$17</definedName>
    <definedName name="A126102926A">Data5!$CF$1:$CF$10,Data5!$CF$11:$CF$17</definedName>
    <definedName name="A126102926A_Data">Data5!$CF$11:$CF$17</definedName>
    <definedName name="A126102926A_Latest">Data5!$CF$17</definedName>
    <definedName name="A126102930T">Data5!$DD$1:$DD$10,Data5!$DD$11:$DD$17</definedName>
    <definedName name="A126102930T_Data">Data5!$DD$11:$DD$17</definedName>
    <definedName name="A126102930T_Latest">Data5!$DD$17</definedName>
    <definedName name="A126102934A">Data5!$DY$1:$DY$10,Data5!$DY$11:$DY$17</definedName>
    <definedName name="A126102934A_Data">Data5!$DY$11:$DY$17</definedName>
    <definedName name="A126102934A_Latest">Data5!$DY$17</definedName>
    <definedName name="A126102938K">Data5!$GM$1:$GM$10,Data5!$GM$11:$GM$17</definedName>
    <definedName name="A126102938K_Data">Data5!$GM$11:$GM$17</definedName>
    <definedName name="A126102938K_Latest">Data5!$GM$17</definedName>
    <definedName name="A126102942A">Data5!$HH$1:$HH$10,Data5!$HH$11:$HH$17</definedName>
    <definedName name="A126102942A_Data">Data5!$HH$11:$HH$17</definedName>
    <definedName name="A126102942A_Latest">Data5!$HH$17</definedName>
    <definedName name="A126102946K">Data5!$IC$1:$IC$10,Data5!$IC$11:$IC$17</definedName>
    <definedName name="A126102946K_Data">Data5!$IC$11:$IC$17</definedName>
    <definedName name="A126102946K_Latest">Data5!$IC$17</definedName>
    <definedName name="A126102950A">Data5!$HQ$1:$HQ$10,Data5!$HQ$11:$HQ$17</definedName>
    <definedName name="A126102950A_Data">Data5!$HQ$11:$HQ$17</definedName>
    <definedName name="A126102950A_Latest">Data5!$HQ$17</definedName>
    <definedName name="A126102954K">Data5!$IO$1:$IO$10,Data5!$IO$11:$IO$17</definedName>
    <definedName name="A126102954K_Data">Data5!$IO$11:$IO$17</definedName>
    <definedName name="A126102954K_Latest">Data5!$IO$17</definedName>
    <definedName name="A126102958V">Data5!$GP$1:$GP$10,Data5!$GP$11:$GP$17</definedName>
    <definedName name="A126102958V_Data">Data5!$GP$11:$GP$17</definedName>
    <definedName name="A126102958V_Latest">Data5!$GP$17</definedName>
    <definedName name="A126102962K">Data5!$GV$1:$GV$10,Data5!$GV$11:$GV$17</definedName>
    <definedName name="A126102962K_Data">Data5!$GV$11:$GV$17</definedName>
    <definedName name="A126102962K_Latest">Data5!$GV$17</definedName>
    <definedName name="A126102966V">Data6!$E$1:$E$10,Data6!$E$11:$E$17</definedName>
    <definedName name="A126102966V_Data">Data6!$E$11:$E$17</definedName>
    <definedName name="A126102966V_Latest">Data6!$E$17</definedName>
    <definedName name="A126102970K">Data5!$IL$1:$IL$10,Data5!$IL$11:$IL$17</definedName>
    <definedName name="A126102970K_Data">Data5!$IL$11:$IL$17</definedName>
    <definedName name="A126102970K_Latest">Data5!$IL$17</definedName>
    <definedName name="A126102974V">Data6!$K$1:$K$10,Data6!$K$11:$K$17</definedName>
    <definedName name="A126102974V_Data">Data6!$K$11:$K$17</definedName>
    <definedName name="A126102974V_Latest">Data6!$K$17</definedName>
    <definedName name="A126102978C">Data5!$FX$1:$FX$10,Data5!$FX$11:$FX$17</definedName>
    <definedName name="A126102978C_Data">Data5!$FX$11:$FX$17</definedName>
    <definedName name="A126102978C_Latest">Data5!$FX$17</definedName>
    <definedName name="A126102982V">Data5!$GJ$1:$GJ$10,Data5!$GJ$11:$GJ$17</definedName>
    <definedName name="A126102982V_Data">Data5!$GJ$11:$GJ$17</definedName>
    <definedName name="A126102982V_Latest">Data5!$GJ$17</definedName>
    <definedName name="A126102986C">Data5!$HT$1:$HT$10,Data5!$HT$11:$HT$17</definedName>
    <definedName name="A126102986C_Data">Data5!$HT$11:$HT$17</definedName>
    <definedName name="A126102986C_Latest">Data5!$HT$17</definedName>
    <definedName name="A126102990V">Data6!$B$1:$B$10,Data6!$B$11:$B$17</definedName>
    <definedName name="A126102990V_Data">Data6!$B$11:$B$17</definedName>
    <definedName name="A126102990V_Latest">Data6!$B$17</definedName>
    <definedName name="A126102994C">Data6!$H$1:$H$10,Data6!$H$11:$H$17</definedName>
    <definedName name="A126102994C_Data">Data6!$H$11:$H$17</definedName>
    <definedName name="A126102994C_Latest">Data6!$H$17</definedName>
    <definedName name="A126102998L">Data5!$FF$1:$FF$10,Data5!$FF$11:$FF$17</definedName>
    <definedName name="A126102998L_Data">Data5!$FF$11:$FF$17</definedName>
    <definedName name="A126102998L_Latest">Data5!$FF$17</definedName>
    <definedName name="A126103002V">Data5!$FO$1:$FO$10,Data5!$FO$11:$FO$17</definedName>
    <definedName name="A126103002V_Data">Data5!$FO$11:$FO$17</definedName>
    <definedName name="A126103002V_Latest">Data5!$FO$17</definedName>
    <definedName name="A126103006C">Data5!$FR$1:$FR$10,Data5!$FR$11:$FR$17</definedName>
    <definedName name="A126103006C_Data">Data5!$FR$11:$FR$17</definedName>
    <definedName name="A126103006C_Latest">Data5!$FR$17</definedName>
    <definedName name="A126103010V">Data5!$GS$1:$GS$10,Data5!$GS$11:$GS$17</definedName>
    <definedName name="A126103010V_Data">Data5!$GS$11:$GS$17</definedName>
    <definedName name="A126103010V_Latest">Data5!$GS$17</definedName>
    <definedName name="A126103014C">Data5!$GY$1:$GY$10,Data5!$GY$11:$GY$17</definedName>
    <definedName name="A126103014C_Data">Data5!$GY$11:$GY$17</definedName>
    <definedName name="A126103014C_Latest">Data5!$GY$17</definedName>
    <definedName name="A126103018L">Data5!$HB$1:$HB$10,Data5!$HB$11:$HB$17</definedName>
    <definedName name="A126103018L_Data">Data5!$HB$11:$HB$17</definedName>
    <definedName name="A126103018L_Latest">Data5!$HB$17</definedName>
    <definedName name="A126103022C">Data5!$HW$1:$HW$10,Data5!$HW$11:$HW$17</definedName>
    <definedName name="A126103022C_Data">Data5!$HW$11:$HW$17</definedName>
    <definedName name="A126103022C_Latest">Data5!$HW$17</definedName>
    <definedName name="A126103026L">Data5!$IF$1:$IF$10,Data5!$IF$11:$IF$17</definedName>
    <definedName name="A126103026L_Data">Data5!$IF$11:$IF$17</definedName>
    <definedName name="A126103026L_Latest">Data5!$IF$17</definedName>
    <definedName name="A126103030C">Data5!$FU$1:$FU$10,Data5!$FU$11:$FU$17</definedName>
    <definedName name="A126103030C_Data">Data5!$FU$11:$FU$17</definedName>
    <definedName name="A126103030C_Latest">Data5!$FU$17</definedName>
    <definedName name="A126103034L">Data5!$GD$1:$GD$10,Data5!$GD$11:$GD$17</definedName>
    <definedName name="A126103034L_Data">Data5!$GD$11:$GD$17</definedName>
    <definedName name="A126103034L_Latest">Data5!$GD$17</definedName>
    <definedName name="A126103038W">Data5!$II$1:$II$10,Data5!$II$11:$II$17</definedName>
    <definedName name="A126103038W_Data">Data5!$II$11:$II$17</definedName>
    <definedName name="A126103038W_Latest">Data5!$II$17</definedName>
    <definedName name="A126103042L">Data5!$FC$1:$FC$10,Data5!$FC$11:$FC$17</definedName>
    <definedName name="A126103042L_Data">Data5!$FC$11:$FC$17</definedName>
    <definedName name="A126103042L_Latest">Data5!$FC$17</definedName>
    <definedName name="A126103046W">Data5!$FI$1:$FI$10,Data5!$FI$11:$FI$17</definedName>
    <definedName name="A126103046W_Data">Data5!$FI$11:$FI$17</definedName>
    <definedName name="A126103046W_Latest">Data5!$FI$17</definedName>
    <definedName name="A126103050L">Data5!$FL$1:$FL$10,Data5!$FL$11:$FL$17</definedName>
    <definedName name="A126103050L_Data">Data5!$FL$11:$FL$17</definedName>
    <definedName name="A126103050L_Latest">Data5!$FL$17</definedName>
    <definedName name="A126103054W">Data5!$GA$1:$GA$10,Data5!$GA$11:$GA$17</definedName>
    <definedName name="A126103054W_Data">Data5!$GA$11:$GA$17</definedName>
    <definedName name="A126103054W_Latest">Data5!$GA$17</definedName>
    <definedName name="A126103058F">Data5!$HK$1:$HK$10,Data5!$HK$11:$HK$17</definedName>
    <definedName name="A126103058F_Data">Data5!$HK$11:$HK$17</definedName>
    <definedName name="A126103058F_Latest">Data5!$HK$17</definedName>
    <definedName name="A126103062W">Data5!$HN$1:$HN$10,Data5!$HN$11:$HN$17</definedName>
    <definedName name="A126103062W_Data">Data5!$HN$11:$HN$17</definedName>
    <definedName name="A126103062W_Latest">Data5!$HN$17</definedName>
    <definedName name="A126103066F">Data5!$GG$1:$GG$10,Data5!$GG$11:$GG$17</definedName>
    <definedName name="A126103066F_Data">Data5!$GG$11:$GG$17</definedName>
    <definedName name="A126103066F_Latest">Data5!$GG$17</definedName>
    <definedName name="A126103070W">Data5!$HE$1:$HE$10,Data5!$HE$11:$HE$17</definedName>
    <definedName name="A126103070W_Data">Data5!$HE$11:$HE$17</definedName>
    <definedName name="A126103070W_Latest">Data5!$HE$17</definedName>
    <definedName name="A126103074F">Data5!$HZ$1:$HZ$10,Data5!$HZ$11:$HZ$17</definedName>
    <definedName name="A126103074F_Data">Data5!$HZ$11:$HZ$17</definedName>
    <definedName name="A126103074F_Latest">Data5!$HZ$17</definedName>
    <definedName name="A126103078R">Data6!$AX$1:$AX$10,Data6!$AX$11:$AX$17</definedName>
    <definedName name="A126103078R_Data">Data6!$AX$11:$AX$17</definedName>
    <definedName name="A126103078R_Latest">Data6!$AX$17</definedName>
    <definedName name="A126103082F">Data6!$BS$1:$BS$10,Data6!$BS$11:$BS$17</definedName>
    <definedName name="A126103082F_Data">Data6!$BS$11:$BS$17</definedName>
    <definedName name="A126103082F_Latest">Data6!$BS$17</definedName>
    <definedName name="A126103086R">Data6!$CN$1:$CN$10,Data6!$CN$11:$CN$17</definedName>
    <definedName name="A126103086R_Data">Data6!$CN$11:$CN$17</definedName>
    <definedName name="A126103086R_Latest">Data6!$CN$17</definedName>
    <definedName name="A126103090F">Data6!$CB$1:$CB$10,Data6!$CB$11:$CB$17</definedName>
    <definedName name="A126103090F_Data">Data6!$CB$11:$CB$17</definedName>
    <definedName name="A126103090F_Latest">Data6!$CB$17</definedName>
    <definedName name="A126103094R">Data6!$CZ$1:$CZ$10,Data6!$CZ$11:$CZ$17</definedName>
    <definedName name="A126103094R_Data">Data6!$CZ$11:$CZ$17</definedName>
    <definedName name="A126103094R_Latest">Data6!$CZ$17</definedName>
    <definedName name="A126103098X">Data6!$BA$1:$BA$10,Data6!$BA$11:$BA$17</definedName>
    <definedName name="A126103098X_Data">Data6!$BA$11:$BA$17</definedName>
    <definedName name="A126103098X_Latest">Data6!$BA$17</definedName>
    <definedName name="A126103102C">Data6!$BG$1:$BG$10,Data6!$BG$11:$BG$17</definedName>
    <definedName name="A126103102C_Data">Data6!$BG$11:$BG$17</definedName>
    <definedName name="A126103102C_Latest">Data6!$BG$17</definedName>
    <definedName name="A126103106L">Data6!$DF$1:$DF$10,Data6!$DF$11:$DF$17</definedName>
    <definedName name="A126103106L_Data">Data6!$DF$11:$DF$17</definedName>
    <definedName name="A126103106L_Latest">Data6!$DF$17</definedName>
    <definedName name="A126103110C">Data6!$CW$1:$CW$10,Data6!$CW$11:$CW$17</definedName>
    <definedName name="A126103110C_Data">Data6!$CW$11:$CW$17</definedName>
    <definedName name="A126103110C_Latest">Data6!$CW$17</definedName>
    <definedName name="A126103114L">Data6!$DL$1:$DL$10,Data6!$DL$11:$DL$17</definedName>
    <definedName name="A126103114L_Data">Data6!$DL$11:$DL$17</definedName>
    <definedName name="A126103114L_Latest">Data6!$DL$17</definedName>
    <definedName name="A126103118W">Data6!$AI$1:$AI$10,Data6!$AI$11:$AI$17</definedName>
    <definedName name="A126103118W_Data">Data6!$AI$11:$AI$17</definedName>
    <definedName name="A126103118W_Latest">Data6!$AI$17</definedName>
    <definedName name="A126103122L">Data6!$AU$1:$AU$10,Data6!$AU$11:$AU$17</definedName>
    <definedName name="A126103122L_Data">Data6!$AU$11:$AU$17</definedName>
    <definedName name="A126103122L_Latest">Data6!$AU$17</definedName>
    <definedName name="A126103126W">Data6!$CE$1:$CE$10,Data6!$CE$11:$CE$17</definedName>
    <definedName name="A126103126W_Data">Data6!$CE$11:$CE$17</definedName>
    <definedName name="A126103126W_Latest">Data6!$CE$17</definedName>
    <definedName name="A126103130L">Data6!$DC$1:$DC$10,Data6!$DC$11:$DC$17</definedName>
    <definedName name="A126103130L_Data">Data6!$DC$11:$DC$17</definedName>
    <definedName name="A126103130L_Latest">Data6!$DC$17</definedName>
    <definedName name="A126103134W">Data6!$DI$1:$DI$10,Data6!$DI$11:$DI$17</definedName>
    <definedName name="A126103134W_Data">Data6!$DI$11:$DI$17</definedName>
    <definedName name="A126103134W_Latest">Data6!$DI$17</definedName>
    <definedName name="A126103138F">Data6!$Q$1:$Q$10,Data6!$Q$11:$Q$17</definedName>
    <definedName name="A126103138F_Data">Data6!$Q$11:$Q$17</definedName>
    <definedName name="A126103138F_Latest">Data6!$Q$17</definedName>
    <definedName name="A126103142W">Data6!$Z$1:$Z$10,Data6!$Z$11:$Z$17</definedName>
    <definedName name="A126103142W_Data">Data6!$Z$11:$Z$17</definedName>
    <definedName name="A126103142W_Latest">Data6!$Z$17</definedName>
    <definedName name="A126103146F">Data6!$AC$1:$AC$10,Data6!$AC$11:$AC$17</definedName>
    <definedName name="A126103146F_Data">Data6!$AC$11:$AC$17</definedName>
    <definedName name="A126103146F_Latest">Data6!$AC$17</definedName>
    <definedName name="A126103150W">Data6!$BD$1:$BD$10,Data6!$BD$11:$BD$17</definedName>
    <definedName name="A126103150W_Data">Data6!$BD$11:$BD$17</definedName>
    <definedName name="A126103150W_Latest">Data6!$BD$17</definedName>
    <definedName name="A126103154F">Data6!$BJ$1:$BJ$10,Data6!$BJ$11:$BJ$17</definedName>
    <definedName name="A126103154F_Data">Data6!$BJ$11:$BJ$17</definedName>
    <definedName name="A126103154F_Latest">Data6!$BJ$17</definedName>
    <definedName name="A126103158R">Data6!$BM$1:$BM$10,Data6!$BM$11:$BM$17</definedName>
    <definedName name="A126103158R_Data">Data6!$BM$11:$BM$17</definedName>
    <definedName name="A126103158R_Latest">Data6!$BM$17</definedName>
    <definedName name="A126103162F">Data6!$CH$1:$CH$10,Data6!$CH$11:$CH$17</definedName>
    <definedName name="A126103162F_Data">Data6!$CH$11:$CH$17</definedName>
    <definedName name="A126103162F_Latest">Data6!$CH$17</definedName>
    <definedName name="A126103166R">Data6!$CQ$1:$CQ$10,Data6!$CQ$11:$CQ$17</definedName>
    <definedName name="A126103166R_Data">Data6!$CQ$11:$CQ$17</definedName>
    <definedName name="A126103166R_Latest">Data6!$CQ$17</definedName>
    <definedName name="A126103170F">Data6!$AF$1:$AF$10,Data6!$AF$11:$AF$17</definedName>
    <definedName name="A126103170F_Data">Data6!$AF$11:$AF$17</definedName>
    <definedName name="A126103170F_Latest">Data6!$AF$17</definedName>
    <definedName name="A126103174R">Data6!$AO$1:$AO$10,Data6!$AO$11:$AO$17</definedName>
    <definedName name="A126103174R_Data">Data6!$AO$11:$AO$17</definedName>
    <definedName name="A126103174R_Latest">Data6!$AO$17</definedName>
    <definedName name="A126103178X">Data6!$CT$1:$CT$10,Data6!$CT$11:$CT$17</definedName>
    <definedName name="A126103178X_Data">Data6!$CT$11:$CT$17</definedName>
    <definedName name="A126103178X_Latest">Data6!$CT$17</definedName>
    <definedName name="A126103182R">Data6!$N$1:$N$10,Data6!$N$11:$N$17</definedName>
    <definedName name="A126103182R_Data">Data6!$N$11:$N$17</definedName>
    <definedName name="A126103182R_Latest">Data6!$N$17</definedName>
    <definedName name="A126103186X">Data6!$T$1:$T$10,Data6!$T$11:$T$17</definedName>
    <definedName name="A126103186X_Data">Data6!$T$11:$T$17</definedName>
    <definedName name="A126103186X_Latest">Data6!$T$17</definedName>
    <definedName name="A126103190R">Data6!$W$1:$W$10,Data6!$W$11:$W$17</definedName>
    <definedName name="A126103190R_Data">Data6!$W$11:$W$17</definedName>
    <definedName name="A126103190R_Latest">Data6!$W$17</definedName>
    <definedName name="A126103194X">Data6!$AL$1:$AL$10,Data6!$AL$11:$AL$17</definedName>
    <definedName name="A126103194X_Data">Data6!$AL$11:$AL$17</definedName>
    <definedName name="A126103194X_Latest">Data6!$AL$17</definedName>
    <definedName name="A126103198J">Data6!$BV$1:$BV$10,Data6!$BV$11:$BV$17</definedName>
    <definedName name="A126103198J_Data">Data6!$BV$11:$BV$17</definedName>
    <definedName name="A126103198J_Latest">Data6!$BV$17</definedName>
    <definedName name="A126103202L">Data6!$BY$1:$BY$10,Data6!$BY$11:$BY$17</definedName>
    <definedName name="A126103202L_Data">Data6!$BY$11:$BY$17</definedName>
    <definedName name="A126103202L_Latest">Data6!$BY$17</definedName>
    <definedName name="A126103206W">Data6!$AR$1:$AR$10,Data6!$AR$11:$AR$17</definedName>
    <definedName name="A126103206W_Data">Data6!$AR$11:$AR$17</definedName>
    <definedName name="A126103206W_Latest">Data6!$AR$17</definedName>
    <definedName name="A126103210L">Data6!$BP$1:$BP$10,Data6!$BP$11:$BP$17</definedName>
    <definedName name="A126103210L_Data">Data6!$BP$11:$BP$17</definedName>
    <definedName name="A126103210L_Latest">Data6!$BP$17</definedName>
    <definedName name="A126103214W">Data6!$CK$1:$CK$10,Data6!$CK$11:$CK$17</definedName>
    <definedName name="A126103214W_Data">Data6!$CK$11:$CK$17</definedName>
    <definedName name="A126103214W_Latest">Data6!$CK$17</definedName>
    <definedName name="A126103218F">Data3!$FN$1:$FN$10,Data3!$FN$11:$FN$17</definedName>
    <definedName name="A126103218F_Data">Data3!$FN$11:$FN$17</definedName>
    <definedName name="A126103218F_Latest">Data3!$FN$17</definedName>
    <definedName name="A126103222W">Data3!$GI$1:$GI$10,Data3!$GI$11:$GI$17</definedName>
    <definedName name="A126103222W_Data">Data3!$GI$11:$GI$17</definedName>
    <definedName name="A126103222W_Latest">Data3!$GI$17</definedName>
    <definedName name="A126103226F">Data3!$HD$1:$HD$10,Data3!$HD$11:$HD$17</definedName>
    <definedName name="A126103226F_Data">Data3!$HD$11:$HD$17</definedName>
    <definedName name="A126103226F_Latest">Data3!$HD$17</definedName>
    <definedName name="A126103230W">Data3!$GR$1:$GR$10,Data3!$GR$11:$GR$17</definedName>
    <definedName name="A126103230W_Data">Data3!$GR$11:$GR$17</definedName>
    <definedName name="A126103230W_Latest">Data3!$GR$17</definedName>
    <definedName name="A126103234F">Data3!$HP$1:$HP$10,Data3!$HP$11:$HP$17</definedName>
    <definedName name="A126103234F_Data">Data3!$HP$11:$HP$17</definedName>
    <definedName name="A126103234F_Latest">Data3!$HP$17</definedName>
    <definedName name="A126103238R">Data3!$FQ$1:$FQ$10,Data3!$FQ$11:$FQ$17</definedName>
    <definedName name="A126103238R_Data">Data3!$FQ$11:$FQ$17</definedName>
    <definedName name="A126103238R_Latest">Data3!$FQ$17</definedName>
    <definedName name="A126103242F">Data3!$FW$1:$FW$10,Data3!$FW$11:$FW$17</definedName>
    <definedName name="A126103242F_Data">Data3!$FW$11:$FW$17</definedName>
    <definedName name="A126103242F_Latest">Data3!$FW$17</definedName>
    <definedName name="A126103246R">Data3!$HV$1:$HV$10,Data3!$HV$11:$HV$17</definedName>
    <definedName name="A126103246R_Data">Data3!$HV$11:$HV$17</definedName>
    <definedName name="A126103246R_Latest">Data3!$HV$17</definedName>
    <definedName name="A126103250F">Data3!$HM$1:$HM$10,Data3!$HM$11:$HM$17</definedName>
    <definedName name="A126103250F_Data">Data3!$HM$11:$HM$17</definedName>
    <definedName name="A126103250F_Latest">Data3!$HM$17</definedName>
    <definedName name="A126103254R">Data3!$IB$1:$IB$10,Data3!$IB$11:$IB$17</definedName>
    <definedName name="A126103254R_Data">Data3!$IB$11:$IB$17</definedName>
    <definedName name="A126103254R_Latest">Data3!$IB$17</definedName>
    <definedName name="A126103258X">Data3!$EY$1:$EY$10,Data3!$EY$11:$EY$17</definedName>
    <definedName name="A126103258X_Data">Data3!$EY$11:$EY$17</definedName>
    <definedName name="A126103258X_Latest">Data3!$EY$17</definedName>
    <definedName name="A126103262R">Data3!$FK$1:$FK$10,Data3!$FK$11:$FK$17</definedName>
    <definedName name="A126103262R_Data">Data3!$FK$11:$FK$17</definedName>
    <definedName name="A126103262R_Latest">Data3!$FK$17</definedName>
    <definedName name="A126103266X">Data3!$GU$1:$GU$10,Data3!$GU$11:$GU$17</definedName>
    <definedName name="A126103266X_Data">Data3!$GU$11:$GU$17</definedName>
    <definedName name="A126103266X_Latest">Data3!$GU$17</definedName>
    <definedName name="A126103270R">Data3!$HS$1:$HS$10,Data3!$HS$11:$HS$17</definedName>
    <definedName name="A126103270R_Data">Data3!$HS$11:$HS$17</definedName>
    <definedName name="A126103270R_Latest">Data3!$HS$17</definedName>
    <definedName name="A126103274X">Data3!$HY$1:$HY$10,Data3!$HY$11:$HY$17</definedName>
    <definedName name="A126103274X_Data">Data3!$HY$11:$HY$17</definedName>
    <definedName name="A126103274X_Latest">Data3!$HY$17</definedName>
    <definedName name="A126103278J">Data3!$EG$1:$EG$10,Data3!$EG$11:$EG$17</definedName>
    <definedName name="A126103278J_Data">Data3!$EG$11:$EG$17</definedName>
    <definedName name="A126103278J_Latest">Data3!$EG$17</definedName>
    <definedName name="A126103282X">Data3!$EP$1:$EP$10,Data3!$EP$11:$EP$17</definedName>
    <definedName name="A126103282X_Data">Data3!$EP$11:$EP$17</definedName>
    <definedName name="A126103282X_Latest">Data3!$EP$17</definedName>
    <definedName name="A126103286J">Data3!$ES$1:$ES$10,Data3!$ES$11:$ES$17</definedName>
    <definedName name="A126103286J_Data">Data3!$ES$11:$ES$17</definedName>
    <definedName name="A126103286J_Latest">Data3!$ES$17</definedName>
    <definedName name="A126103290X">Data3!$FT$1:$FT$10,Data3!$FT$11:$FT$17</definedName>
    <definedName name="A126103290X_Data">Data3!$FT$11:$FT$17</definedName>
    <definedName name="A126103290X_Latest">Data3!$FT$17</definedName>
    <definedName name="A126103294J">Data3!$FZ$1:$FZ$10,Data3!$FZ$11:$FZ$17</definedName>
    <definedName name="A126103294J_Data">Data3!$FZ$11:$FZ$17</definedName>
    <definedName name="A126103294J_Latest">Data3!$FZ$17</definedName>
    <definedName name="A126103298T">Data3!$GC$1:$GC$10,Data3!$GC$11:$GC$17</definedName>
    <definedName name="A126103298T_Data">Data3!$GC$11:$GC$17</definedName>
    <definedName name="A126103298T_Latest">Data3!$GC$17</definedName>
    <definedName name="A126103302W">Data3!$GX$1:$GX$10,Data3!$GX$11:$GX$17</definedName>
    <definedName name="A126103302W_Data">Data3!$GX$11:$GX$17</definedName>
    <definedName name="A126103302W_Latest">Data3!$GX$17</definedName>
    <definedName name="A126103306F">Data3!$HG$1:$HG$10,Data3!$HG$11:$HG$17</definedName>
    <definedName name="A126103306F_Data">Data3!$HG$11:$HG$17</definedName>
    <definedName name="A126103306F_Latest">Data3!$HG$17</definedName>
    <definedName name="A126103310W">Data3!$EV$1:$EV$10,Data3!$EV$11:$EV$17</definedName>
    <definedName name="A126103310W_Data">Data3!$EV$11:$EV$17</definedName>
    <definedName name="A126103310W_Latest">Data3!$EV$17</definedName>
    <definedName name="A126103314F">Data3!$FE$1:$FE$10,Data3!$FE$11:$FE$17</definedName>
    <definedName name="A126103314F_Data">Data3!$FE$11:$FE$17</definedName>
    <definedName name="A126103314F_Latest">Data3!$FE$17</definedName>
    <definedName name="A126103318R">Data3!$HJ$1:$HJ$10,Data3!$HJ$11:$HJ$17</definedName>
    <definedName name="A126103318R_Data">Data3!$HJ$11:$HJ$17</definedName>
    <definedName name="A126103318R_Latest">Data3!$HJ$17</definedName>
    <definedName name="A126103322F">Data3!$ED$1:$ED$10,Data3!$ED$11:$ED$17</definedName>
    <definedName name="A126103322F_Data">Data3!$ED$11:$ED$17</definedName>
    <definedName name="A126103322F_Latest">Data3!$ED$17</definedName>
    <definedName name="A126103326R">Data3!$EJ$1:$EJ$10,Data3!$EJ$11:$EJ$17</definedName>
    <definedName name="A126103326R_Data">Data3!$EJ$11:$EJ$17</definedName>
    <definedName name="A126103326R_Latest">Data3!$EJ$17</definedName>
    <definedName name="A126103330F">Data3!$EM$1:$EM$10,Data3!$EM$11:$EM$17</definedName>
    <definedName name="A126103330F_Data">Data3!$EM$11:$EM$17</definedName>
    <definedName name="A126103330F_Latest">Data3!$EM$17</definedName>
    <definedName name="A126103334R">Data3!$FB$1:$FB$10,Data3!$FB$11:$FB$17</definedName>
    <definedName name="A126103334R_Data">Data3!$FB$11:$FB$17</definedName>
    <definedName name="A126103334R_Latest">Data3!$FB$17</definedName>
    <definedName name="A126103338X">Data3!$GL$1:$GL$10,Data3!$GL$11:$GL$17</definedName>
    <definedName name="A126103338X_Data">Data3!$GL$11:$GL$17</definedName>
    <definedName name="A126103338X_Latest">Data3!$GL$17</definedName>
    <definedName name="A126103342R">Data3!$GO$1:$GO$10,Data3!$GO$11:$GO$17</definedName>
    <definedName name="A126103342R_Data">Data3!$GO$11:$GO$17</definedName>
    <definedName name="A126103342R_Latest">Data3!$GO$17</definedName>
    <definedName name="A126103346X">Data3!$FH$1:$FH$10,Data3!$FH$11:$FH$17</definedName>
    <definedName name="A126103346X_Data">Data3!$FH$11:$FH$17</definedName>
    <definedName name="A126103346X_Latest">Data3!$FH$17</definedName>
    <definedName name="A126103350R">Data3!$GF$1:$GF$10,Data3!$GF$11:$GF$17</definedName>
    <definedName name="A126103350R_Data">Data3!$GF$11:$GF$17</definedName>
    <definedName name="A126103350R_Latest">Data3!$GF$17</definedName>
    <definedName name="A126103354X">Data3!$HA$1:$HA$10,Data3!$HA$11:$HA$17</definedName>
    <definedName name="A126103354X_Data">Data3!$HA$11:$HA$17</definedName>
    <definedName name="A126103354X_Latest">Data3!$HA$17</definedName>
    <definedName name="A126103358J">Data4!$DZ$1:$DZ$10,Data4!$DZ$11:$DZ$17</definedName>
    <definedName name="A126103358J_Data">Data4!$DZ$11:$DZ$17</definedName>
    <definedName name="A126103358J_Latest">Data4!$DZ$17</definedName>
    <definedName name="A126103362X">Data4!$EU$1:$EU$10,Data4!$EU$11:$EU$17</definedName>
    <definedName name="A126103362X_Data">Data4!$EU$11:$EU$17</definedName>
    <definedName name="A126103362X_Latest">Data4!$EU$17</definedName>
    <definedName name="A126103366J">Data4!$FP$1:$FP$10,Data4!$FP$11:$FP$17</definedName>
    <definedName name="A126103366J_Data">Data4!$FP$11:$FP$17</definedName>
    <definedName name="A126103366J_Latest">Data4!$FP$17</definedName>
    <definedName name="A126103370X">Data4!$FD$1:$FD$10,Data4!$FD$11:$FD$17</definedName>
    <definedName name="A126103370X_Data">Data4!$FD$11:$FD$17</definedName>
    <definedName name="A126103370X_Latest">Data4!$FD$17</definedName>
    <definedName name="A126103374J">Data4!$GB$1:$GB$10,Data4!$GB$11:$GB$17</definedName>
    <definedName name="A126103374J_Data">Data4!$GB$11:$GB$17</definedName>
    <definedName name="A126103374J_Latest">Data4!$GB$17</definedName>
    <definedName name="A126103378T">Data4!$EC$1:$EC$10,Data4!$EC$11:$EC$17</definedName>
    <definedName name="A126103378T_Data">Data4!$EC$11:$EC$17</definedName>
    <definedName name="A126103378T_Latest">Data4!$EC$17</definedName>
    <definedName name="A126103382J">Data4!$EI$1:$EI$10,Data4!$EI$11:$EI$17</definedName>
    <definedName name="A126103382J_Data">Data4!$EI$11:$EI$17</definedName>
    <definedName name="A126103382J_Latest">Data4!$EI$17</definedName>
    <definedName name="A126103386T">Data4!$GH$1:$GH$10,Data4!$GH$11:$GH$17</definedName>
    <definedName name="A126103386T_Data">Data4!$GH$11:$GH$17</definedName>
    <definedName name="A126103386T_Latest">Data4!$GH$17</definedName>
    <definedName name="A126103390J">Data4!$FY$1:$FY$10,Data4!$FY$11:$FY$17</definedName>
    <definedName name="A126103390J_Data">Data4!$FY$11:$FY$17</definedName>
    <definedName name="A126103390J_Latest">Data4!$FY$17</definedName>
    <definedName name="A126103394T">Data4!$GN$1:$GN$10,Data4!$GN$11:$GN$17</definedName>
    <definedName name="A126103394T_Data">Data4!$GN$11:$GN$17</definedName>
    <definedName name="A126103394T_Latest">Data4!$GN$17</definedName>
    <definedName name="A126103398A">Data4!$DK$1:$DK$10,Data4!$DK$11:$DK$17</definedName>
    <definedName name="A126103398A_Data">Data4!$DK$11:$DK$17</definedName>
    <definedName name="A126103398A_Latest">Data4!$DK$17</definedName>
    <definedName name="A126103402F">Data4!$DW$1:$DW$10,Data4!$DW$11:$DW$17</definedName>
    <definedName name="A126103402F_Data">Data4!$DW$11:$DW$17</definedName>
    <definedName name="A126103402F_Latest">Data4!$DW$17</definedName>
    <definedName name="A126103406R">Data4!$FG$1:$FG$10,Data4!$FG$11:$FG$17</definedName>
    <definedName name="A126103406R_Data">Data4!$FG$11:$FG$17</definedName>
    <definedName name="A126103406R_Latest">Data4!$FG$17</definedName>
    <definedName name="A126103410F">Data4!$GE$1:$GE$10,Data4!$GE$11:$GE$17</definedName>
    <definedName name="A126103410F_Data">Data4!$GE$11:$GE$17</definedName>
    <definedName name="A126103410F_Latest">Data4!$GE$17</definedName>
    <definedName name="A126103414R">Data4!$GK$1:$GK$10,Data4!$GK$11:$GK$17</definedName>
    <definedName name="A126103414R_Data">Data4!$GK$11:$GK$17</definedName>
    <definedName name="A126103414R_Latest">Data4!$GK$17</definedName>
    <definedName name="A126103418X">Data4!$CS$1:$CS$10,Data4!$CS$11:$CS$17</definedName>
    <definedName name="A126103418X_Data">Data4!$CS$11:$CS$17</definedName>
    <definedName name="A126103418X_Latest">Data4!$CS$17</definedName>
    <definedName name="A126103422R">Data4!$DB$1:$DB$10,Data4!$DB$11:$DB$17</definedName>
    <definedName name="A126103422R_Data">Data4!$DB$11:$DB$17</definedName>
    <definedName name="A126103422R_Latest">Data4!$DB$17</definedName>
    <definedName name="A126103426X">Data4!$DE$1:$DE$10,Data4!$DE$11:$DE$17</definedName>
    <definedName name="A126103426X_Data">Data4!$DE$11:$DE$17</definedName>
    <definedName name="A126103426X_Latest">Data4!$DE$17</definedName>
    <definedName name="A126103430R">Data4!$EF$1:$EF$10,Data4!$EF$11:$EF$17</definedName>
    <definedName name="A126103430R_Data">Data4!$EF$11:$EF$17</definedName>
    <definedName name="A126103430R_Latest">Data4!$EF$17</definedName>
    <definedName name="A126103434X">Data4!$EL$1:$EL$10,Data4!$EL$11:$EL$17</definedName>
    <definedName name="A126103434X_Data">Data4!$EL$11:$EL$17</definedName>
    <definedName name="A126103434X_Latest">Data4!$EL$17</definedName>
    <definedName name="A126103438J">Data4!$EO$1:$EO$10,Data4!$EO$11:$EO$17</definedName>
    <definedName name="A126103438J_Data">Data4!$EO$11:$EO$17</definedName>
    <definedName name="A126103438J_Latest">Data4!$EO$17</definedName>
    <definedName name="A126103442X">Data4!$FJ$1:$FJ$10,Data4!$FJ$11:$FJ$17</definedName>
    <definedName name="A126103442X_Data">Data4!$FJ$11:$FJ$17</definedName>
    <definedName name="A126103442X_Latest">Data4!$FJ$17</definedName>
    <definedName name="A126103446J">Data4!$FS$1:$FS$10,Data4!$FS$11:$FS$17</definedName>
    <definedName name="A126103446J_Data">Data4!$FS$11:$FS$17</definedName>
    <definedName name="A126103446J_Latest">Data4!$FS$17</definedName>
    <definedName name="A126103450X">Data4!$DH$1:$DH$10,Data4!$DH$11:$DH$17</definedName>
    <definedName name="A126103450X_Data">Data4!$DH$11:$DH$17</definedName>
    <definedName name="A126103450X_Latest">Data4!$DH$17</definedName>
    <definedName name="A126103454J">Data4!$DQ$1:$DQ$10,Data4!$DQ$11:$DQ$17</definedName>
    <definedName name="A126103454J_Data">Data4!$DQ$11:$DQ$17</definedName>
    <definedName name="A126103454J_Latest">Data4!$DQ$17</definedName>
    <definedName name="A126103458T">Data4!$FV$1:$FV$10,Data4!$FV$11:$FV$17</definedName>
    <definedName name="A126103458T_Data">Data4!$FV$11:$FV$17</definedName>
    <definedName name="A126103458T_Latest">Data4!$FV$17</definedName>
    <definedName name="A126103462J">Data4!$CP$1:$CP$10,Data4!$CP$11:$CP$17</definedName>
    <definedName name="A126103462J_Data">Data4!$CP$11:$CP$17</definedName>
    <definedName name="A126103462J_Latest">Data4!$CP$17</definedName>
    <definedName name="A126103466T">Data4!$CV$1:$CV$10,Data4!$CV$11:$CV$17</definedName>
    <definedName name="A126103466T_Data">Data4!$CV$11:$CV$17</definedName>
    <definedName name="A126103466T_Latest">Data4!$CV$17</definedName>
    <definedName name="A126103470J">Data4!$CY$1:$CY$10,Data4!$CY$11:$CY$17</definedName>
    <definedName name="A126103470J_Data">Data4!$CY$11:$CY$17</definedName>
    <definedName name="A126103470J_Latest">Data4!$CY$17</definedName>
    <definedName name="A126103474T">Data4!$DN$1:$DN$10,Data4!$DN$11:$DN$17</definedName>
    <definedName name="A126103474T_Data">Data4!$DN$11:$DN$17</definedName>
    <definedName name="A126103474T_Latest">Data4!$DN$17</definedName>
    <definedName name="A126103478A">Data4!$EX$1:$EX$10,Data4!$EX$11:$EX$17</definedName>
    <definedName name="A126103478A_Data">Data4!$EX$11:$EX$17</definedName>
    <definedName name="A126103478A_Latest">Data4!$EX$17</definedName>
    <definedName name="A126103482T">Data4!$FA$1:$FA$10,Data4!$FA$11:$FA$17</definedName>
    <definedName name="A126103482T_Data">Data4!$FA$11:$FA$17</definedName>
    <definedName name="A126103482T_Latest">Data4!$FA$17</definedName>
    <definedName name="A126103486A">Data4!$DT$1:$DT$10,Data4!$DT$11:$DT$17</definedName>
    <definedName name="A126103486A_Data">Data4!$DT$11:$DT$17</definedName>
    <definedName name="A126103486A_Latest">Data4!$DT$17</definedName>
    <definedName name="A126103490T">Data4!$ER$1:$ER$10,Data4!$ER$11:$ER$17</definedName>
    <definedName name="A126103490T_Data">Data4!$ER$11:$ER$17</definedName>
    <definedName name="A126103490T_Latest">Data4!$ER$17</definedName>
    <definedName name="A126103494A">Data4!$FM$1:$FM$10,Data4!$FM$11:$FM$17</definedName>
    <definedName name="A126103494A_Data">Data4!$FM$11:$FM$17</definedName>
    <definedName name="A126103494A_Latest">Data4!$FM$17</definedName>
    <definedName name="A126103498K">Data4!$IA$1:$IA$10,Data4!$IA$11:$IA$17</definedName>
    <definedName name="A126103498K_Data">Data4!$IA$11:$IA$17</definedName>
    <definedName name="A126103498K_Latest">Data4!$IA$17</definedName>
    <definedName name="A126103502R">Data5!$F$1:$F$10,Data5!$F$11:$F$17</definedName>
    <definedName name="A126103502R_Data">Data5!$F$11:$F$17</definedName>
    <definedName name="A126103502R_Latest">Data5!$F$17</definedName>
    <definedName name="A126103506X">Data5!$AA$1:$AA$10,Data5!$AA$11:$AA$17</definedName>
    <definedName name="A126103506X_Data">Data5!$AA$11:$AA$17</definedName>
    <definedName name="A126103506X_Latest">Data5!$AA$17</definedName>
    <definedName name="A126103510R">Data5!$O$1:$O$10,Data5!$O$11:$O$17</definedName>
    <definedName name="A126103510R_Data">Data5!$O$11:$O$17</definedName>
    <definedName name="A126103510R_Latest">Data5!$O$17</definedName>
    <definedName name="A126103514X">Data5!$AM$1:$AM$10,Data5!$AM$11:$AM$17</definedName>
    <definedName name="A126103514X_Data">Data5!$AM$11:$AM$17</definedName>
    <definedName name="A126103514X_Latest">Data5!$AM$17</definedName>
    <definedName name="A126103518J">Data4!$ID$1:$ID$10,Data4!$ID$11:$ID$17</definedName>
    <definedName name="A126103518J_Data">Data4!$ID$11:$ID$17</definedName>
    <definedName name="A126103518J_Latest">Data4!$ID$17</definedName>
    <definedName name="A126103522X">Data4!$IJ$1:$IJ$10,Data4!$IJ$11:$IJ$17</definedName>
    <definedName name="A126103522X_Data">Data4!$IJ$11:$IJ$17</definedName>
    <definedName name="A126103522X_Latest">Data4!$IJ$17</definedName>
    <definedName name="A126103526J">Data5!$AS$1:$AS$10,Data5!$AS$11:$AS$17</definedName>
    <definedName name="A126103526J_Data">Data5!$AS$11:$AS$17</definedName>
    <definedName name="A126103526J_Latest">Data5!$AS$17</definedName>
    <definedName name="A126103530X">Data5!$AJ$1:$AJ$10,Data5!$AJ$11:$AJ$17</definedName>
    <definedName name="A126103530X_Data">Data5!$AJ$11:$AJ$17</definedName>
    <definedName name="A126103530X_Latest">Data5!$AJ$17</definedName>
    <definedName name="A126103534J">Data5!$AY$1:$AY$10,Data5!$AY$11:$AY$17</definedName>
    <definedName name="A126103534J_Data">Data5!$AY$11:$AY$17</definedName>
    <definedName name="A126103534J_Latest">Data5!$AY$17</definedName>
    <definedName name="A126103538T">Data4!$HL$1:$HL$10,Data4!$HL$11:$HL$17</definedName>
    <definedName name="A126103538T_Data">Data4!$HL$11:$HL$17</definedName>
    <definedName name="A126103538T_Latest">Data4!$HL$17</definedName>
    <definedName name="A126103542J">Data4!$HX$1:$HX$10,Data4!$HX$11:$HX$17</definedName>
    <definedName name="A126103542J_Data">Data4!$HX$11:$HX$17</definedName>
    <definedName name="A126103542J_Latest">Data4!$HX$17</definedName>
    <definedName name="A126103546T">Data5!$R$1:$R$10,Data5!$R$11:$R$17</definedName>
    <definedName name="A126103546T_Data">Data5!$R$11:$R$17</definedName>
    <definedName name="A126103546T_Latest">Data5!$R$17</definedName>
    <definedName name="A126103550J">Data5!$AP$1:$AP$10,Data5!$AP$11:$AP$17</definedName>
    <definedName name="A126103550J_Data">Data5!$AP$11:$AP$17</definedName>
    <definedName name="A126103550J_Latest">Data5!$AP$17</definedName>
    <definedName name="A126103554T">Data5!$AV$1:$AV$10,Data5!$AV$11:$AV$17</definedName>
    <definedName name="A126103554T_Data">Data5!$AV$11:$AV$17</definedName>
    <definedName name="A126103554T_Latest">Data5!$AV$17</definedName>
    <definedName name="A126103558A">Data4!$GT$1:$GT$10,Data4!$GT$11:$GT$17</definedName>
    <definedName name="A126103558A_Data">Data4!$GT$11:$GT$17</definedName>
    <definedName name="A126103558A_Latest">Data4!$GT$17</definedName>
    <definedName name="A126103562T">Data4!$HC$1:$HC$10,Data4!$HC$11:$HC$17</definedName>
    <definedName name="A126103562T_Data">Data4!$HC$11:$HC$17</definedName>
    <definedName name="A126103562T_Latest">Data4!$HC$17</definedName>
    <definedName name="A126103566A">Data4!$HF$1:$HF$10,Data4!$HF$11:$HF$17</definedName>
    <definedName name="A126103566A_Data">Data4!$HF$11:$HF$17</definedName>
    <definedName name="A126103566A_Latest">Data4!$HF$17</definedName>
    <definedName name="A126103570T">Data4!$IG$1:$IG$10,Data4!$IG$11:$IG$17</definedName>
    <definedName name="A126103570T_Data">Data4!$IG$11:$IG$17</definedName>
    <definedName name="A126103570T_Latest">Data4!$IG$17</definedName>
    <definedName name="A126103574A">Data4!$IM$1:$IM$10,Data4!$IM$11:$IM$17</definedName>
    <definedName name="A126103574A_Data">Data4!$IM$11:$IM$17</definedName>
    <definedName name="A126103574A_Latest">Data4!$IM$17</definedName>
    <definedName name="A126103578K">Data4!$IP$1:$IP$10,Data4!$IP$11:$IP$17</definedName>
    <definedName name="A126103578K_Data">Data4!$IP$11:$IP$17</definedName>
    <definedName name="A126103578K_Latest">Data4!$IP$17</definedName>
    <definedName name="A126103582A">Data5!$U$1:$U$10,Data5!$U$11:$U$17</definedName>
    <definedName name="A126103582A_Data">Data5!$U$11:$U$17</definedName>
    <definedName name="A126103582A_Latest">Data5!$U$17</definedName>
    <definedName name="A126103586K">Data5!$AD$1:$AD$10,Data5!$AD$11:$AD$17</definedName>
    <definedName name="A126103586K_Data">Data5!$AD$11:$AD$17</definedName>
    <definedName name="A126103586K_Latest">Data5!$AD$17</definedName>
    <definedName name="A126103590A">Data4!$HI$1:$HI$10,Data4!$HI$11:$HI$17</definedName>
    <definedName name="A126103590A_Data">Data4!$HI$11:$HI$17</definedName>
    <definedName name="A126103590A_Latest">Data4!$HI$17</definedName>
    <definedName name="A126103594K">Data4!$HR$1:$HR$10,Data4!$HR$11:$HR$17</definedName>
    <definedName name="A126103594K_Data">Data4!$HR$11:$HR$17</definedName>
    <definedName name="A126103594K_Latest">Data4!$HR$17</definedName>
    <definedName name="A126103598V">Data5!$AG$1:$AG$10,Data5!$AG$11:$AG$17</definedName>
    <definedName name="A126103598V_Data">Data5!$AG$11:$AG$17</definedName>
    <definedName name="A126103598V_Latest">Data5!$AG$17</definedName>
    <definedName name="A126103602X">Data4!$GQ$1:$GQ$10,Data4!$GQ$11:$GQ$17</definedName>
    <definedName name="A126103602X_Data">Data4!$GQ$11:$GQ$17</definedName>
    <definedName name="A126103602X_Latest">Data4!$GQ$17</definedName>
    <definedName name="A126103606J">Data4!$GW$1:$GW$10,Data4!$GW$11:$GW$17</definedName>
    <definedName name="A126103606J_Data">Data4!$GW$11:$GW$17</definedName>
    <definedName name="A126103606J_Latest">Data4!$GW$17</definedName>
    <definedName name="A126103610X">Data4!$GZ$1:$GZ$10,Data4!$GZ$11:$GZ$17</definedName>
    <definedName name="A126103610X_Data">Data4!$GZ$11:$GZ$17</definedName>
    <definedName name="A126103610X_Latest">Data4!$GZ$17</definedName>
    <definedName name="A126103614J">Data4!$HO$1:$HO$10,Data4!$HO$11:$HO$17</definedName>
    <definedName name="A126103614J_Data">Data4!$HO$11:$HO$17</definedName>
    <definedName name="A126103614J_Latest">Data4!$HO$17</definedName>
    <definedName name="A126103618T">Data5!$I$1:$I$10,Data5!$I$11:$I$17</definedName>
    <definedName name="A126103618T_Data">Data5!$I$11:$I$17</definedName>
    <definedName name="A126103618T_Latest">Data5!$I$17</definedName>
    <definedName name="A126103622J">Data5!$L$1:$L$10,Data5!$L$11:$L$17</definedName>
    <definedName name="A126103622J_Data">Data5!$L$11:$L$17</definedName>
    <definedName name="A126103622J_Latest">Data5!$L$17</definedName>
    <definedName name="A126103626T">Data4!$HU$1:$HU$10,Data4!$HU$11:$HU$17</definedName>
    <definedName name="A126103626T_Data">Data4!$HU$11:$HU$17</definedName>
    <definedName name="A126103626T_Latest">Data4!$HU$17</definedName>
    <definedName name="A126103630J">Data5!$C$1:$C$10,Data5!$C$11:$C$17</definedName>
    <definedName name="A126103630J_Data">Data5!$C$11:$C$17</definedName>
    <definedName name="A126103630J_Latest">Data5!$C$17</definedName>
    <definedName name="A126103634T">Data5!$X$1:$X$10,Data5!$X$11:$X$17</definedName>
    <definedName name="A126103634T_Data">Data5!$X$11:$X$17</definedName>
    <definedName name="A126103634T_Latest">Data5!$X$17</definedName>
    <definedName name="A126103638A">Data1!$IP$1:$IP$10,Data1!$IP$11:$IP$17</definedName>
    <definedName name="A126103638A_Data">Data1!$IP$11:$IP$17</definedName>
    <definedName name="A126103638A_Latest">Data1!$IP$17</definedName>
    <definedName name="A126103642T">Data2!$U$1:$U$10,Data2!$U$11:$U$17</definedName>
    <definedName name="A126103642T_Data">Data2!$U$11:$U$17</definedName>
    <definedName name="A126103642T_Latest">Data2!$U$17</definedName>
    <definedName name="A126103646A">Data2!$AP$1:$AP$10,Data2!$AP$11:$AP$17</definedName>
    <definedName name="A126103646A_Data">Data2!$AP$11:$AP$17</definedName>
    <definedName name="A126103646A_Latest">Data2!$AP$17</definedName>
    <definedName name="A126103650T">Data2!$AD$1:$AD$10,Data2!$AD$11:$AD$17</definedName>
    <definedName name="A126103650T_Data">Data2!$AD$11:$AD$17</definedName>
    <definedName name="A126103650T_Latest">Data2!$AD$17</definedName>
    <definedName name="A126103654A">Data2!$BB$1:$BB$10,Data2!$BB$11:$BB$17</definedName>
    <definedName name="A126103654A_Data">Data2!$BB$11:$BB$17</definedName>
    <definedName name="A126103654A_Latest">Data2!$BB$17</definedName>
    <definedName name="A126103658K">Data2!$C$1:$C$10,Data2!$C$11:$C$17</definedName>
    <definedName name="A126103658K_Data">Data2!$C$11:$C$17</definedName>
    <definedName name="A126103658K_Latest">Data2!$C$17</definedName>
    <definedName name="A126103662A">Data2!$I$1:$I$10,Data2!$I$11:$I$17</definedName>
    <definedName name="A126103662A_Data">Data2!$I$11:$I$17</definedName>
    <definedName name="A126103662A_Latest">Data2!$I$17</definedName>
    <definedName name="A126103666K">Data2!$BH$1:$BH$10,Data2!$BH$11:$BH$17</definedName>
    <definedName name="A126103666K_Data">Data2!$BH$11:$BH$17</definedName>
    <definedName name="A126103666K_Latest">Data2!$BH$17</definedName>
    <definedName name="A126103670A">Data2!$AY$1:$AY$10,Data2!$AY$11:$AY$17</definedName>
    <definedName name="A126103670A_Data">Data2!$AY$11:$AY$17</definedName>
    <definedName name="A126103670A_Latest">Data2!$AY$17</definedName>
    <definedName name="A126103674K">Data2!$BN$1:$BN$10,Data2!$BN$11:$BN$17</definedName>
    <definedName name="A126103674K_Data">Data2!$BN$11:$BN$17</definedName>
    <definedName name="A126103674K_Latest">Data2!$BN$17</definedName>
    <definedName name="A126103678V">Data1!$IA$1:$IA$10,Data1!$IA$11:$IA$17</definedName>
    <definedName name="A126103678V_Data">Data1!$IA$11:$IA$17</definedName>
    <definedName name="A126103678V_Latest">Data1!$IA$17</definedName>
    <definedName name="A126103682K">Data1!$IM$1:$IM$10,Data1!$IM$11:$IM$17</definedName>
    <definedName name="A126103682K_Data">Data1!$IM$11:$IM$17</definedName>
    <definedName name="A126103682K_Latest">Data1!$IM$17</definedName>
    <definedName name="A126103686V">Data2!$AG$1:$AG$10,Data2!$AG$11:$AG$17</definedName>
    <definedName name="A126103686V_Data">Data2!$AG$11:$AG$17</definedName>
    <definedName name="A126103686V_Latest">Data2!$AG$17</definedName>
    <definedName name="A126103690K">Data2!$BE$1:$BE$10,Data2!$BE$11:$BE$17</definedName>
    <definedName name="A126103690K_Data">Data2!$BE$11:$BE$17</definedName>
    <definedName name="A126103690K_Latest">Data2!$BE$17</definedName>
    <definedName name="A126103694V">Data2!$BK$1:$BK$10,Data2!$BK$11:$BK$17</definedName>
    <definedName name="A126103694V_Data">Data2!$BK$11:$BK$17</definedName>
    <definedName name="A126103694V_Latest">Data2!$BK$17</definedName>
    <definedName name="A126103698C">Data1!$HI$1:$HI$10,Data1!$HI$11:$HI$17</definedName>
    <definedName name="A126103698C_Data">Data1!$HI$11:$HI$17</definedName>
    <definedName name="A126103698C_Latest">Data1!$HI$17</definedName>
    <definedName name="A126103702J">Data1!$HR$1:$HR$10,Data1!$HR$11:$HR$17</definedName>
    <definedName name="A126103702J_Data">Data1!$HR$11:$HR$17</definedName>
    <definedName name="A126103702J_Latest">Data1!$HR$17</definedName>
    <definedName name="A126103706T">Data1!$HU$1:$HU$10,Data1!$HU$11:$HU$17</definedName>
    <definedName name="A126103706T_Data">Data1!$HU$11:$HU$17</definedName>
    <definedName name="A126103706T_Latest">Data1!$HU$17</definedName>
    <definedName name="A126103710J">Data2!$F$1:$F$10,Data2!$F$11:$F$17</definedName>
    <definedName name="A126103710J_Data">Data2!$F$11:$F$17</definedName>
    <definedName name="A126103710J_Latest">Data2!$F$17</definedName>
    <definedName name="A126103714T">Data2!$L$1:$L$10,Data2!$L$11:$L$17</definedName>
    <definedName name="A126103714T_Data">Data2!$L$11:$L$17</definedName>
    <definedName name="A126103714T_Latest">Data2!$L$17</definedName>
    <definedName name="A126103718A">Data2!$O$1:$O$10,Data2!$O$11:$O$17</definedName>
    <definedName name="A126103718A_Data">Data2!$O$11:$O$17</definedName>
    <definedName name="A126103718A_Latest">Data2!$O$17</definedName>
    <definedName name="A126103722T">Data2!$AJ$1:$AJ$10,Data2!$AJ$11:$AJ$17</definedName>
    <definedName name="A126103722T_Data">Data2!$AJ$11:$AJ$17</definedName>
    <definedName name="A126103722T_Latest">Data2!$AJ$17</definedName>
    <definedName name="A126103726A">Data2!$AS$1:$AS$10,Data2!$AS$11:$AS$17</definedName>
    <definedName name="A126103726A_Data">Data2!$AS$11:$AS$17</definedName>
    <definedName name="A126103726A_Latest">Data2!$AS$17</definedName>
    <definedName name="A126103730T">Data1!$HX$1:$HX$10,Data1!$HX$11:$HX$17</definedName>
    <definedName name="A126103730T_Data">Data1!$HX$11:$HX$17</definedName>
    <definedName name="A126103730T_Latest">Data1!$HX$17</definedName>
    <definedName name="A126103734A">Data1!$IG$1:$IG$10,Data1!$IG$11:$IG$17</definedName>
    <definedName name="A126103734A_Data">Data1!$IG$11:$IG$17</definedName>
    <definedName name="A126103734A_Latest">Data1!$IG$17</definedName>
    <definedName name="A126103738K">Data2!$AV$1:$AV$10,Data2!$AV$11:$AV$17</definedName>
    <definedName name="A126103738K_Data">Data2!$AV$11:$AV$17</definedName>
    <definedName name="A126103738K_Latest">Data2!$AV$17</definedName>
    <definedName name="A126103742A">Data1!$HF$1:$HF$10,Data1!$HF$11:$HF$17</definedName>
    <definedName name="A126103742A_Data">Data1!$HF$11:$HF$17</definedName>
    <definedName name="A126103742A_Latest">Data1!$HF$17</definedName>
    <definedName name="A126103746K">Data1!$HL$1:$HL$10,Data1!$HL$11:$HL$17</definedName>
    <definedName name="A126103746K_Data">Data1!$HL$11:$HL$17</definedName>
    <definedName name="A126103746K_Latest">Data1!$HL$17</definedName>
    <definedName name="A126103750A">Data1!$HO$1:$HO$10,Data1!$HO$11:$HO$17</definedName>
    <definedName name="A126103750A_Data">Data1!$HO$11:$HO$17</definedName>
    <definedName name="A126103750A_Latest">Data1!$HO$17</definedName>
    <definedName name="A126103754K">Data1!$ID$1:$ID$10,Data1!$ID$11:$ID$17</definedName>
    <definedName name="A126103754K_Data">Data1!$ID$11:$ID$17</definedName>
    <definedName name="A126103754K_Latest">Data1!$ID$17</definedName>
    <definedName name="A126103758V">Data2!$X$1:$X$10,Data2!$X$11:$X$17</definedName>
    <definedName name="A126103758V_Data">Data2!$X$11:$X$17</definedName>
    <definedName name="A126103758V_Latest">Data2!$X$17</definedName>
    <definedName name="A126103762K">Data2!$AA$1:$AA$10,Data2!$AA$11:$AA$17</definedName>
    <definedName name="A126103762K_Data">Data2!$AA$11:$AA$17</definedName>
    <definedName name="A126103762K_Latest">Data2!$AA$17</definedName>
    <definedName name="A126103766V">Data1!$IJ$1:$IJ$10,Data1!$IJ$11:$IJ$17</definedName>
    <definedName name="A126103766V_Data">Data1!$IJ$11:$IJ$17</definedName>
    <definedName name="A126103766V_Latest">Data1!$IJ$17</definedName>
    <definedName name="A126103770K">Data2!$R$1:$R$10,Data2!$R$11:$R$17</definedName>
    <definedName name="A126103770K_Data">Data2!$R$11:$R$17</definedName>
    <definedName name="A126103770K_Latest">Data2!$R$17</definedName>
    <definedName name="A126103774V">Data2!$AM$1:$AM$10,Data2!$AM$11:$AM$17</definedName>
    <definedName name="A126103774V_Data">Data2!$AM$11:$AM$17</definedName>
    <definedName name="A126103774V_Latest">Data2!$AM$17</definedName>
    <definedName name="A126104898R">Data3!$BM$1:$BM$10,Data3!$BM$11:$BM$17</definedName>
    <definedName name="A126104898R_Data">Data3!$BM$11:$BM$17</definedName>
    <definedName name="A126104898R_Latest">Data3!$BM$17</definedName>
    <definedName name="A126104902V">Data3!$CH$1:$CH$10,Data3!$CH$11:$CH$17</definedName>
    <definedName name="A126104902V_Data">Data3!$CH$11:$CH$17</definedName>
    <definedName name="A126104902V_Latest">Data3!$CH$17</definedName>
    <definedName name="A126104906C">Data3!$DC$1:$DC$10,Data3!$DC$11:$DC$17</definedName>
    <definedName name="A126104906C_Data">Data3!$DC$11:$DC$17</definedName>
    <definedName name="A126104906C_Latest">Data3!$DC$17</definedName>
    <definedName name="A126104910V">Data3!$CQ$1:$CQ$10,Data3!$CQ$11:$CQ$17</definedName>
    <definedName name="A126104910V_Data">Data3!$CQ$11:$CQ$17</definedName>
    <definedName name="A126104910V_Latest">Data3!$CQ$17</definedName>
    <definedName name="A126104914C">Data3!$DO$1:$DO$10,Data3!$DO$11:$DO$17</definedName>
    <definedName name="A126104914C_Data">Data3!$DO$11:$DO$17</definedName>
    <definedName name="A126104914C_Latest">Data3!$DO$17</definedName>
    <definedName name="A126104918L">Data3!$BP$1:$BP$10,Data3!$BP$11:$BP$17</definedName>
    <definedName name="A126104918L_Data">Data3!$BP$11:$BP$17</definedName>
    <definedName name="A126104918L_Latest">Data3!$BP$17</definedName>
    <definedName name="A126104922C">Data3!$BV$1:$BV$10,Data3!$BV$11:$BV$17</definedName>
    <definedName name="A126104922C_Data">Data3!$BV$11:$BV$17</definedName>
    <definedName name="A126104922C_Latest">Data3!$BV$17</definedName>
    <definedName name="A126104926L">Data3!$DU$1:$DU$10,Data3!$DU$11:$DU$17</definedName>
    <definedName name="A126104926L_Data">Data3!$DU$11:$DU$17</definedName>
    <definedName name="A126104926L_Latest">Data3!$DU$17</definedName>
    <definedName name="A126104930C">Data3!$DL$1:$DL$10,Data3!$DL$11:$DL$17</definedName>
    <definedName name="A126104930C_Data">Data3!$DL$11:$DL$17</definedName>
    <definedName name="A126104930C_Latest">Data3!$DL$17</definedName>
    <definedName name="A126104934L">Data3!$EA$1:$EA$10,Data3!$EA$11:$EA$17</definedName>
    <definedName name="A126104934L_Data">Data3!$EA$11:$EA$17</definedName>
    <definedName name="A126104934L_Latest">Data3!$EA$17</definedName>
    <definedName name="A126104938W">Data3!$AX$1:$AX$10,Data3!$AX$11:$AX$17</definedName>
    <definedName name="A126104938W_Data">Data3!$AX$11:$AX$17</definedName>
    <definedName name="A126104938W_Latest">Data3!$AX$17</definedName>
    <definedName name="A126104942L">Data3!$BJ$1:$BJ$10,Data3!$BJ$11:$BJ$17</definedName>
    <definedName name="A126104942L_Data">Data3!$BJ$11:$BJ$17</definedName>
    <definedName name="A126104942L_Latest">Data3!$BJ$17</definedName>
    <definedName name="A126104946W">Data3!$CT$1:$CT$10,Data3!$CT$11:$CT$17</definedName>
    <definedName name="A126104946W_Data">Data3!$CT$11:$CT$17</definedName>
    <definedName name="A126104946W_Latest">Data3!$CT$17</definedName>
    <definedName name="A126104950L">Data3!$DR$1:$DR$10,Data3!$DR$11:$DR$17</definedName>
    <definedName name="A126104950L_Data">Data3!$DR$11:$DR$17</definedName>
    <definedName name="A126104950L_Latest">Data3!$DR$17</definedName>
    <definedName name="A126104954W">Data3!$DX$1:$DX$10,Data3!$DX$11:$DX$17</definedName>
    <definedName name="A126104954W_Data">Data3!$DX$11:$DX$17</definedName>
    <definedName name="A126104954W_Latest">Data3!$DX$17</definedName>
    <definedName name="A126104958F">Data3!$AF$1:$AF$10,Data3!$AF$11:$AF$17</definedName>
    <definedName name="A126104958F_Data">Data3!$AF$11:$AF$17</definedName>
    <definedName name="A126104958F_Latest">Data3!$AF$17</definedName>
    <definedName name="A126104962W">Data3!$AO$1:$AO$10,Data3!$AO$11:$AO$17</definedName>
    <definedName name="A126104962W_Data">Data3!$AO$11:$AO$17</definedName>
    <definedName name="A126104962W_Latest">Data3!$AO$17</definedName>
    <definedName name="A126104966F">Data3!$AR$1:$AR$10,Data3!$AR$11:$AR$17</definedName>
    <definedName name="A126104966F_Data">Data3!$AR$11:$AR$17</definedName>
    <definedName name="A126104966F_Latest">Data3!$AR$17</definedName>
    <definedName name="A126104970W">Data3!$BS$1:$BS$10,Data3!$BS$11:$BS$17</definedName>
    <definedName name="A126104970W_Data">Data3!$BS$11:$BS$17</definedName>
    <definedName name="A126104970W_Latest">Data3!$BS$17</definedName>
    <definedName name="A126104974F">Data3!$BY$1:$BY$10,Data3!$BY$11:$BY$17</definedName>
    <definedName name="A126104974F_Data">Data3!$BY$11:$BY$17</definedName>
    <definedName name="A126104974F_Latest">Data3!$BY$17</definedName>
    <definedName name="A126104978R">Data3!$CB$1:$CB$10,Data3!$CB$11:$CB$17</definedName>
    <definedName name="A126104978R_Data">Data3!$CB$11:$CB$17</definedName>
    <definedName name="A126104978R_Latest">Data3!$CB$17</definedName>
    <definedName name="A126104982F">Data3!$CW$1:$CW$10,Data3!$CW$11:$CW$17</definedName>
    <definedName name="A126104982F_Data">Data3!$CW$11:$CW$17</definedName>
    <definedName name="A126104982F_Latest">Data3!$CW$17</definedName>
    <definedName name="A126104986R">Data3!$DF$1:$DF$10,Data3!$DF$11:$DF$17</definedName>
    <definedName name="A126104986R_Data">Data3!$DF$11:$DF$17</definedName>
    <definedName name="A126104986R_Latest">Data3!$DF$17</definedName>
    <definedName name="A126104990F">Data3!$AU$1:$AU$10,Data3!$AU$11:$AU$17</definedName>
    <definedName name="A126104990F_Data">Data3!$AU$11:$AU$17</definedName>
    <definedName name="A126104990F_Latest">Data3!$AU$17</definedName>
    <definedName name="A126104994R">Data3!$BD$1:$BD$10,Data3!$BD$11:$BD$17</definedName>
    <definedName name="A126104994R_Data">Data3!$BD$11:$BD$17</definedName>
    <definedName name="A126104994R_Latest">Data3!$BD$17</definedName>
    <definedName name="A126104998X">Data3!$DI$1:$DI$10,Data3!$DI$11:$DI$17</definedName>
    <definedName name="A126104998X_Data">Data3!$DI$11:$DI$17</definedName>
    <definedName name="A126104998X_Latest">Data3!$DI$17</definedName>
    <definedName name="A126105002F">Data3!$AC$1:$AC$10,Data3!$AC$11:$AC$17</definedName>
    <definedName name="A126105002F_Data">Data3!$AC$11:$AC$17</definedName>
    <definedName name="A126105002F_Latest">Data3!$AC$17</definedName>
    <definedName name="A126105006R">Data3!$AI$1:$AI$10,Data3!$AI$11:$AI$17</definedName>
    <definedName name="A126105006R_Data">Data3!$AI$11:$AI$17</definedName>
    <definedName name="A126105006R_Latest">Data3!$AI$17</definedName>
    <definedName name="A126105010F">Data3!$AL$1:$AL$10,Data3!$AL$11:$AL$17</definedName>
    <definedName name="A126105010F_Data">Data3!$AL$11:$AL$17</definedName>
    <definedName name="A126105010F_Latest">Data3!$AL$17</definedName>
    <definedName name="A126105014R">Data3!$BA$1:$BA$10,Data3!$BA$11:$BA$17</definedName>
    <definedName name="A126105014R_Data">Data3!$BA$11:$BA$17</definedName>
    <definedName name="A126105014R_Latest">Data3!$BA$17</definedName>
    <definedName name="A126105018X">Data3!$CK$1:$CK$10,Data3!$CK$11:$CK$17</definedName>
    <definedName name="A126105018X_Data">Data3!$CK$11:$CK$17</definedName>
    <definedName name="A126105018X_Latest">Data3!$CK$17</definedName>
    <definedName name="A126105022R">Data3!$CN$1:$CN$10,Data3!$CN$11:$CN$17</definedName>
    <definedName name="A126105022R_Data">Data3!$CN$11:$CN$17</definedName>
    <definedName name="A126105022R_Latest">Data3!$CN$17</definedName>
    <definedName name="A126105026X">Data3!$BG$1:$BG$10,Data3!$BG$11:$BG$17</definedName>
    <definedName name="A126105026X_Data">Data3!$BG$11:$BG$17</definedName>
    <definedName name="A126105026X_Latest">Data3!$BG$17</definedName>
    <definedName name="A126105030R">Data3!$CE$1:$CE$10,Data3!$CE$11:$CE$17</definedName>
    <definedName name="A126105030R_Data">Data3!$CE$11:$CE$17</definedName>
    <definedName name="A126105030R_Latest">Data3!$CE$17</definedName>
    <definedName name="A126105034X">Data3!$CZ$1:$CZ$10,Data3!$CZ$11:$CZ$17</definedName>
    <definedName name="A126105034X_Data">Data3!$CZ$11:$CZ$17</definedName>
    <definedName name="A126105034X_Latest">Data3!$CZ$17</definedName>
    <definedName name="A126106158V">Data1!$EO$1:$EO$10,Data1!$EO$11:$EO$17</definedName>
    <definedName name="A126106158V_Data">Data1!$EO$11:$EO$17</definedName>
    <definedName name="A126106158V_Latest">Data1!$EO$17</definedName>
    <definedName name="A126106162K">Data1!$FJ$1:$FJ$10,Data1!$FJ$11:$FJ$17</definedName>
    <definedName name="A126106162K_Data">Data1!$FJ$11:$FJ$17</definedName>
    <definedName name="A126106162K_Latest">Data1!$FJ$17</definedName>
    <definedName name="A126106166V">Data1!$GE$1:$GE$10,Data1!$GE$11:$GE$17</definedName>
    <definedName name="A126106166V_Data">Data1!$GE$11:$GE$17</definedName>
    <definedName name="A126106166V_Latest">Data1!$GE$17</definedName>
    <definedName name="A126106170K">Data1!$FS$1:$FS$10,Data1!$FS$11:$FS$17</definedName>
    <definedName name="A126106170K_Data">Data1!$FS$11:$FS$17</definedName>
    <definedName name="A126106170K_Latest">Data1!$FS$17</definedName>
    <definedName name="A126106174V">Data1!$GQ$1:$GQ$10,Data1!$GQ$11:$GQ$17</definedName>
    <definedName name="A126106174V_Data">Data1!$GQ$11:$GQ$17</definedName>
    <definedName name="A126106174V_Latest">Data1!$GQ$17</definedName>
    <definedName name="A126106178C">Data1!$ER$1:$ER$10,Data1!$ER$11:$ER$17</definedName>
    <definedName name="A126106178C_Data">Data1!$ER$11:$ER$17</definedName>
    <definedName name="A126106178C_Latest">Data1!$ER$17</definedName>
    <definedName name="A126106182V">Data1!$EX$1:$EX$10,Data1!$EX$11:$EX$17</definedName>
    <definedName name="A126106182V_Data">Data1!$EX$11:$EX$17</definedName>
    <definedName name="A126106182V_Latest">Data1!$EX$17</definedName>
    <definedName name="A126106186C">Data1!$GW$1:$GW$10,Data1!$GW$11:$GW$17</definedName>
    <definedName name="A126106186C_Data">Data1!$GW$11:$GW$17</definedName>
    <definedName name="A126106186C_Latest">Data1!$GW$17</definedName>
    <definedName name="A126106190V">Data1!$GN$1:$GN$10,Data1!$GN$11:$GN$17</definedName>
    <definedName name="A126106190V_Data">Data1!$GN$11:$GN$17</definedName>
    <definedName name="A126106190V_Latest">Data1!$GN$17</definedName>
    <definedName name="A126106194C">Data1!$HC$1:$HC$10,Data1!$HC$11:$HC$17</definedName>
    <definedName name="A126106194C_Data">Data1!$HC$11:$HC$17</definedName>
    <definedName name="A126106194C_Latest">Data1!$HC$17</definedName>
    <definedName name="A126106198L">Data1!$DZ$1:$DZ$10,Data1!$DZ$11:$DZ$17</definedName>
    <definedName name="A126106198L_Data">Data1!$DZ$11:$DZ$17</definedName>
    <definedName name="A126106198L_Latest">Data1!$DZ$17</definedName>
    <definedName name="A126106202T">Data1!$EL$1:$EL$10,Data1!$EL$11:$EL$17</definedName>
    <definedName name="A126106202T_Data">Data1!$EL$11:$EL$17</definedName>
    <definedName name="A126106202T_Latest">Data1!$EL$17</definedName>
    <definedName name="A126106206A">Data1!$FV$1:$FV$10,Data1!$FV$11:$FV$17</definedName>
    <definedName name="A126106206A_Data">Data1!$FV$11:$FV$17</definedName>
    <definedName name="A126106206A_Latest">Data1!$FV$17</definedName>
    <definedName name="A126106210T">Data1!$GT$1:$GT$10,Data1!$GT$11:$GT$17</definedName>
    <definedName name="A126106210T_Data">Data1!$GT$11:$GT$17</definedName>
    <definedName name="A126106210T_Latest">Data1!$GT$17</definedName>
    <definedName name="A126106214A">Data1!$GZ$1:$GZ$10,Data1!$GZ$11:$GZ$17</definedName>
    <definedName name="A126106214A_Data">Data1!$GZ$11:$GZ$17</definedName>
    <definedName name="A126106214A_Latest">Data1!$GZ$17</definedName>
    <definedName name="A126106218K">Data1!$DH$1:$DH$10,Data1!$DH$11:$DH$17</definedName>
    <definedName name="A126106218K_Data">Data1!$DH$11:$DH$17</definedName>
    <definedName name="A126106218K_Latest">Data1!$DH$17</definedName>
    <definedName name="A126106222A">Data1!$DQ$1:$DQ$10,Data1!$DQ$11:$DQ$17</definedName>
    <definedName name="A126106222A_Data">Data1!$DQ$11:$DQ$17</definedName>
    <definedName name="A126106222A_Latest">Data1!$DQ$17</definedName>
    <definedName name="A126106226K">Data1!$DT$1:$DT$10,Data1!$DT$11:$DT$17</definedName>
    <definedName name="A126106226K_Data">Data1!$DT$11:$DT$17</definedName>
    <definedName name="A126106226K_Latest">Data1!$DT$17</definedName>
    <definedName name="A126106230A">Data1!$EU$1:$EU$10,Data1!$EU$11:$EU$17</definedName>
    <definedName name="A126106230A_Data">Data1!$EU$11:$EU$17</definedName>
    <definedName name="A126106230A_Latest">Data1!$EU$17</definedName>
    <definedName name="A126106234K">Data1!$FA$1:$FA$10,Data1!$FA$11:$FA$17</definedName>
    <definedName name="A126106234K_Data">Data1!$FA$11:$FA$17</definedName>
    <definedName name="A126106234K_Latest">Data1!$FA$17</definedName>
    <definedName name="A126106238V">Data1!$FD$1:$FD$10,Data1!$FD$11:$FD$17</definedName>
    <definedName name="A126106238V_Data">Data1!$FD$11:$FD$17</definedName>
    <definedName name="A126106238V_Latest">Data1!$FD$17</definedName>
    <definedName name="A126106242K">Data1!$FY$1:$FY$10,Data1!$FY$11:$FY$17</definedName>
    <definedName name="A126106242K_Data">Data1!$FY$11:$FY$17</definedName>
    <definedName name="A126106242K_Latest">Data1!$FY$17</definedName>
    <definedName name="A126106246V">Data1!$GH$1:$GH$10,Data1!$GH$11:$GH$17</definedName>
    <definedName name="A126106246V_Data">Data1!$GH$11:$GH$17</definedName>
    <definedName name="A126106246V_Latest">Data1!$GH$17</definedName>
    <definedName name="A126106250K">Data1!$DW$1:$DW$10,Data1!$DW$11:$DW$17</definedName>
    <definedName name="A126106250K_Data">Data1!$DW$11:$DW$17</definedName>
    <definedName name="A126106250K_Latest">Data1!$DW$17</definedName>
    <definedName name="A126106254V">Data1!$EF$1:$EF$10,Data1!$EF$11:$EF$17</definedName>
    <definedName name="A126106254V_Data">Data1!$EF$11:$EF$17</definedName>
    <definedName name="A126106254V_Latest">Data1!$EF$17</definedName>
    <definedName name="A126106258C">Data1!$GK$1:$GK$10,Data1!$GK$11:$GK$17</definedName>
    <definedName name="A126106258C_Data">Data1!$GK$11:$GK$17</definedName>
    <definedName name="A126106258C_Latest">Data1!$GK$17</definedName>
    <definedName name="A126106262V">Data1!$DE$1:$DE$10,Data1!$DE$11:$DE$17</definedName>
    <definedName name="A126106262V_Data">Data1!$DE$11:$DE$17</definedName>
    <definedName name="A126106262V_Latest">Data1!$DE$17</definedName>
    <definedName name="A126106266C">Data1!$DK$1:$DK$10,Data1!$DK$11:$DK$17</definedName>
    <definedName name="A126106266C_Data">Data1!$DK$11:$DK$17</definedName>
    <definedName name="A126106266C_Latest">Data1!$DK$17</definedName>
    <definedName name="A126106270V">Data1!$DN$1:$DN$10,Data1!$DN$11:$DN$17</definedName>
    <definedName name="A126106270V_Data">Data1!$DN$11:$DN$17</definedName>
    <definedName name="A126106270V_Latest">Data1!$DN$17</definedName>
    <definedName name="A126106274C">Data1!$EC$1:$EC$10,Data1!$EC$11:$EC$17</definedName>
    <definedName name="A126106274C_Data">Data1!$EC$11:$EC$17</definedName>
    <definedName name="A126106274C_Latest">Data1!$EC$17</definedName>
    <definedName name="A126106278L">Data1!$FM$1:$FM$10,Data1!$FM$11:$FM$17</definedName>
    <definedName name="A126106278L_Data">Data1!$FM$11:$FM$17</definedName>
    <definedName name="A126106278L_Latest">Data1!$FM$17</definedName>
    <definedName name="A126106282C">Data1!$FP$1:$FP$10,Data1!$FP$11:$FP$17</definedName>
    <definedName name="A126106282C_Data">Data1!$FP$11:$FP$17</definedName>
    <definedName name="A126106282C_Latest">Data1!$FP$17</definedName>
    <definedName name="A126106286L">Data1!$EI$1:$EI$10,Data1!$EI$11:$EI$17</definedName>
    <definedName name="A126106286L_Data">Data1!$EI$11:$EI$17</definedName>
    <definedName name="A126106286L_Latest">Data1!$EI$17</definedName>
    <definedName name="A126106290C">Data1!$FG$1:$FG$10,Data1!$FG$11:$FG$17</definedName>
    <definedName name="A126106290C_Data">Data1!$FG$11:$FG$17</definedName>
    <definedName name="A126106290C_Latest">Data1!$FG$17</definedName>
    <definedName name="A126106294L">Data1!$GB$1:$GB$10,Data1!$GB$11:$GB$17</definedName>
    <definedName name="A126106294L_Data">Data1!$GB$11:$GB$17</definedName>
    <definedName name="A126106294L_Latest">Data1!$GB$17</definedName>
    <definedName name="A126107418W">Data2!$DA$1:$DA$10,Data2!$DA$11:$DA$17</definedName>
    <definedName name="A126107418W_Data">Data2!$DA$11:$DA$17</definedName>
    <definedName name="A126107418W_Latest">Data2!$DA$17</definedName>
    <definedName name="A126107422L">Data2!$DV$1:$DV$10,Data2!$DV$11:$DV$17</definedName>
    <definedName name="A126107422L_Data">Data2!$DV$11:$DV$17</definedName>
    <definedName name="A126107422L_Latest">Data2!$DV$17</definedName>
    <definedName name="A126107426W">Data2!$EQ$1:$EQ$10,Data2!$EQ$11:$EQ$17</definedName>
    <definedName name="A126107426W_Data">Data2!$EQ$11:$EQ$17</definedName>
    <definedName name="A126107426W_Latest">Data2!$EQ$17</definedName>
    <definedName name="A126107430L">Data2!$EE$1:$EE$10,Data2!$EE$11:$EE$17</definedName>
    <definedName name="A126107430L_Data">Data2!$EE$11:$EE$17</definedName>
    <definedName name="A126107430L_Latest">Data2!$EE$17</definedName>
    <definedName name="A126107434W">Data2!$FC$1:$FC$10,Data2!$FC$11:$FC$17</definedName>
    <definedName name="A126107434W_Data">Data2!$FC$11:$FC$17</definedName>
    <definedName name="A126107434W_Latest">Data2!$FC$17</definedName>
    <definedName name="A126107438F">Data2!$DD$1:$DD$10,Data2!$DD$11:$DD$17</definedName>
    <definedName name="A126107438F_Data">Data2!$DD$11:$DD$17</definedName>
    <definedName name="A126107438F_Latest">Data2!$DD$17</definedName>
    <definedName name="A126107442W">Data2!$DJ$1:$DJ$10,Data2!$DJ$11:$DJ$17</definedName>
    <definedName name="A126107442W_Data">Data2!$DJ$11:$DJ$17</definedName>
    <definedName name="A126107442W_Latest">Data2!$DJ$17</definedName>
    <definedName name="A126107446F">Data2!$FI$1:$FI$10,Data2!$FI$11:$FI$17</definedName>
    <definedName name="A126107446F_Data">Data2!$FI$11:$FI$17</definedName>
    <definedName name="A126107446F_Latest">Data2!$FI$17</definedName>
    <definedName name="A126107450W">Data2!$EZ$1:$EZ$10,Data2!$EZ$11:$EZ$17</definedName>
    <definedName name="A126107450W_Data">Data2!$EZ$11:$EZ$17</definedName>
    <definedName name="A126107450W_Latest">Data2!$EZ$17</definedName>
    <definedName name="A126107454F">Data2!$FO$1:$FO$10,Data2!$FO$11:$FO$17</definedName>
    <definedName name="A126107454F_Data">Data2!$FO$11:$FO$17</definedName>
    <definedName name="A126107454F_Latest">Data2!$FO$17</definedName>
    <definedName name="A126107458R">Data2!$CL$1:$CL$10,Data2!$CL$11:$CL$17</definedName>
    <definedName name="A126107458R_Data">Data2!$CL$11:$CL$17</definedName>
    <definedName name="A126107458R_Latest">Data2!$CL$17</definedName>
    <definedName name="A126107462F">Data2!$CX$1:$CX$10,Data2!$CX$11:$CX$17</definedName>
    <definedName name="A126107462F_Data">Data2!$CX$11:$CX$17</definedName>
    <definedName name="A126107462F_Latest">Data2!$CX$17</definedName>
    <definedName name="A126107466R">Data2!$EH$1:$EH$10,Data2!$EH$11:$EH$17</definedName>
    <definedName name="A126107466R_Data">Data2!$EH$11:$EH$17</definedName>
    <definedName name="A126107466R_Latest">Data2!$EH$17</definedName>
    <definedName name="A126107470F">Data2!$FF$1:$FF$10,Data2!$FF$11:$FF$17</definedName>
    <definedName name="A126107470F_Data">Data2!$FF$11:$FF$17</definedName>
    <definedName name="A126107470F_Latest">Data2!$FF$17</definedName>
    <definedName name="A126107474R">Data2!$FL$1:$FL$10,Data2!$FL$11:$FL$17</definedName>
    <definedName name="A126107474R_Data">Data2!$FL$11:$FL$17</definedName>
    <definedName name="A126107474R_Latest">Data2!$FL$17</definedName>
    <definedName name="A126107478X">Data2!$BT$1:$BT$10,Data2!$BT$11:$BT$17</definedName>
    <definedName name="A126107478X_Data">Data2!$BT$11:$BT$17</definedName>
    <definedName name="A126107478X_Latest">Data2!$BT$17</definedName>
    <definedName name="A126107482R">Data2!$CC$1:$CC$10,Data2!$CC$11:$CC$17</definedName>
    <definedName name="A126107482R_Data">Data2!$CC$11:$CC$17</definedName>
    <definedName name="A126107482R_Latest">Data2!$CC$17</definedName>
    <definedName name="A126107486X">Data2!$CF$1:$CF$10,Data2!$CF$11:$CF$17</definedName>
    <definedName name="A126107486X_Data">Data2!$CF$11:$CF$17</definedName>
    <definedName name="A126107486X_Latest">Data2!$CF$17</definedName>
    <definedName name="A126107490R">Data2!$DG$1:$DG$10,Data2!$DG$11:$DG$17</definedName>
    <definedName name="A126107490R_Data">Data2!$DG$11:$DG$17</definedName>
    <definedName name="A126107490R_Latest">Data2!$DG$17</definedName>
    <definedName name="A126107494X">Data2!$DM$1:$DM$10,Data2!$DM$11:$DM$17</definedName>
    <definedName name="A126107494X_Data">Data2!$DM$11:$DM$17</definedName>
    <definedName name="A126107494X_Latest">Data2!$DM$17</definedName>
    <definedName name="A126107498J">Data2!$DP$1:$DP$10,Data2!$DP$11:$DP$17</definedName>
    <definedName name="A126107498J_Data">Data2!$DP$11:$DP$17</definedName>
    <definedName name="A126107498J_Latest">Data2!$DP$17</definedName>
    <definedName name="A126107502L">Data2!$EK$1:$EK$10,Data2!$EK$11:$EK$17</definedName>
    <definedName name="A126107502L_Data">Data2!$EK$11:$EK$17</definedName>
    <definedName name="A126107502L_Latest">Data2!$EK$17</definedName>
    <definedName name="A126107506W">Data2!$ET$1:$ET$10,Data2!$ET$11:$ET$17</definedName>
    <definedName name="A126107506W_Data">Data2!$ET$11:$ET$17</definedName>
    <definedName name="A126107506W_Latest">Data2!$ET$17</definedName>
    <definedName name="A126107510L">Data2!$CI$1:$CI$10,Data2!$CI$11:$CI$17</definedName>
    <definedName name="A126107510L_Data">Data2!$CI$11:$CI$17</definedName>
    <definedName name="A126107510L_Latest">Data2!$CI$17</definedName>
    <definedName name="A126107514W">Data2!$CR$1:$CR$10,Data2!$CR$11:$CR$17</definedName>
    <definedName name="A126107514W_Data">Data2!$CR$11:$CR$17</definedName>
    <definedName name="A126107514W_Latest">Data2!$CR$17</definedName>
    <definedName name="A126107518F">Data2!$EW$1:$EW$10,Data2!$EW$11:$EW$17</definedName>
    <definedName name="A126107518F_Data">Data2!$EW$11:$EW$17</definedName>
    <definedName name="A126107518F_Latest">Data2!$EW$17</definedName>
    <definedName name="A126107522W">Data2!$BQ$1:$BQ$10,Data2!$BQ$11:$BQ$17</definedName>
    <definedName name="A126107522W_Data">Data2!$BQ$11:$BQ$17</definedName>
    <definedName name="A126107522W_Latest">Data2!$BQ$17</definedName>
    <definedName name="A126107526F">Data2!$BW$1:$BW$10,Data2!$BW$11:$BW$17</definedName>
    <definedName name="A126107526F_Data">Data2!$BW$11:$BW$17</definedName>
    <definedName name="A126107526F_Latest">Data2!$BW$17</definedName>
    <definedName name="A126107530W">Data2!$BZ$1:$BZ$10,Data2!$BZ$11:$BZ$17</definedName>
    <definedName name="A126107530W_Data">Data2!$BZ$11:$BZ$17</definedName>
    <definedName name="A126107530W_Latest">Data2!$BZ$17</definedName>
    <definedName name="A126107534F">Data2!$CO$1:$CO$10,Data2!$CO$11:$CO$17</definedName>
    <definedName name="A126107534F_Data">Data2!$CO$11:$CO$17</definedName>
    <definedName name="A126107534F_Latest">Data2!$CO$17</definedName>
    <definedName name="A126107538R">Data2!$DY$1:$DY$10,Data2!$DY$11:$DY$17</definedName>
    <definedName name="A126107538R_Data">Data2!$DY$11:$DY$17</definedName>
    <definedName name="A126107538R_Latest">Data2!$DY$17</definedName>
    <definedName name="A126107542F">Data2!$EB$1:$EB$10,Data2!$EB$11:$EB$17</definedName>
    <definedName name="A126107542F_Data">Data2!$EB$11:$EB$17</definedName>
    <definedName name="A126107542F_Latest">Data2!$EB$17</definedName>
    <definedName name="A126107546R">Data2!$CU$1:$CU$10,Data2!$CU$11:$CU$17</definedName>
    <definedName name="A126107546R_Data">Data2!$CU$11:$CU$17</definedName>
    <definedName name="A126107546R_Latest">Data2!$CU$17</definedName>
    <definedName name="A126107550F">Data2!$DS$1:$DS$10,Data2!$DS$11:$DS$17</definedName>
    <definedName name="A126107550F_Data">Data2!$DS$11:$DS$17</definedName>
    <definedName name="A126107550F_Latest">Data2!$DS$17</definedName>
    <definedName name="A126107554R">Data2!$EN$1:$EN$10,Data2!$EN$11:$EN$17</definedName>
    <definedName name="A126107554R_Data">Data2!$EN$11:$EN$17</definedName>
    <definedName name="A126107554R_Latest">Data2!$EN$17</definedName>
    <definedName name="A126108678K">Data2!$HB$1:$HB$10,Data2!$HB$11:$HB$17</definedName>
    <definedName name="A126108678K_Data">Data2!$HB$11:$HB$17</definedName>
    <definedName name="A126108678K_Latest">Data2!$HB$17</definedName>
    <definedName name="A126108682A">Data2!$HW$1:$HW$10,Data2!$HW$11:$HW$17</definedName>
    <definedName name="A126108682A_Data">Data2!$HW$11:$HW$17</definedName>
    <definedName name="A126108682A_Latest">Data2!$HW$17</definedName>
    <definedName name="A126108686K">Data3!$B$1:$B$10,Data3!$B$11:$B$17</definedName>
    <definedName name="A126108686K_Data">Data3!$B$11:$B$17</definedName>
    <definedName name="A126108686K_Latest">Data3!$B$17</definedName>
    <definedName name="A126108690A">Data2!$IF$1:$IF$10,Data2!$IF$11:$IF$17</definedName>
    <definedName name="A126108690A_Data">Data2!$IF$11:$IF$17</definedName>
    <definedName name="A126108690A_Latest">Data2!$IF$17</definedName>
    <definedName name="A126108694K">Data3!$N$1:$N$10,Data3!$N$11:$N$17</definedName>
    <definedName name="A126108694K_Data">Data3!$N$11:$N$17</definedName>
    <definedName name="A126108694K_Latest">Data3!$N$17</definedName>
    <definedName name="A126108698V">Data2!$HE$1:$HE$10,Data2!$HE$11:$HE$17</definedName>
    <definedName name="A126108698V_Data">Data2!$HE$11:$HE$17</definedName>
    <definedName name="A126108698V_Latest">Data2!$HE$17</definedName>
    <definedName name="A126108702X">Data2!$HK$1:$HK$10,Data2!$HK$11:$HK$17</definedName>
    <definedName name="A126108702X_Data">Data2!$HK$11:$HK$17</definedName>
    <definedName name="A126108702X_Latest">Data2!$HK$17</definedName>
    <definedName name="A126108706J">Data3!$T$1:$T$10,Data3!$T$11:$T$17</definedName>
    <definedName name="A126108706J_Data">Data3!$T$11:$T$17</definedName>
    <definedName name="A126108706J_Latest">Data3!$T$17</definedName>
    <definedName name="A126108710X">Data3!$K$1:$K$10,Data3!$K$11:$K$17</definedName>
    <definedName name="A126108710X_Data">Data3!$K$11:$K$17</definedName>
    <definedName name="A126108710X_Latest">Data3!$K$17</definedName>
    <definedName name="A126108714J">Data3!$Z$1:$Z$10,Data3!$Z$11:$Z$17</definedName>
    <definedName name="A126108714J_Data">Data3!$Z$11:$Z$17</definedName>
    <definedName name="A126108714J_Latest">Data3!$Z$17</definedName>
    <definedName name="A126108718T">Data2!$GM$1:$GM$10,Data2!$GM$11:$GM$17</definedName>
    <definedName name="A126108718T_Data">Data2!$GM$11:$GM$17</definedName>
    <definedName name="A126108718T_Latest">Data2!$GM$17</definedName>
    <definedName name="A126108722J">Data2!$GY$1:$GY$10,Data2!$GY$11:$GY$17</definedName>
    <definedName name="A126108722J_Data">Data2!$GY$11:$GY$17</definedName>
    <definedName name="A126108722J_Latest">Data2!$GY$17</definedName>
    <definedName name="A126108726T">Data2!$II$1:$II$10,Data2!$II$11:$II$17</definedName>
    <definedName name="A126108726T_Data">Data2!$II$11:$II$17</definedName>
    <definedName name="A126108726T_Latest">Data2!$II$17</definedName>
    <definedName name="A126108730J">Data3!$Q$1:$Q$10,Data3!$Q$11:$Q$17</definedName>
    <definedName name="A126108730J_Data">Data3!$Q$11:$Q$17</definedName>
    <definedName name="A126108730J_Latest">Data3!$Q$17</definedName>
    <definedName name="A126108734T">Data3!$W$1:$W$10,Data3!$W$11:$W$17</definedName>
    <definedName name="A126108734T_Data">Data3!$W$11:$W$17</definedName>
    <definedName name="A126108734T_Latest">Data3!$W$17</definedName>
    <definedName name="A126108738A">Data2!$FU$1:$FU$10,Data2!$FU$11:$FU$17</definedName>
    <definedName name="A126108738A_Data">Data2!$FU$11:$FU$17</definedName>
    <definedName name="A126108738A_Latest">Data2!$FU$17</definedName>
    <definedName name="A126108742T">Data2!$GD$1:$GD$10,Data2!$GD$11:$GD$17</definedName>
    <definedName name="A126108742T_Data">Data2!$GD$11:$GD$17</definedName>
    <definedName name="A126108742T_Latest">Data2!$GD$17</definedName>
    <definedName name="A126108746A">Data2!$GG$1:$GG$10,Data2!$GG$11:$GG$17</definedName>
    <definedName name="A126108746A_Data">Data2!$GG$11:$GG$17</definedName>
    <definedName name="A126108746A_Latest">Data2!$GG$17</definedName>
    <definedName name="A126108750T">Data2!$HH$1:$HH$10,Data2!$HH$11:$HH$17</definedName>
    <definedName name="A126108750T_Data">Data2!$HH$11:$HH$17</definedName>
    <definedName name="A126108750T_Latest">Data2!$HH$17</definedName>
    <definedName name="A126108754A">Data2!$HN$1:$HN$10,Data2!$HN$11:$HN$17</definedName>
    <definedName name="A126108754A_Data">Data2!$HN$11:$HN$17</definedName>
    <definedName name="A126108754A_Latest">Data2!$HN$17</definedName>
    <definedName name="A126108758K">Data2!$HQ$1:$HQ$10,Data2!$HQ$11:$HQ$17</definedName>
    <definedName name="A126108758K_Data">Data2!$HQ$11:$HQ$17</definedName>
    <definedName name="A126108758K_Latest">Data2!$HQ$17</definedName>
    <definedName name="A126108762A">Data2!$IL$1:$IL$10,Data2!$IL$11:$IL$17</definedName>
    <definedName name="A126108762A_Data">Data2!$IL$11:$IL$17</definedName>
    <definedName name="A126108762A_Latest">Data2!$IL$17</definedName>
    <definedName name="A126108766K">Data3!$E$1:$E$10,Data3!$E$11:$E$17</definedName>
    <definedName name="A126108766K_Data">Data3!$E$11:$E$17</definedName>
    <definedName name="A126108766K_Latest">Data3!$E$17</definedName>
    <definedName name="A126108770A">Data2!$GJ$1:$GJ$10,Data2!$GJ$11:$GJ$17</definedName>
    <definedName name="A126108770A_Data">Data2!$GJ$11:$GJ$17</definedName>
    <definedName name="A126108770A_Latest">Data2!$GJ$17</definedName>
    <definedName name="A126108774K">Data2!$GS$1:$GS$10,Data2!$GS$11:$GS$17</definedName>
    <definedName name="A126108774K_Data">Data2!$GS$11:$GS$17</definedName>
    <definedName name="A126108774K_Latest">Data2!$GS$17</definedName>
    <definedName name="A126108778V">Data3!$H$1:$H$10,Data3!$H$11:$H$17</definedName>
    <definedName name="A126108778V_Data">Data3!$H$11:$H$17</definedName>
    <definedName name="A126108778V_Latest">Data3!$H$17</definedName>
    <definedName name="A126108782K">Data2!$FR$1:$FR$10,Data2!$FR$11:$FR$17</definedName>
    <definedName name="A126108782K_Data">Data2!$FR$11:$FR$17</definedName>
    <definedName name="A126108782K_Latest">Data2!$FR$17</definedName>
    <definedName name="A126108786V">Data2!$FX$1:$FX$10,Data2!$FX$11:$FX$17</definedName>
    <definedName name="A126108786V_Data">Data2!$FX$11:$FX$17</definedName>
    <definedName name="A126108786V_Latest">Data2!$FX$17</definedName>
    <definedName name="A126108790K">Data2!$GA$1:$GA$10,Data2!$GA$11:$GA$17</definedName>
    <definedName name="A126108790K_Data">Data2!$GA$11:$GA$17</definedName>
    <definedName name="A126108790K_Latest">Data2!$GA$17</definedName>
    <definedName name="A126108794V">Data2!$GP$1:$GP$10,Data2!$GP$11:$GP$17</definedName>
    <definedName name="A126108794V_Data">Data2!$GP$11:$GP$17</definedName>
    <definedName name="A126108794V_Latest">Data2!$GP$17</definedName>
    <definedName name="A126108798C">Data2!$HZ$1:$HZ$10,Data2!$HZ$11:$HZ$17</definedName>
    <definedName name="A126108798C_Data">Data2!$HZ$11:$HZ$17</definedName>
    <definedName name="A126108798C_Latest">Data2!$HZ$17</definedName>
    <definedName name="A126108802J">Data2!$IC$1:$IC$10,Data2!$IC$11:$IC$17</definedName>
    <definedName name="A126108802J_Data">Data2!$IC$11:$IC$17</definedName>
    <definedName name="A126108802J_Latest">Data2!$IC$17</definedName>
    <definedName name="A126108806T">Data2!$GV$1:$GV$10,Data2!$GV$11:$GV$17</definedName>
    <definedName name="A126108806T_Data">Data2!$GV$11:$GV$17</definedName>
    <definedName name="A126108806T_Latest">Data2!$GV$17</definedName>
    <definedName name="A126108810J">Data2!$HT$1:$HT$10,Data2!$HT$11:$HT$17</definedName>
    <definedName name="A126108810J_Data">Data2!$HT$11:$HT$17</definedName>
    <definedName name="A126108810J_Latest">Data2!$HT$17</definedName>
    <definedName name="A126108814T">Data2!$IO$1:$IO$10,Data2!$IO$11:$IO$17</definedName>
    <definedName name="A126108814T_Data">Data2!$IO$11:$IO$17</definedName>
    <definedName name="A126108814T_Latest">Data2!$IO$17</definedName>
    <definedName name="A126109938L">Data1!$AM$1:$AM$10,Data1!$AM$11:$AM$17</definedName>
    <definedName name="A126109938L_Data">Data1!$AM$11:$AM$17</definedName>
    <definedName name="A126109938L_Latest">Data1!$AM$17</definedName>
    <definedName name="A126109942C">Data1!$BH$1:$BH$10,Data1!$BH$11:$BH$17</definedName>
    <definedName name="A126109942C_Data">Data1!$BH$11:$BH$17</definedName>
    <definedName name="A126109942C_Latest">Data1!$BH$17</definedName>
    <definedName name="A126109946L">Data1!$CC$1:$CC$10,Data1!$CC$11:$CC$17</definedName>
    <definedName name="A126109946L_Data">Data1!$CC$11:$CC$17</definedName>
    <definedName name="A126109946L_Latest">Data1!$CC$17</definedName>
    <definedName name="A126109950C">Data1!$BQ$1:$BQ$10,Data1!$BQ$11:$BQ$17</definedName>
    <definedName name="A126109950C_Data">Data1!$BQ$11:$BQ$17</definedName>
    <definedName name="A126109950C_Latest">Data1!$BQ$17</definedName>
    <definedName name="A126109954L">Data1!$CO$1:$CO$10,Data1!$CO$11:$CO$17</definedName>
    <definedName name="A126109954L_Data">Data1!$CO$11:$CO$17</definedName>
    <definedName name="A126109954L_Latest">Data1!$CO$17</definedName>
    <definedName name="A126109958W">Data1!$AP$1:$AP$10,Data1!$AP$11:$AP$17</definedName>
    <definedName name="A126109958W_Data">Data1!$AP$11:$AP$17</definedName>
    <definedName name="A126109958W_Latest">Data1!$AP$17</definedName>
    <definedName name="A126109962L">Data1!$AV$1:$AV$10,Data1!$AV$11:$AV$17</definedName>
    <definedName name="A126109962L_Data">Data1!$AV$11:$AV$17</definedName>
    <definedName name="A126109962L_Latest">Data1!$AV$17</definedName>
    <definedName name="A126109966W">Data1!$CU$1:$CU$10,Data1!$CU$11:$CU$17</definedName>
    <definedName name="A126109966W_Data">Data1!$CU$11:$CU$17</definedName>
    <definedName name="A126109966W_Latest">Data1!$CU$17</definedName>
    <definedName name="A126109970L">Data1!$CL$1:$CL$10,Data1!$CL$11:$CL$17</definedName>
    <definedName name="A126109970L_Data">Data1!$CL$11:$CL$17</definedName>
    <definedName name="A126109970L_Latest">Data1!$CL$17</definedName>
    <definedName name="A126109974W">Data1!$DA$1:$DA$10,Data1!$DA$11:$DA$17</definedName>
    <definedName name="A126109974W_Data">Data1!$DA$11:$DA$17</definedName>
    <definedName name="A126109974W_Latest">Data1!$DA$17</definedName>
    <definedName name="A126109978F">Data1!$X$1:$X$10,Data1!$X$11:$X$17</definedName>
    <definedName name="A126109978F_Data">Data1!$X$11:$X$17</definedName>
    <definedName name="A126109978F_Latest">Data1!$X$17</definedName>
    <definedName name="A126109982W">Data1!$AJ$1:$AJ$10,Data1!$AJ$11:$AJ$17</definedName>
    <definedName name="A126109982W_Data">Data1!$AJ$11:$AJ$17</definedName>
    <definedName name="A126109982W_Latest">Data1!$AJ$17</definedName>
    <definedName name="A126109986F">Data1!$BT$1:$BT$10,Data1!$BT$11:$BT$17</definedName>
    <definedName name="A126109986F_Data">Data1!$BT$11:$BT$17</definedName>
    <definedName name="A126109986F_Latest">Data1!$BT$17</definedName>
    <definedName name="A126109990W">Data1!$CR$1:$CR$10,Data1!$CR$11:$CR$17</definedName>
    <definedName name="A126109990W_Data">Data1!$CR$11:$CR$17</definedName>
    <definedName name="A126109990W_Latest">Data1!$CR$17</definedName>
    <definedName name="A126109994F">Data1!$CX$1:$CX$10,Data1!$CX$11:$CX$17</definedName>
    <definedName name="A126109994F_Data">Data1!$CX$11:$CX$17</definedName>
    <definedName name="A126109994F_Latest">Data1!$CX$17</definedName>
    <definedName name="A126109998R">Data1!$F$1:$F$10,Data1!$F$11:$F$17</definedName>
    <definedName name="A126109998R_Data">Data1!$F$11:$F$17</definedName>
    <definedName name="A126109998R_Latest">Data1!$F$17</definedName>
    <definedName name="A126110002A">Data1!$O$1:$O$10,Data1!$O$11:$O$17</definedName>
    <definedName name="A126110002A_Data">Data1!$O$11:$O$17</definedName>
    <definedName name="A126110002A_Latest">Data1!$O$17</definedName>
    <definedName name="A126110006K">Data1!$R$1:$R$10,Data1!$R$11:$R$17</definedName>
    <definedName name="A126110006K_Data">Data1!$R$11:$R$17</definedName>
    <definedName name="A126110006K_Latest">Data1!$R$17</definedName>
    <definedName name="A126110010A">Data1!$AS$1:$AS$10,Data1!$AS$11:$AS$17</definedName>
    <definedName name="A126110010A_Data">Data1!$AS$11:$AS$17</definedName>
    <definedName name="A126110010A_Latest">Data1!$AS$17</definedName>
    <definedName name="A126110014K">Data1!$AY$1:$AY$10,Data1!$AY$11:$AY$17</definedName>
    <definedName name="A126110014K_Data">Data1!$AY$11:$AY$17</definedName>
    <definedName name="A126110014K_Latest">Data1!$AY$17</definedName>
    <definedName name="A126110018V">Data1!$BB$1:$BB$10,Data1!$BB$11:$BB$17</definedName>
    <definedName name="A126110018V_Data">Data1!$BB$11:$BB$17</definedName>
    <definedName name="A126110018V_Latest">Data1!$BB$17</definedName>
    <definedName name="A126110022K">Data1!$BW$1:$BW$10,Data1!$BW$11:$BW$17</definedName>
    <definedName name="A126110022K_Data">Data1!$BW$11:$BW$17</definedName>
    <definedName name="A126110022K_Latest">Data1!$BW$17</definedName>
    <definedName name="A126110026V">Data1!$CF$1:$CF$10,Data1!$CF$11:$CF$17</definedName>
    <definedName name="A126110026V_Data">Data1!$CF$11:$CF$17</definedName>
    <definedName name="A126110026V_Latest">Data1!$CF$17</definedName>
    <definedName name="A126110030K">Data1!$U$1:$U$10,Data1!$U$11:$U$17</definedName>
    <definedName name="A126110030K_Data">Data1!$U$11:$U$17</definedName>
    <definedName name="A126110030K_Latest">Data1!$U$17</definedName>
    <definedName name="A126110034V">Data1!$AD$1:$AD$10,Data1!$AD$11:$AD$17</definedName>
    <definedName name="A126110034V_Data">Data1!$AD$11:$AD$17</definedName>
    <definedName name="A126110034V_Latest">Data1!$AD$17</definedName>
    <definedName name="A126110038C">Data1!$CI$1:$CI$10,Data1!$CI$11:$CI$17</definedName>
    <definedName name="A126110038C_Data">Data1!$CI$11:$CI$17</definedName>
    <definedName name="A126110038C_Latest">Data1!$CI$17</definedName>
    <definedName name="A126110042V">Data1!$C$1:$C$10,Data1!$C$11:$C$17</definedName>
    <definedName name="A126110042V_Data">Data1!$C$11:$C$17</definedName>
    <definedName name="A126110042V_Latest">Data1!$C$17</definedName>
    <definedName name="A126110046C">Data1!$I$1:$I$10,Data1!$I$11:$I$17</definedName>
    <definedName name="A126110046C_Data">Data1!$I$11:$I$17</definedName>
    <definedName name="A126110046C_Latest">Data1!$I$17</definedName>
    <definedName name="A126110050V">Data1!$L$1:$L$10,Data1!$L$11:$L$17</definedName>
    <definedName name="A126110050V_Data">Data1!$L$11:$L$17</definedName>
    <definedName name="A126110050V_Latest">Data1!$L$17</definedName>
    <definedName name="A126110054C">Data1!$AA$1:$AA$10,Data1!$AA$11:$AA$17</definedName>
    <definedName name="A126110054C_Data">Data1!$AA$11:$AA$17</definedName>
    <definedName name="A126110054C_Latest">Data1!$AA$17</definedName>
    <definedName name="A126110058L">Data1!$BK$1:$BK$10,Data1!$BK$11:$BK$17</definedName>
    <definedName name="A126110058L_Data">Data1!$BK$11:$BK$17</definedName>
    <definedName name="A126110058L_Latest">Data1!$BK$17</definedName>
    <definedName name="A126110062C">Data1!$BN$1:$BN$10,Data1!$BN$11:$BN$17</definedName>
    <definedName name="A126110062C_Data">Data1!$BN$11:$BN$17</definedName>
    <definedName name="A126110062C_Latest">Data1!$BN$17</definedName>
    <definedName name="A126110066L">Data1!$AG$1:$AG$10,Data1!$AG$11:$AG$17</definedName>
    <definedName name="A126110066L_Data">Data1!$AG$11:$AG$17</definedName>
    <definedName name="A126110066L_Latest">Data1!$AG$17</definedName>
    <definedName name="A126110070C">Data1!$BE$1:$BE$10,Data1!$BE$11:$BE$17</definedName>
    <definedName name="A126110070C_Data">Data1!$BE$11:$BE$17</definedName>
    <definedName name="A126110070C_Latest">Data1!$BE$17</definedName>
    <definedName name="A126110074L">Data1!$BZ$1:$BZ$10,Data1!$BZ$11:$BZ$17</definedName>
    <definedName name="A126110074L_Data">Data1!$BZ$11:$BZ$17</definedName>
    <definedName name="A126110074L_Latest">Data1!$BZ$17</definedName>
    <definedName name="A126110078W">Data6!$EX$1:$EX$10,Data6!$EX$11:$EX$17</definedName>
    <definedName name="A126110078W_Data">Data6!$EX$11:$EX$17</definedName>
    <definedName name="A126110078W_Latest">Data6!$EX$17</definedName>
    <definedName name="A126110082L">Data6!$FS$1:$FS$10,Data6!$FS$11:$FS$17</definedName>
    <definedName name="A126110082L_Data">Data6!$FS$11:$FS$17</definedName>
    <definedName name="A126110082L_Latest">Data6!$FS$17</definedName>
    <definedName name="A126110086W">Data6!$GN$1:$GN$10,Data6!$GN$11:$GN$17</definedName>
    <definedName name="A126110086W_Data">Data6!$GN$11:$GN$17</definedName>
    <definedName name="A126110086W_Latest">Data6!$GN$17</definedName>
    <definedName name="A126110090L">Data6!$GB$1:$GB$10,Data6!$GB$11:$GB$17</definedName>
    <definedName name="A126110090L_Data">Data6!$GB$11:$GB$17</definedName>
    <definedName name="A126110090L_Latest">Data6!$GB$17</definedName>
    <definedName name="A126110094W">Data6!$GZ$1:$GZ$10,Data6!$GZ$11:$GZ$17</definedName>
    <definedName name="A126110094W_Data">Data6!$GZ$11:$GZ$17</definedName>
    <definedName name="A126110094W_Latest">Data6!$GZ$17</definedName>
    <definedName name="A126110098F">Data6!$FA$1:$FA$10,Data6!$FA$11:$FA$17</definedName>
    <definedName name="A126110098F_Data">Data6!$FA$11:$FA$17</definedName>
    <definedName name="A126110098F_Latest">Data6!$FA$17</definedName>
    <definedName name="A126110102K">Data6!$FG$1:$FG$10,Data6!$FG$11:$FG$17</definedName>
    <definedName name="A126110102K_Data">Data6!$FG$11:$FG$17</definedName>
    <definedName name="A126110102K_Latest">Data6!$FG$17</definedName>
    <definedName name="A126110106V">Data6!$HF$1:$HF$10,Data6!$HF$11:$HF$17</definedName>
    <definedName name="A126110106V_Data">Data6!$HF$11:$HF$17</definedName>
    <definedName name="A126110106V_Latest">Data6!$HF$17</definedName>
    <definedName name="A126110110K">Data6!$GW$1:$GW$10,Data6!$GW$11:$GW$17</definedName>
    <definedName name="A126110110K_Data">Data6!$GW$11:$GW$17</definedName>
    <definedName name="A126110110K_Latest">Data6!$GW$17</definedName>
    <definedName name="A126110114V">Data6!$HL$1:$HL$10,Data6!$HL$11:$HL$17</definedName>
    <definedName name="A126110114V_Data">Data6!$HL$11:$HL$17</definedName>
    <definedName name="A126110114V_Latest">Data6!$HL$17</definedName>
    <definedName name="A126110118C">Data6!$EI$1:$EI$10,Data6!$EI$11:$EI$17</definedName>
    <definedName name="A126110118C_Data">Data6!$EI$11:$EI$17</definedName>
    <definedName name="A126110118C_Latest">Data6!$EI$17</definedName>
    <definedName name="A126110122V">Data6!$EU$1:$EU$10,Data6!$EU$11:$EU$17</definedName>
    <definedName name="A126110122V_Data">Data6!$EU$11:$EU$17</definedName>
    <definedName name="A126110122V_Latest">Data6!$EU$17</definedName>
    <definedName name="A126110126C">Data6!$GE$1:$GE$10,Data6!$GE$11:$GE$17</definedName>
    <definedName name="A126110126C_Data">Data6!$GE$11:$GE$17</definedName>
    <definedName name="A126110126C_Latest">Data6!$GE$17</definedName>
    <definedName name="A126110130V">Data6!$HC$1:$HC$10,Data6!$HC$11:$HC$17</definedName>
    <definedName name="A126110130V_Data">Data6!$HC$11:$HC$17</definedName>
    <definedName name="A126110130V_Latest">Data6!$HC$17</definedName>
    <definedName name="A126110134C">Data6!$HI$1:$HI$10,Data6!$HI$11:$HI$17</definedName>
    <definedName name="A126110134C_Data">Data6!$HI$11:$HI$17</definedName>
    <definedName name="A126110134C_Latest">Data6!$HI$17</definedName>
    <definedName name="A126110138L">Data6!$DQ$1:$DQ$10,Data6!$DQ$11:$DQ$17</definedName>
    <definedName name="A126110138L_Data">Data6!$DQ$11:$DQ$17</definedName>
    <definedName name="A126110138L_Latest">Data6!$DQ$17</definedName>
    <definedName name="A126110142C">Data6!$DZ$1:$DZ$10,Data6!$DZ$11:$DZ$17</definedName>
    <definedName name="A126110142C_Data">Data6!$DZ$11:$DZ$17</definedName>
    <definedName name="A126110142C_Latest">Data6!$DZ$17</definedName>
    <definedName name="A126110146L">Data6!$EC$1:$EC$10,Data6!$EC$11:$EC$17</definedName>
    <definedName name="A126110146L_Data">Data6!$EC$11:$EC$17</definedName>
    <definedName name="A126110146L_Latest">Data6!$EC$17</definedName>
    <definedName name="A126110150C">Data6!$FD$1:$FD$10,Data6!$FD$11:$FD$17</definedName>
    <definedName name="A126110150C_Data">Data6!$FD$11:$FD$17</definedName>
    <definedName name="A126110150C_Latest">Data6!$FD$17</definedName>
    <definedName name="A126110154L">Data6!$FJ$1:$FJ$10,Data6!$FJ$11:$FJ$17</definedName>
    <definedName name="A126110154L_Data">Data6!$FJ$11:$FJ$17</definedName>
    <definedName name="A126110154L_Latest">Data6!$FJ$17</definedName>
    <definedName name="A126110158W">Data6!$FM$1:$FM$10,Data6!$FM$11:$FM$17</definedName>
    <definedName name="A126110158W_Data">Data6!$FM$11:$FM$17</definedName>
    <definedName name="A126110158W_Latest">Data6!$FM$17</definedName>
    <definedName name="A126110162L">Data6!$GH$1:$GH$10,Data6!$GH$11:$GH$17</definedName>
    <definedName name="A126110162L_Data">Data6!$GH$11:$GH$17</definedName>
    <definedName name="A126110162L_Latest">Data6!$GH$17</definedName>
    <definedName name="A126110166W">Data6!$GQ$1:$GQ$10,Data6!$GQ$11:$GQ$17</definedName>
    <definedName name="A126110166W_Data">Data6!$GQ$11:$GQ$17</definedName>
    <definedName name="A126110166W_Latest">Data6!$GQ$17</definedName>
    <definedName name="A126110170L">Data6!$EF$1:$EF$10,Data6!$EF$11:$EF$17</definedName>
    <definedName name="A126110170L_Data">Data6!$EF$11:$EF$17</definedName>
    <definedName name="A126110170L_Latest">Data6!$EF$17</definedName>
    <definedName name="A126110174W">Data6!$EO$1:$EO$10,Data6!$EO$11:$EO$17</definedName>
    <definedName name="A126110174W_Data">Data6!$EO$11:$EO$17</definedName>
    <definedName name="A126110174W_Latest">Data6!$EO$17</definedName>
    <definedName name="A126110178F">Data6!$GT$1:$GT$10,Data6!$GT$11:$GT$17</definedName>
    <definedName name="A126110178F_Data">Data6!$GT$11:$GT$17</definedName>
    <definedName name="A126110178F_Latest">Data6!$GT$17</definedName>
    <definedName name="A126110182W">Data6!$DN$1:$DN$10,Data6!$DN$11:$DN$17</definedName>
    <definedName name="A126110182W_Data">Data6!$DN$11:$DN$17</definedName>
    <definedName name="A126110182W_Latest">Data6!$DN$17</definedName>
    <definedName name="A126110186F">Data6!$DT$1:$DT$10,Data6!$DT$11:$DT$17</definedName>
    <definedName name="A126110186F_Data">Data6!$DT$11:$DT$17</definedName>
    <definedName name="A126110186F_Latest">Data6!$DT$17</definedName>
    <definedName name="A126110190W">Data6!$DW$1:$DW$10,Data6!$DW$11:$DW$17</definedName>
    <definedName name="A126110190W_Data">Data6!$DW$11:$DW$17</definedName>
    <definedName name="A126110190W_Latest">Data6!$DW$17</definedName>
    <definedName name="A126110194F">Data6!$EL$1:$EL$10,Data6!$EL$11:$EL$17</definedName>
    <definedName name="A126110194F_Data">Data6!$EL$11:$EL$17</definedName>
    <definedName name="A126110194F_Latest">Data6!$EL$17</definedName>
    <definedName name="A126110198R">Data6!$FV$1:$FV$10,Data6!$FV$11:$FV$17</definedName>
    <definedName name="A126110198R_Data">Data6!$FV$11:$FV$17</definedName>
    <definedName name="A126110198R_Latest">Data6!$FV$17</definedName>
    <definedName name="A126110202V">Data6!$FY$1:$FY$10,Data6!$FY$11:$FY$17</definedName>
    <definedName name="A126110202V_Data">Data6!$FY$11:$FY$17</definedName>
    <definedName name="A126110202V_Latest">Data6!$FY$17</definedName>
    <definedName name="A126110206C">Data6!$ER$1:$ER$10,Data6!$ER$11:$ER$17</definedName>
    <definedName name="A126110206C_Data">Data6!$ER$11:$ER$17</definedName>
    <definedName name="A126110206C_Latest">Data6!$ER$17</definedName>
    <definedName name="A126110210V">Data6!$FP$1:$FP$10,Data6!$FP$11:$FP$17</definedName>
    <definedName name="A126110210V_Data">Data6!$FP$11:$FP$17</definedName>
    <definedName name="A126110210V_Latest">Data6!$FP$17</definedName>
    <definedName name="A126110214C">Data6!$GK$1:$GK$10,Data6!$GK$11:$GK$17</definedName>
    <definedName name="A126110214C_Data">Data6!$GK$11:$GK$17</definedName>
    <definedName name="A126110214C_Latest">Data6!$GK$17</definedName>
    <definedName name="A126110218L">Data4!$X$1:$X$10,Data4!$X$11:$X$17</definedName>
    <definedName name="A126110218L_Data">Data4!$X$11:$X$17</definedName>
    <definedName name="A126110218L_Latest">Data4!$X$17</definedName>
    <definedName name="A126110222C">Data4!$AS$1:$AS$10,Data4!$AS$11:$AS$17</definedName>
    <definedName name="A126110222C_Data">Data4!$AS$11:$AS$17</definedName>
    <definedName name="A126110222C_Latest">Data4!$AS$17</definedName>
    <definedName name="A126110226L">Data4!$BN$1:$BN$10,Data4!$BN$11:$BN$17</definedName>
    <definedName name="A126110226L_Data">Data4!$BN$11:$BN$17</definedName>
    <definedName name="A126110226L_Latest">Data4!$BN$17</definedName>
    <definedName name="A126110230C">Data4!$BB$1:$BB$10,Data4!$BB$11:$BB$17</definedName>
    <definedName name="A126110230C_Data">Data4!$BB$11:$BB$17</definedName>
    <definedName name="A126110230C_Latest">Data4!$BB$17</definedName>
    <definedName name="A126110234L">Data4!$BZ$1:$BZ$10,Data4!$BZ$11:$BZ$17</definedName>
    <definedName name="A126110234L_Data">Data4!$BZ$11:$BZ$17</definedName>
    <definedName name="A126110234L_Latest">Data4!$BZ$17</definedName>
    <definedName name="A126110238W">Data4!$AA$1:$AA$10,Data4!$AA$11:$AA$17</definedName>
    <definedName name="A126110238W_Data">Data4!$AA$11:$AA$17</definedName>
    <definedName name="A126110238W_Latest">Data4!$AA$17</definedName>
    <definedName name="A126110242L">Data4!$AG$1:$AG$10,Data4!$AG$11:$AG$17</definedName>
    <definedName name="A126110242L_Data">Data4!$AG$11:$AG$17</definedName>
    <definedName name="A126110242L_Latest">Data4!$AG$17</definedName>
    <definedName name="A126110246W">Data4!$CF$1:$CF$10,Data4!$CF$11:$CF$17</definedName>
    <definedName name="A126110246W_Data">Data4!$CF$11:$CF$17</definedName>
    <definedName name="A126110246W_Latest">Data4!$CF$17</definedName>
    <definedName name="A126110250L">Data4!$BW$1:$BW$10,Data4!$BW$11:$BW$17</definedName>
    <definedName name="A126110250L_Data">Data4!$BW$11:$BW$17</definedName>
    <definedName name="A126110250L_Latest">Data4!$BW$17</definedName>
    <definedName name="A126110254W">Data4!$CL$1:$CL$10,Data4!$CL$11:$CL$17</definedName>
    <definedName name="A126110254W_Data">Data4!$CL$11:$CL$17</definedName>
    <definedName name="A126110254W_Latest">Data4!$CL$17</definedName>
    <definedName name="A126110258F">Data4!$I$1:$I$10,Data4!$I$11:$I$17</definedName>
    <definedName name="A126110258F_Data">Data4!$I$11:$I$17</definedName>
    <definedName name="A126110258F_Latest">Data4!$I$17</definedName>
    <definedName name="A126110262W">Data4!$U$1:$U$10,Data4!$U$11:$U$17</definedName>
    <definedName name="A126110262W_Data">Data4!$U$11:$U$17</definedName>
    <definedName name="A126110262W_Latest">Data4!$U$17</definedName>
    <definedName name="A126110266F">Data4!$BE$1:$BE$10,Data4!$BE$11:$BE$17</definedName>
    <definedName name="A126110266F_Data">Data4!$BE$11:$BE$17</definedName>
    <definedName name="A126110266F_Latest">Data4!$BE$17</definedName>
    <definedName name="A126110270W">Data4!$CC$1:$CC$10,Data4!$CC$11:$CC$17</definedName>
    <definedName name="A126110270W_Data">Data4!$CC$11:$CC$17</definedName>
    <definedName name="A126110270W_Latest">Data4!$CC$17</definedName>
    <definedName name="A126110274F">Data4!$CI$1:$CI$10,Data4!$CI$11:$CI$17</definedName>
    <definedName name="A126110274F_Data">Data4!$CI$11:$CI$17</definedName>
    <definedName name="A126110274F_Latest">Data4!$CI$17</definedName>
    <definedName name="A126110278R">Data3!$IG$1:$IG$10,Data3!$IG$11:$IG$17</definedName>
    <definedName name="A126110278R_Data">Data3!$IG$11:$IG$17</definedName>
    <definedName name="A126110278R_Latest">Data3!$IG$17</definedName>
    <definedName name="A126110282F">Data3!$IP$1:$IP$10,Data3!$IP$11:$IP$17</definedName>
    <definedName name="A126110282F_Data">Data3!$IP$11:$IP$17</definedName>
    <definedName name="A126110282F_Latest">Data3!$IP$17</definedName>
    <definedName name="A126110286R">Data4!$C$1:$C$10,Data4!$C$11:$C$17</definedName>
    <definedName name="A126110286R_Data">Data4!$C$11:$C$17</definedName>
    <definedName name="A126110286R_Latest">Data4!$C$17</definedName>
    <definedName name="A126110290F">Data4!$AD$1:$AD$10,Data4!$AD$11:$AD$17</definedName>
    <definedName name="A126110290F_Data">Data4!$AD$11:$AD$17</definedName>
    <definedName name="A126110290F_Latest">Data4!$AD$17</definedName>
    <definedName name="A126110294R">Data4!$AJ$1:$AJ$10,Data4!$AJ$11:$AJ$17</definedName>
    <definedName name="A126110294R_Data">Data4!$AJ$11:$AJ$17</definedName>
    <definedName name="A126110294R_Latest">Data4!$AJ$17</definedName>
    <definedName name="A126110298X">Data4!$AM$1:$AM$10,Data4!$AM$11:$AM$17</definedName>
    <definedName name="A126110298X_Data">Data4!$AM$11:$AM$17</definedName>
    <definedName name="A126110298X_Latest">Data4!$AM$17</definedName>
    <definedName name="A126110302C">Data4!$BH$1:$BH$10,Data4!$BH$11:$BH$17</definedName>
    <definedName name="A126110302C_Data">Data4!$BH$11:$BH$17</definedName>
    <definedName name="A126110302C_Latest">Data4!$BH$17</definedName>
    <definedName name="A126110306L">Data4!$BQ$1:$BQ$10,Data4!$BQ$11:$BQ$17</definedName>
    <definedName name="A126110306L_Data">Data4!$BQ$11:$BQ$17</definedName>
    <definedName name="A126110306L_Latest">Data4!$BQ$17</definedName>
    <definedName name="A126110310C">Data4!$F$1:$F$10,Data4!$F$11:$F$17</definedName>
    <definedName name="A126110310C_Data">Data4!$F$11:$F$17</definedName>
    <definedName name="A126110310C_Latest">Data4!$F$17</definedName>
    <definedName name="A126110314L">Data4!$O$1:$O$10,Data4!$O$11:$O$17</definedName>
    <definedName name="A126110314L_Data">Data4!$O$11:$O$17</definedName>
    <definedName name="A126110314L_Latest">Data4!$O$17</definedName>
    <definedName name="A126110318W">Data4!$BT$1:$BT$10,Data4!$BT$11:$BT$17</definedName>
    <definedName name="A126110318W_Data">Data4!$BT$11:$BT$17</definedName>
    <definedName name="A126110318W_Latest">Data4!$BT$17</definedName>
    <definedName name="A126110322L">Data3!$ID$1:$ID$10,Data3!$ID$11:$ID$17</definedName>
    <definedName name="A126110322L_Data">Data3!$ID$11:$ID$17</definedName>
    <definedName name="A126110322L_Latest">Data3!$ID$17</definedName>
    <definedName name="A126110326W">Data3!$IJ$1:$IJ$10,Data3!$IJ$11:$IJ$17</definedName>
    <definedName name="A126110326W_Data">Data3!$IJ$11:$IJ$17</definedName>
    <definedName name="A126110326W_Latest">Data3!$IJ$17</definedName>
    <definedName name="A126110330L">Data3!$IM$1:$IM$10,Data3!$IM$11:$IM$17</definedName>
    <definedName name="A126110330L_Data">Data3!$IM$11:$IM$17</definedName>
    <definedName name="A126110330L_Latest">Data3!$IM$17</definedName>
    <definedName name="A126110334W">Data4!$L$1:$L$10,Data4!$L$11:$L$17</definedName>
    <definedName name="A126110334W_Data">Data4!$L$11:$L$17</definedName>
    <definedName name="A126110334W_Latest">Data4!$L$17</definedName>
    <definedName name="A126110338F">Data4!$AV$1:$AV$10,Data4!$AV$11:$AV$17</definedName>
    <definedName name="A126110338F_Data">Data4!$AV$11:$AV$17</definedName>
    <definedName name="A126110338F_Latest">Data4!$AV$17</definedName>
    <definedName name="A126110342W">Data4!$AY$1:$AY$10,Data4!$AY$11:$AY$17</definedName>
    <definedName name="A126110342W_Data">Data4!$AY$11:$AY$17</definedName>
    <definedName name="A126110342W_Latest">Data4!$AY$17</definedName>
    <definedName name="A126110346F">Data4!$R$1:$R$10,Data4!$R$11:$R$17</definedName>
    <definedName name="A126110346F_Data">Data4!$R$11:$R$17</definedName>
    <definedName name="A126110346F_Latest">Data4!$R$17</definedName>
    <definedName name="A126110350W">Data4!$AP$1:$AP$10,Data4!$AP$11:$AP$17</definedName>
    <definedName name="A126110350W_Data">Data4!$AP$11:$AP$17</definedName>
    <definedName name="A126110350W_Latest">Data4!$AP$17</definedName>
    <definedName name="A126110354F">Data4!$BK$1:$BK$10,Data4!$BK$11:$BK$17</definedName>
    <definedName name="A126110354F_Data">Data4!$BK$11:$BK$17</definedName>
    <definedName name="A126110354F_Latest">Data4!$BK$17</definedName>
    <definedName name="A126110358R">Data5!$CK$1:$CK$10,Data5!$CK$11:$CK$17</definedName>
    <definedName name="A126110358R_Data">Data5!$CK$11:$CK$17</definedName>
    <definedName name="A126110358R_Latest">Data5!$CK$17</definedName>
    <definedName name="A126110362F">Data5!$DF$1:$DF$10,Data5!$DF$11:$DF$17</definedName>
    <definedName name="A126110362F_Data">Data5!$DF$11:$DF$17</definedName>
    <definedName name="A126110362F_Latest">Data5!$DF$17</definedName>
    <definedName name="A126110366R">Data5!$EA$1:$EA$10,Data5!$EA$11:$EA$17</definedName>
    <definedName name="A126110366R_Data">Data5!$EA$11:$EA$17</definedName>
    <definedName name="A126110366R_Latest">Data5!$EA$17</definedName>
    <definedName name="A126110370F">Data5!$DO$1:$DO$10,Data5!$DO$11:$DO$17</definedName>
    <definedName name="A126110370F_Data">Data5!$DO$11:$DO$17</definedName>
    <definedName name="A126110370F_Latest">Data5!$DO$17</definedName>
    <definedName name="A126110374R">Data5!$EM$1:$EM$10,Data5!$EM$11:$EM$17</definedName>
    <definedName name="A126110374R_Data">Data5!$EM$11:$EM$17</definedName>
    <definedName name="A126110374R_Latest">Data5!$EM$17</definedName>
    <definedName name="A126110378X">Data5!$CN$1:$CN$10,Data5!$CN$11:$CN$17</definedName>
    <definedName name="A126110378X_Data">Data5!$CN$11:$CN$17</definedName>
    <definedName name="A126110378X_Latest">Data5!$CN$17</definedName>
    <definedName name="A126110382R">Data5!$CT$1:$CT$10,Data5!$CT$11:$CT$17</definedName>
    <definedName name="A126110382R_Data">Data5!$CT$11:$CT$17</definedName>
    <definedName name="A126110382R_Latest">Data5!$CT$17</definedName>
    <definedName name="A126110386X">Data5!$ES$1:$ES$10,Data5!$ES$11:$ES$17</definedName>
    <definedName name="A126110386X_Data">Data5!$ES$11:$ES$17</definedName>
    <definedName name="A126110386X_Latest">Data5!$ES$17</definedName>
    <definedName name="A126110390R">Data5!$EJ$1:$EJ$10,Data5!$EJ$11:$EJ$17</definedName>
    <definedName name="A126110390R_Data">Data5!$EJ$11:$EJ$17</definedName>
    <definedName name="A126110390R_Latest">Data5!$EJ$17</definedName>
    <definedName name="A126110394X">Data5!$EY$1:$EY$10,Data5!$EY$11:$EY$17</definedName>
    <definedName name="A126110394X_Data">Data5!$EY$11:$EY$17</definedName>
    <definedName name="A126110394X_Latest">Data5!$EY$17</definedName>
    <definedName name="A126110398J">Data5!$BV$1:$BV$10,Data5!$BV$11:$BV$17</definedName>
    <definedName name="A126110398J_Data">Data5!$BV$11:$BV$17</definedName>
    <definedName name="A126110398J_Latest">Data5!$BV$17</definedName>
    <definedName name="A126110402L">Data5!$CH$1:$CH$10,Data5!$CH$11:$CH$17</definedName>
    <definedName name="A126110402L_Data">Data5!$CH$11:$CH$17</definedName>
    <definedName name="A126110402L_Latest">Data5!$CH$17</definedName>
    <definedName name="A126110406W">Data5!$DR$1:$DR$10,Data5!$DR$11:$DR$17</definedName>
    <definedName name="A126110406W_Data">Data5!$DR$11:$DR$17</definedName>
    <definedName name="A126110406W_Latest">Data5!$DR$17</definedName>
    <definedName name="A126110410L">Data5!$EP$1:$EP$10,Data5!$EP$11:$EP$17</definedName>
    <definedName name="A126110410L_Data">Data5!$EP$11:$EP$17</definedName>
    <definedName name="A126110410L_Latest">Data5!$EP$17</definedName>
    <definedName name="A126110414W">Data5!$EV$1:$EV$10,Data5!$EV$11:$EV$17</definedName>
    <definedName name="A126110414W_Data">Data5!$EV$11:$EV$17</definedName>
    <definedName name="A126110414W_Latest">Data5!$EV$17</definedName>
    <definedName name="A126110418F">Data5!$BD$1:$BD$10,Data5!$BD$11:$BD$17</definedName>
    <definedName name="A126110418F_Data">Data5!$BD$11:$BD$17</definedName>
    <definedName name="A126110418F_Latest">Data5!$BD$17</definedName>
    <definedName name="A126110422W">Data5!$BM$1:$BM$10,Data5!$BM$11:$BM$17</definedName>
    <definedName name="A126110422W_Data">Data5!$BM$11:$BM$17</definedName>
    <definedName name="A126110422W_Latest">Data5!$BM$17</definedName>
    <definedName name="A126110426F">Data5!$BP$1:$BP$10,Data5!$BP$11:$BP$17</definedName>
    <definedName name="A126110426F_Data">Data5!$BP$11:$BP$17</definedName>
    <definedName name="A126110426F_Latest">Data5!$BP$17</definedName>
    <definedName name="A126110430W">Data5!$CQ$1:$CQ$10,Data5!$CQ$11:$CQ$17</definedName>
    <definedName name="A126110430W_Data">Data5!$CQ$11:$CQ$17</definedName>
    <definedName name="A126110430W_Latest">Data5!$CQ$17</definedName>
    <definedName name="A126110434F">Data5!$CW$1:$CW$10,Data5!$CW$11:$CW$17</definedName>
    <definedName name="A126110434F_Data">Data5!$CW$11:$CW$17</definedName>
    <definedName name="A126110434F_Latest">Data5!$CW$17</definedName>
    <definedName name="A126110438R">Data5!$CZ$1:$CZ$10,Data5!$CZ$11:$CZ$17</definedName>
    <definedName name="A126110438R_Data">Data5!$CZ$11:$CZ$17</definedName>
    <definedName name="A126110438R_Latest">Data5!$CZ$17</definedName>
    <definedName name="A126110442F">Data5!$DU$1:$DU$10,Data5!$DU$11:$DU$17</definedName>
    <definedName name="A126110442F_Data">Data5!$DU$11:$DU$17</definedName>
    <definedName name="A126110442F_Latest">Data5!$DU$17</definedName>
    <definedName name="A126110446R">Data5!$ED$1:$ED$10,Data5!$ED$11:$ED$17</definedName>
    <definedName name="A126110446R_Data">Data5!$ED$11:$ED$17</definedName>
    <definedName name="A126110446R_Latest">Data5!$ED$17</definedName>
    <definedName name="A126110450F">Data5!$BS$1:$BS$10,Data5!$BS$11:$BS$17</definedName>
    <definedName name="A126110450F_Data">Data5!$BS$11:$BS$17</definedName>
    <definedName name="A126110450F_Latest">Data5!$BS$17</definedName>
    <definedName name="A126110454R">Data5!$CB$1:$CB$10,Data5!$CB$11:$CB$17</definedName>
    <definedName name="A126110454R_Data">Data5!$CB$11:$CB$17</definedName>
    <definedName name="A126110454R_Latest">Data5!$CB$17</definedName>
    <definedName name="A126110458X">Data5!$EG$1:$EG$10,Data5!$EG$11:$EG$17</definedName>
    <definedName name="A126110458X_Data">Data5!$EG$11:$EG$17</definedName>
    <definedName name="A126110458X_Latest">Data5!$EG$17</definedName>
    <definedName name="A126110462R">Data5!$BA$1:$BA$10,Data5!$BA$11:$BA$17</definedName>
    <definedName name="A126110462R_Data">Data5!$BA$11:$BA$17</definedName>
    <definedName name="A126110462R_Latest">Data5!$BA$17</definedName>
    <definedName name="A126110466X">Data5!$BG$1:$BG$10,Data5!$BG$11:$BG$17</definedName>
    <definedName name="A126110466X_Data">Data5!$BG$11:$BG$17</definedName>
    <definedName name="A126110466X_Latest">Data5!$BG$17</definedName>
    <definedName name="A126110470R">Data5!$BJ$1:$BJ$10,Data5!$BJ$11:$BJ$17</definedName>
    <definedName name="A126110470R_Data">Data5!$BJ$11:$BJ$17</definedName>
    <definedName name="A126110470R_Latest">Data5!$BJ$17</definedName>
    <definedName name="A126110474X">Data5!$BY$1:$BY$10,Data5!$BY$11:$BY$17</definedName>
    <definedName name="A126110474X_Data">Data5!$BY$11:$BY$17</definedName>
    <definedName name="A126110474X_Latest">Data5!$BY$17</definedName>
    <definedName name="A126110478J">Data5!$DI$1:$DI$10,Data5!$DI$11:$DI$17</definedName>
    <definedName name="A126110478J_Data">Data5!$DI$11:$DI$17</definedName>
    <definedName name="A126110478J_Latest">Data5!$DI$17</definedName>
    <definedName name="A126110482X">Data5!$DL$1:$DL$10,Data5!$DL$11:$DL$17</definedName>
    <definedName name="A126110482X_Data">Data5!$DL$11:$DL$17</definedName>
    <definedName name="A126110482X_Latest">Data5!$DL$17</definedName>
    <definedName name="A126110486J">Data5!$CE$1:$CE$10,Data5!$CE$11:$CE$17</definedName>
    <definedName name="A126110486J_Data">Data5!$CE$11:$CE$17</definedName>
    <definedName name="A126110486J_Latest">Data5!$CE$17</definedName>
    <definedName name="A126110490X">Data5!$DC$1:$DC$10,Data5!$DC$11:$DC$17</definedName>
    <definedName name="A126110490X_Data">Data5!$DC$11:$DC$17</definedName>
    <definedName name="A126110490X_Latest">Data5!$DC$17</definedName>
    <definedName name="A126110494J">Data5!$DX$1:$DX$10,Data5!$DX$11:$DX$17</definedName>
    <definedName name="A126110494J_Data">Data5!$DX$11:$DX$17</definedName>
    <definedName name="A126110494J_Latest">Data5!$DX$17</definedName>
    <definedName name="A126110498T">Data5!$GL$1:$GL$10,Data5!$GL$11:$GL$17</definedName>
    <definedName name="A126110498T_Data">Data5!$GL$11:$GL$17</definedName>
    <definedName name="A126110498T_Latest">Data5!$GL$17</definedName>
    <definedName name="A126110502W">Data5!$HG$1:$HG$10,Data5!$HG$11:$HG$17</definedName>
    <definedName name="A126110502W_Data">Data5!$HG$11:$HG$17</definedName>
    <definedName name="A126110502W_Latest">Data5!$HG$17</definedName>
    <definedName name="A126110506F">Data5!$IB$1:$IB$10,Data5!$IB$11:$IB$17</definedName>
    <definedName name="A126110506F_Data">Data5!$IB$11:$IB$17</definedName>
    <definedName name="A126110506F_Latest">Data5!$IB$17</definedName>
    <definedName name="A126110510W">Data5!$HP$1:$HP$10,Data5!$HP$11:$HP$17</definedName>
    <definedName name="A126110510W_Data">Data5!$HP$11:$HP$17</definedName>
    <definedName name="A126110510W_Latest">Data5!$HP$17</definedName>
    <definedName name="A126110514F">Data5!$IN$1:$IN$10,Data5!$IN$11:$IN$17</definedName>
    <definedName name="A126110514F_Data">Data5!$IN$11:$IN$17</definedName>
    <definedName name="A126110514F_Latest">Data5!$IN$17</definedName>
    <definedName name="A126110518R">Data5!$GO$1:$GO$10,Data5!$GO$11:$GO$17</definedName>
    <definedName name="A126110518R_Data">Data5!$GO$11:$GO$17</definedName>
    <definedName name="A126110518R_Latest">Data5!$GO$17</definedName>
    <definedName name="A126110522F">Data5!$GU$1:$GU$10,Data5!$GU$11:$GU$17</definedName>
    <definedName name="A126110522F_Data">Data5!$GU$11:$GU$17</definedName>
    <definedName name="A126110522F_Latest">Data5!$GU$17</definedName>
    <definedName name="A126110526R">Data6!$D$1:$D$10,Data6!$D$11:$D$17</definedName>
    <definedName name="A126110526R_Data">Data6!$D$11:$D$17</definedName>
    <definedName name="A126110526R_Latest">Data6!$D$17</definedName>
    <definedName name="A126110530F">Data5!$IK$1:$IK$10,Data5!$IK$11:$IK$17</definedName>
    <definedName name="A126110530F_Data">Data5!$IK$11:$IK$17</definedName>
    <definedName name="A126110530F_Latest">Data5!$IK$17</definedName>
    <definedName name="A126110534R">Data6!$J$1:$J$10,Data6!$J$11:$J$17</definedName>
    <definedName name="A126110534R_Data">Data6!$J$11:$J$17</definedName>
    <definedName name="A126110534R_Latest">Data6!$J$17</definedName>
    <definedName name="A126110538X">Data5!$FW$1:$FW$10,Data5!$FW$11:$FW$17</definedName>
    <definedName name="A126110538X_Data">Data5!$FW$11:$FW$17</definedName>
    <definedName name="A126110538X_Latest">Data5!$FW$17</definedName>
    <definedName name="A126110542R">Data5!$GI$1:$GI$10,Data5!$GI$11:$GI$17</definedName>
    <definedName name="A126110542R_Data">Data5!$GI$11:$GI$17</definedName>
    <definedName name="A126110542R_Latest">Data5!$GI$17</definedName>
    <definedName name="A126110546X">Data5!$HS$1:$HS$10,Data5!$HS$11:$HS$17</definedName>
    <definedName name="A126110546X_Data">Data5!$HS$11:$HS$17</definedName>
    <definedName name="A126110546X_Latest">Data5!$HS$17</definedName>
    <definedName name="A126110550R">Data5!$IQ$1:$IQ$10,Data5!$IQ$11:$IQ$17</definedName>
    <definedName name="A126110550R_Data">Data5!$IQ$11:$IQ$17</definedName>
    <definedName name="A126110550R_Latest">Data5!$IQ$17</definedName>
    <definedName name="A126110554X">Data6!$G$1:$G$10,Data6!$G$11:$G$17</definedName>
    <definedName name="A126110554X_Data">Data6!$G$11:$G$17</definedName>
    <definedName name="A126110554X_Latest">Data6!$G$17</definedName>
    <definedName name="A126110558J">Data5!$FE$1:$FE$10,Data5!$FE$11:$FE$17</definedName>
    <definedName name="A126110558J_Data">Data5!$FE$11:$FE$17</definedName>
    <definedName name="A126110558J_Latest">Data5!$FE$17</definedName>
    <definedName name="A126110562X">Data5!$FN$1:$FN$10,Data5!$FN$11:$FN$17</definedName>
    <definedName name="A126110562X_Data">Data5!$FN$11:$FN$17</definedName>
    <definedName name="A126110562X_Latest">Data5!$FN$17</definedName>
    <definedName name="A126110566J">Data5!$FQ$1:$FQ$10,Data5!$FQ$11:$FQ$17</definedName>
    <definedName name="A126110566J_Data">Data5!$FQ$11:$FQ$17</definedName>
    <definedName name="A126110566J_Latest">Data5!$FQ$17</definedName>
    <definedName name="A126110570X">Data5!$GR$1:$GR$10,Data5!$GR$11:$GR$17</definedName>
    <definedName name="A126110570X_Data">Data5!$GR$11:$GR$17</definedName>
    <definedName name="A126110570X_Latest">Data5!$GR$17</definedName>
    <definedName name="A126110574J">Data5!$GX$1:$GX$10,Data5!$GX$11:$GX$17</definedName>
    <definedName name="A126110574J_Data">Data5!$GX$11:$GX$17</definedName>
    <definedName name="A126110574J_Latest">Data5!$GX$17</definedName>
    <definedName name="A126110578T">Data5!$HA$1:$HA$10,Data5!$HA$11:$HA$17</definedName>
    <definedName name="A126110578T_Data">Data5!$HA$11:$HA$17</definedName>
    <definedName name="A126110578T_Latest">Data5!$HA$17</definedName>
    <definedName name="A126110582J">Data5!$HV$1:$HV$10,Data5!$HV$11:$HV$17</definedName>
    <definedName name="A126110582J_Data">Data5!$HV$11:$HV$17</definedName>
    <definedName name="A126110582J_Latest">Data5!$HV$17</definedName>
    <definedName name="A126110586T">Data5!$IE$1:$IE$10,Data5!$IE$11:$IE$17</definedName>
    <definedName name="A126110586T_Data">Data5!$IE$11:$IE$17</definedName>
    <definedName name="A126110586T_Latest">Data5!$IE$17</definedName>
    <definedName name="A126110590J">Data5!$FT$1:$FT$10,Data5!$FT$11:$FT$17</definedName>
    <definedName name="A126110590J_Data">Data5!$FT$11:$FT$17</definedName>
    <definedName name="A126110590J_Latest">Data5!$FT$17</definedName>
    <definedName name="A126110594T">Data5!$GC$1:$GC$10,Data5!$GC$11:$GC$17</definedName>
    <definedName name="A126110594T_Data">Data5!$GC$11:$GC$17</definedName>
    <definedName name="A126110594T_Latest">Data5!$GC$17</definedName>
    <definedName name="A126110598A">Data5!$IH$1:$IH$10,Data5!$IH$11:$IH$17</definedName>
    <definedName name="A126110598A_Data">Data5!$IH$11:$IH$17</definedName>
    <definedName name="A126110598A_Latest">Data5!$IH$17</definedName>
    <definedName name="A126110602F">Data5!$FB$1:$FB$10,Data5!$FB$11:$FB$17</definedName>
    <definedName name="A126110602F_Data">Data5!$FB$11:$FB$17</definedName>
    <definedName name="A126110602F_Latest">Data5!$FB$17</definedName>
    <definedName name="A126110606R">Data5!$FH$1:$FH$10,Data5!$FH$11:$FH$17</definedName>
    <definedName name="A126110606R_Data">Data5!$FH$11:$FH$17</definedName>
    <definedName name="A126110606R_Latest">Data5!$FH$17</definedName>
    <definedName name="A126110610F">Data5!$FK$1:$FK$10,Data5!$FK$11:$FK$17</definedName>
    <definedName name="A126110610F_Data">Data5!$FK$11:$FK$17</definedName>
    <definedName name="A126110610F_Latest">Data5!$FK$17</definedName>
    <definedName name="A126110614R">Data5!$FZ$1:$FZ$10,Data5!$FZ$11:$FZ$17</definedName>
    <definedName name="A126110614R_Data">Data5!$FZ$11:$FZ$17</definedName>
    <definedName name="A126110614R_Latest">Data5!$FZ$17</definedName>
    <definedName name="A126110618X">Data5!$HJ$1:$HJ$10,Data5!$HJ$11:$HJ$17</definedName>
    <definedName name="A126110618X_Data">Data5!$HJ$11:$HJ$17</definedName>
    <definedName name="A126110618X_Latest">Data5!$HJ$17</definedName>
    <definedName name="A126110622R">Data5!$HM$1:$HM$10,Data5!$HM$11:$HM$17</definedName>
    <definedName name="A126110622R_Data">Data5!$HM$11:$HM$17</definedName>
    <definedName name="A126110622R_Latest">Data5!$HM$17</definedName>
    <definedName name="A126110626X">Data5!$GF$1:$GF$10,Data5!$GF$11:$GF$17</definedName>
    <definedName name="A126110626X_Data">Data5!$GF$11:$GF$17</definedName>
    <definedName name="A126110626X_Latest">Data5!$GF$17</definedName>
    <definedName name="A126110630R">Data5!$HD$1:$HD$10,Data5!$HD$11:$HD$17</definedName>
    <definedName name="A126110630R_Data">Data5!$HD$11:$HD$17</definedName>
    <definedName name="A126110630R_Latest">Data5!$HD$17</definedName>
    <definedName name="A126110634X">Data5!$HY$1:$HY$10,Data5!$HY$11:$HY$17</definedName>
    <definedName name="A126110634X_Data">Data5!$HY$11:$HY$17</definedName>
    <definedName name="A126110634X_Latest">Data5!$HY$17</definedName>
    <definedName name="A126110638J">Data6!$AW$1:$AW$10,Data6!$AW$11:$AW$17</definedName>
    <definedName name="A126110638J_Data">Data6!$AW$11:$AW$17</definedName>
    <definedName name="A126110638J_Latest">Data6!$AW$17</definedName>
    <definedName name="A126110642X">Data6!$BR$1:$BR$10,Data6!$BR$11:$BR$17</definedName>
    <definedName name="A126110642X_Data">Data6!$BR$11:$BR$17</definedName>
    <definedName name="A126110642X_Latest">Data6!$BR$17</definedName>
    <definedName name="A126110646J">Data6!$CM$1:$CM$10,Data6!$CM$11:$CM$17</definedName>
    <definedName name="A126110646J_Data">Data6!$CM$11:$CM$17</definedName>
    <definedName name="A126110646J_Latest">Data6!$CM$17</definedName>
    <definedName name="A126110650X">Data6!$CA$1:$CA$10,Data6!$CA$11:$CA$17</definedName>
    <definedName name="A126110650X_Data">Data6!$CA$11:$CA$17</definedName>
    <definedName name="A126110650X_Latest">Data6!$CA$17</definedName>
    <definedName name="A126110654J">Data6!$CY$1:$CY$10,Data6!$CY$11:$CY$17</definedName>
    <definedName name="A126110654J_Data">Data6!$CY$11:$CY$17</definedName>
    <definedName name="A126110654J_Latest">Data6!$CY$17</definedName>
    <definedName name="A126110658T">Data6!$AZ$1:$AZ$10,Data6!$AZ$11:$AZ$17</definedName>
    <definedName name="A126110658T_Data">Data6!$AZ$11:$AZ$17</definedName>
    <definedName name="A126110658T_Latest">Data6!$AZ$17</definedName>
    <definedName name="A126110662J">Data6!$BF$1:$BF$10,Data6!$BF$11:$BF$17</definedName>
    <definedName name="A126110662J_Data">Data6!$BF$11:$BF$17</definedName>
    <definedName name="A126110662J_Latest">Data6!$BF$17</definedName>
    <definedName name="A126110666T">Data6!$DE$1:$DE$10,Data6!$DE$11:$DE$17</definedName>
    <definedName name="A126110666T_Data">Data6!$DE$11:$DE$17</definedName>
    <definedName name="A126110666T_Latest">Data6!$DE$17</definedName>
    <definedName name="A126110670J">Data6!$CV$1:$CV$10,Data6!$CV$11:$CV$17</definedName>
    <definedName name="A126110670J_Data">Data6!$CV$11:$CV$17</definedName>
    <definedName name="A126110670J_Latest">Data6!$CV$17</definedName>
    <definedName name="A126110674T">Data6!$DK$1:$DK$10,Data6!$DK$11:$DK$17</definedName>
    <definedName name="A126110674T_Data">Data6!$DK$11:$DK$17</definedName>
    <definedName name="A126110674T_Latest">Data6!$DK$17</definedName>
    <definedName name="A126110678A">Data6!$AH$1:$AH$10,Data6!$AH$11:$AH$17</definedName>
    <definedName name="A126110678A_Data">Data6!$AH$11:$AH$17</definedName>
    <definedName name="A126110678A_Latest">Data6!$AH$17</definedName>
    <definedName name="A126110682T">Data6!$AT$1:$AT$10,Data6!$AT$11:$AT$17</definedName>
    <definedName name="A126110682T_Data">Data6!$AT$11:$AT$17</definedName>
    <definedName name="A126110682T_Latest">Data6!$AT$17</definedName>
    <definedName name="A126110686A">Data6!$CD$1:$CD$10,Data6!$CD$11:$CD$17</definedName>
    <definedName name="A126110686A_Data">Data6!$CD$11:$CD$17</definedName>
    <definedName name="A126110686A_Latest">Data6!$CD$17</definedName>
    <definedName name="A126110690T">Data6!$DB$1:$DB$10,Data6!$DB$11:$DB$17</definedName>
    <definedName name="A126110690T_Data">Data6!$DB$11:$DB$17</definedName>
    <definedName name="A126110690T_Latest">Data6!$DB$17</definedName>
    <definedName name="A126110694A">Data6!$DH$1:$DH$10,Data6!$DH$11:$DH$17</definedName>
    <definedName name="A126110694A_Data">Data6!$DH$11:$DH$17</definedName>
    <definedName name="A126110694A_Latest">Data6!$DH$17</definedName>
    <definedName name="A126110698K">Data6!$P$1:$P$10,Data6!$P$11:$P$17</definedName>
    <definedName name="A126110698K_Data">Data6!$P$11:$P$17</definedName>
    <definedName name="A126110698K_Latest">Data6!$P$17</definedName>
    <definedName name="A126110702R">Data6!$Y$1:$Y$10,Data6!$Y$11:$Y$17</definedName>
    <definedName name="A126110702R_Data">Data6!$Y$11:$Y$17</definedName>
    <definedName name="A126110702R_Latest">Data6!$Y$17</definedName>
    <definedName name="A126110706X">Data6!$AB$1:$AB$10,Data6!$AB$11:$AB$17</definedName>
    <definedName name="A126110706X_Data">Data6!$AB$11:$AB$17</definedName>
    <definedName name="A126110706X_Latest">Data6!$AB$17</definedName>
    <definedName name="A126110710R">Data6!$BC$1:$BC$10,Data6!$BC$11:$BC$17</definedName>
    <definedName name="A126110710R_Data">Data6!$BC$11:$BC$17</definedName>
    <definedName name="A126110710R_Latest">Data6!$BC$17</definedName>
    <definedName name="A126110714X">Data6!$BI$1:$BI$10,Data6!$BI$11:$BI$17</definedName>
    <definedName name="A126110714X_Data">Data6!$BI$11:$BI$17</definedName>
    <definedName name="A126110714X_Latest">Data6!$BI$17</definedName>
    <definedName name="A126110718J">Data6!$BL$1:$BL$10,Data6!$BL$11:$BL$17</definedName>
    <definedName name="A126110718J_Data">Data6!$BL$11:$BL$17</definedName>
    <definedName name="A126110718J_Latest">Data6!$BL$17</definedName>
    <definedName name="A126110722X">Data6!$CG$1:$CG$10,Data6!$CG$11:$CG$17</definedName>
    <definedName name="A126110722X_Data">Data6!$CG$11:$CG$17</definedName>
    <definedName name="A126110722X_Latest">Data6!$CG$17</definedName>
    <definedName name="A126110726J">Data6!$CP$1:$CP$10,Data6!$CP$11:$CP$17</definedName>
    <definedName name="A126110726J_Data">Data6!$CP$11:$CP$17</definedName>
    <definedName name="A126110726J_Latest">Data6!$CP$17</definedName>
    <definedName name="A126110730X">Data6!$AE$1:$AE$10,Data6!$AE$11:$AE$17</definedName>
    <definedName name="A126110730X_Data">Data6!$AE$11:$AE$17</definedName>
    <definedName name="A126110730X_Latest">Data6!$AE$17</definedName>
    <definedName name="A126110734J">Data6!$AN$1:$AN$10,Data6!$AN$11:$AN$17</definedName>
    <definedName name="A126110734J_Data">Data6!$AN$11:$AN$17</definedName>
    <definedName name="A126110734J_Latest">Data6!$AN$17</definedName>
    <definedName name="A126110738T">Data6!$CS$1:$CS$10,Data6!$CS$11:$CS$17</definedName>
    <definedName name="A126110738T_Data">Data6!$CS$11:$CS$17</definedName>
    <definedName name="A126110738T_Latest">Data6!$CS$17</definedName>
    <definedName name="A126110742J">Data6!$M$1:$M$10,Data6!$M$11:$M$17</definedName>
    <definedName name="A126110742J_Data">Data6!$M$11:$M$17</definedName>
    <definedName name="A126110742J_Latest">Data6!$M$17</definedName>
    <definedName name="A126110746T">Data6!$S$1:$S$10,Data6!$S$11:$S$17</definedName>
    <definedName name="A126110746T_Data">Data6!$S$11:$S$17</definedName>
    <definedName name="A126110746T_Latest">Data6!$S$17</definedName>
    <definedName name="A126110750J">Data6!$V$1:$V$10,Data6!$V$11:$V$17</definedName>
    <definedName name="A126110750J_Data">Data6!$V$11:$V$17</definedName>
    <definedName name="A126110750J_Latest">Data6!$V$17</definedName>
    <definedName name="A126110754T">Data6!$AK$1:$AK$10,Data6!$AK$11:$AK$17</definedName>
    <definedName name="A126110754T_Data">Data6!$AK$11:$AK$17</definedName>
    <definedName name="A126110754T_Latest">Data6!$AK$17</definedName>
    <definedName name="A126110758A">Data6!$BU$1:$BU$10,Data6!$BU$11:$BU$17</definedName>
    <definedName name="A126110758A_Data">Data6!$BU$11:$BU$17</definedName>
    <definedName name="A126110758A_Latest">Data6!$BU$17</definedName>
    <definedName name="A126110762T">Data6!$BX$1:$BX$10,Data6!$BX$11:$BX$17</definedName>
    <definedName name="A126110762T_Data">Data6!$BX$11:$BX$17</definedName>
    <definedName name="A126110762T_Latest">Data6!$BX$17</definedName>
    <definedName name="A126110766A">Data6!$AQ$1:$AQ$10,Data6!$AQ$11:$AQ$17</definedName>
    <definedName name="A126110766A_Data">Data6!$AQ$11:$AQ$17</definedName>
    <definedName name="A126110766A_Latest">Data6!$AQ$17</definedName>
    <definedName name="A126110770T">Data6!$BO$1:$BO$10,Data6!$BO$11:$BO$17</definedName>
    <definedName name="A126110770T_Data">Data6!$BO$11:$BO$17</definedName>
    <definedName name="A126110770T_Latest">Data6!$BO$17</definedName>
    <definedName name="A126110774A">Data6!$CJ$1:$CJ$10,Data6!$CJ$11:$CJ$17</definedName>
    <definedName name="A126110774A_Data">Data6!$CJ$11:$CJ$17</definedName>
    <definedName name="A126110774A_Latest">Data6!$CJ$17</definedName>
    <definedName name="A126110778K">Data3!$FM$1:$FM$10,Data3!$FM$11:$FM$17</definedName>
    <definedName name="A126110778K_Data">Data3!$FM$11:$FM$17</definedName>
    <definedName name="A126110778K_Latest">Data3!$FM$17</definedName>
    <definedName name="A126110782A">Data3!$GH$1:$GH$10,Data3!$GH$11:$GH$17</definedName>
    <definedName name="A126110782A_Data">Data3!$GH$11:$GH$17</definedName>
    <definedName name="A126110782A_Latest">Data3!$GH$17</definedName>
    <definedName name="A126110786K">Data3!$HC$1:$HC$10,Data3!$HC$11:$HC$17</definedName>
    <definedName name="A126110786K_Data">Data3!$HC$11:$HC$17</definedName>
    <definedName name="A126110786K_Latest">Data3!$HC$17</definedName>
    <definedName name="A126110790A">Data3!$GQ$1:$GQ$10,Data3!$GQ$11:$GQ$17</definedName>
    <definedName name="A126110790A_Data">Data3!$GQ$11:$GQ$17</definedName>
    <definedName name="A126110790A_Latest">Data3!$GQ$17</definedName>
    <definedName name="A126110794K">Data3!$HO$1:$HO$10,Data3!$HO$11:$HO$17</definedName>
    <definedName name="A126110794K_Data">Data3!$HO$11:$HO$17</definedName>
    <definedName name="A126110794K_Latest">Data3!$HO$17</definedName>
    <definedName name="A126110798V">Data3!$FP$1:$FP$10,Data3!$FP$11:$FP$17</definedName>
    <definedName name="A126110798V_Data">Data3!$FP$11:$FP$17</definedName>
    <definedName name="A126110798V_Latest">Data3!$FP$17</definedName>
    <definedName name="A126110802X">Data3!$FV$1:$FV$10,Data3!$FV$11:$FV$17</definedName>
    <definedName name="A126110802X_Data">Data3!$FV$11:$FV$17</definedName>
    <definedName name="A126110802X_Latest">Data3!$FV$17</definedName>
    <definedName name="A126110806J">Data3!$HU$1:$HU$10,Data3!$HU$11:$HU$17</definedName>
    <definedName name="A126110806J_Data">Data3!$HU$11:$HU$17</definedName>
    <definedName name="A126110806J_Latest">Data3!$HU$17</definedName>
    <definedName name="A126110810X">Data3!$HL$1:$HL$10,Data3!$HL$11:$HL$17</definedName>
    <definedName name="A126110810X_Data">Data3!$HL$11:$HL$17</definedName>
    <definedName name="A126110810X_Latest">Data3!$HL$17</definedName>
    <definedName name="A126110814J">Data3!$IA$1:$IA$10,Data3!$IA$11:$IA$17</definedName>
    <definedName name="A126110814J_Data">Data3!$IA$11:$IA$17</definedName>
    <definedName name="A126110814J_Latest">Data3!$IA$17</definedName>
    <definedName name="A126110818T">Data3!$EX$1:$EX$10,Data3!$EX$11:$EX$17</definedName>
    <definedName name="A126110818T_Data">Data3!$EX$11:$EX$17</definedName>
    <definedName name="A126110818T_Latest">Data3!$EX$17</definedName>
    <definedName name="A126110822J">Data3!$FJ$1:$FJ$10,Data3!$FJ$11:$FJ$17</definedName>
    <definedName name="A126110822J_Data">Data3!$FJ$11:$FJ$17</definedName>
    <definedName name="A126110822J_Latest">Data3!$FJ$17</definedName>
    <definedName name="A126110826T">Data3!$GT$1:$GT$10,Data3!$GT$11:$GT$17</definedName>
    <definedName name="A126110826T_Data">Data3!$GT$11:$GT$17</definedName>
    <definedName name="A126110826T_Latest">Data3!$GT$17</definedName>
    <definedName name="A126110830J">Data3!$HR$1:$HR$10,Data3!$HR$11:$HR$17</definedName>
    <definedName name="A126110830J_Data">Data3!$HR$11:$HR$17</definedName>
    <definedName name="A126110830J_Latest">Data3!$HR$17</definedName>
    <definedName name="A126110834T">Data3!$HX$1:$HX$10,Data3!$HX$11:$HX$17</definedName>
    <definedName name="A126110834T_Data">Data3!$HX$11:$HX$17</definedName>
    <definedName name="A126110834T_Latest">Data3!$HX$17</definedName>
    <definedName name="A126110838A">Data3!$EF$1:$EF$10,Data3!$EF$11:$EF$17</definedName>
    <definedName name="A126110838A_Data">Data3!$EF$11:$EF$17</definedName>
    <definedName name="A126110838A_Latest">Data3!$EF$17</definedName>
    <definedName name="A126110842T">Data3!$EO$1:$EO$10,Data3!$EO$11:$EO$17</definedName>
    <definedName name="A126110842T_Data">Data3!$EO$11:$EO$17</definedName>
    <definedName name="A126110842T_Latest">Data3!$EO$17</definedName>
    <definedName name="A126110846A">Data3!$ER$1:$ER$10,Data3!$ER$11:$ER$17</definedName>
    <definedName name="A126110846A_Data">Data3!$ER$11:$ER$17</definedName>
    <definedName name="A126110846A_Latest">Data3!$ER$17</definedName>
    <definedName name="A126110850T">Data3!$FS$1:$FS$10,Data3!$FS$11:$FS$17</definedName>
    <definedName name="A126110850T_Data">Data3!$FS$11:$FS$17</definedName>
    <definedName name="A126110850T_Latest">Data3!$FS$17</definedName>
    <definedName name="A126110854A">Data3!$FY$1:$FY$10,Data3!$FY$11:$FY$17</definedName>
    <definedName name="A126110854A_Data">Data3!$FY$11:$FY$17</definedName>
    <definedName name="A126110854A_Latest">Data3!$FY$17</definedName>
    <definedName name="A126110858K">Data3!$GB$1:$GB$10,Data3!$GB$11:$GB$17</definedName>
    <definedName name="A126110858K_Data">Data3!$GB$11:$GB$17</definedName>
    <definedName name="A126110858K_Latest">Data3!$GB$17</definedName>
    <definedName name="A126110862A">Data3!$GW$1:$GW$10,Data3!$GW$11:$GW$17</definedName>
    <definedName name="A126110862A_Data">Data3!$GW$11:$GW$17</definedName>
    <definedName name="A126110862A_Latest">Data3!$GW$17</definedName>
    <definedName name="A126110866K">Data3!$HF$1:$HF$10,Data3!$HF$11:$HF$17</definedName>
    <definedName name="A126110866K_Data">Data3!$HF$11:$HF$17</definedName>
    <definedName name="A126110866K_Latest">Data3!$HF$17</definedName>
    <definedName name="A126110870A">Data3!$EU$1:$EU$10,Data3!$EU$11:$EU$17</definedName>
    <definedName name="A126110870A_Data">Data3!$EU$11:$EU$17</definedName>
    <definedName name="A126110870A_Latest">Data3!$EU$17</definedName>
    <definedName name="A126110874K">Data3!$FD$1:$FD$10,Data3!$FD$11:$FD$17</definedName>
    <definedName name="A126110874K_Data">Data3!$FD$11:$FD$17</definedName>
    <definedName name="A126110874K_Latest">Data3!$FD$17</definedName>
    <definedName name="A126110878V">Data3!$HI$1:$HI$10,Data3!$HI$11:$HI$17</definedName>
    <definedName name="A126110878V_Data">Data3!$HI$11:$HI$17</definedName>
    <definedName name="A126110878V_Latest">Data3!$HI$17</definedName>
    <definedName name="A126110882K">Data3!$EC$1:$EC$10,Data3!$EC$11:$EC$17</definedName>
    <definedName name="A126110882K_Data">Data3!$EC$11:$EC$17</definedName>
    <definedName name="A126110882K_Latest">Data3!$EC$17</definedName>
    <definedName name="A126110886V">Data3!$EI$1:$EI$10,Data3!$EI$11:$EI$17</definedName>
    <definedName name="A126110886V_Data">Data3!$EI$11:$EI$17</definedName>
    <definedName name="A126110886V_Latest">Data3!$EI$17</definedName>
    <definedName name="A126110890K">Data3!$EL$1:$EL$10,Data3!$EL$11:$EL$17</definedName>
    <definedName name="A126110890K_Data">Data3!$EL$11:$EL$17</definedName>
    <definedName name="A126110890K_Latest">Data3!$EL$17</definedName>
    <definedName name="A126110894V">Data3!$FA$1:$FA$10,Data3!$FA$11:$FA$17</definedName>
    <definedName name="A126110894V_Data">Data3!$FA$11:$FA$17</definedName>
    <definedName name="A126110894V_Latest">Data3!$FA$17</definedName>
    <definedName name="A126110898C">Data3!$GK$1:$GK$10,Data3!$GK$11:$GK$17</definedName>
    <definedName name="A126110898C_Data">Data3!$GK$11:$GK$17</definedName>
    <definedName name="A126110898C_Latest">Data3!$GK$17</definedName>
    <definedName name="A126110902J">Data3!$GN$1:$GN$10,Data3!$GN$11:$GN$17</definedName>
    <definedName name="A126110902J_Data">Data3!$GN$11:$GN$17</definedName>
    <definedName name="A126110902J_Latest">Data3!$GN$17</definedName>
    <definedName name="A126110906T">Data3!$FG$1:$FG$10,Data3!$FG$11:$FG$17</definedName>
    <definedName name="A126110906T_Data">Data3!$FG$11:$FG$17</definedName>
    <definedName name="A126110906T_Latest">Data3!$FG$17</definedName>
    <definedName name="A126110910J">Data3!$GE$1:$GE$10,Data3!$GE$11:$GE$17</definedName>
    <definedName name="A126110910J_Data">Data3!$GE$11:$GE$17</definedName>
    <definedName name="A126110910J_Latest">Data3!$GE$17</definedName>
    <definedName name="A126110914T">Data3!$GZ$1:$GZ$10,Data3!$GZ$11:$GZ$17</definedName>
    <definedName name="A126110914T_Data">Data3!$GZ$11:$GZ$17</definedName>
    <definedName name="A126110914T_Latest">Data3!$GZ$17</definedName>
    <definedName name="A126110918A">Data4!$DY$1:$DY$10,Data4!$DY$11:$DY$17</definedName>
    <definedName name="A126110918A_Data">Data4!$DY$11:$DY$17</definedName>
    <definedName name="A126110918A_Latest">Data4!$DY$17</definedName>
    <definedName name="A126110922T">Data4!$ET$1:$ET$10,Data4!$ET$11:$ET$17</definedName>
    <definedName name="A126110922T_Data">Data4!$ET$11:$ET$17</definedName>
    <definedName name="A126110922T_Latest">Data4!$ET$17</definedName>
    <definedName name="A126110926A">Data4!$FO$1:$FO$10,Data4!$FO$11:$FO$17</definedName>
    <definedName name="A126110926A_Data">Data4!$FO$11:$FO$17</definedName>
    <definedName name="A126110926A_Latest">Data4!$FO$17</definedName>
    <definedName name="A126110930T">Data4!$FC$1:$FC$10,Data4!$FC$11:$FC$17</definedName>
    <definedName name="A126110930T_Data">Data4!$FC$11:$FC$17</definedName>
    <definedName name="A126110930T_Latest">Data4!$FC$17</definedName>
    <definedName name="A126110934A">Data4!$GA$1:$GA$10,Data4!$GA$11:$GA$17</definedName>
    <definedName name="A126110934A_Data">Data4!$GA$11:$GA$17</definedName>
    <definedName name="A126110934A_Latest">Data4!$GA$17</definedName>
    <definedName name="A126110938K">Data4!$EB$1:$EB$10,Data4!$EB$11:$EB$17</definedName>
    <definedName name="A126110938K_Data">Data4!$EB$11:$EB$17</definedName>
    <definedName name="A126110938K_Latest">Data4!$EB$17</definedName>
    <definedName name="A126110942A">Data4!$EH$1:$EH$10,Data4!$EH$11:$EH$17</definedName>
    <definedName name="A126110942A_Data">Data4!$EH$11:$EH$17</definedName>
    <definedName name="A126110942A_Latest">Data4!$EH$17</definedName>
    <definedName name="A126110946K">Data4!$GG$1:$GG$10,Data4!$GG$11:$GG$17</definedName>
    <definedName name="A126110946K_Data">Data4!$GG$11:$GG$17</definedName>
    <definedName name="A126110946K_Latest">Data4!$GG$17</definedName>
    <definedName name="A126110950A">Data4!$FX$1:$FX$10,Data4!$FX$11:$FX$17</definedName>
    <definedName name="A126110950A_Data">Data4!$FX$11:$FX$17</definedName>
    <definedName name="A126110950A_Latest">Data4!$FX$17</definedName>
    <definedName name="A126110954K">Data4!$GM$1:$GM$10,Data4!$GM$11:$GM$17</definedName>
    <definedName name="A126110954K_Data">Data4!$GM$11:$GM$17</definedName>
    <definedName name="A126110954K_Latest">Data4!$GM$17</definedName>
    <definedName name="A126110958V">Data4!$DJ$1:$DJ$10,Data4!$DJ$11:$DJ$17</definedName>
    <definedName name="A126110958V_Data">Data4!$DJ$11:$DJ$17</definedName>
    <definedName name="A126110958V_Latest">Data4!$DJ$17</definedName>
    <definedName name="A126110962K">Data4!$DV$1:$DV$10,Data4!$DV$11:$DV$17</definedName>
    <definedName name="A126110962K_Data">Data4!$DV$11:$DV$17</definedName>
    <definedName name="A126110962K_Latest">Data4!$DV$17</definedName>
    <definedName name="A126110966V">Data4!$FF$1:$FF$10,Data4!$FF$11:$FF$17</definedName>
    <definedName name="A126110966V_Data">Data4!$FF$11:$FF$17</definedName>
    <definedName name="A126110966V_Latest">Data4!$FF$17</definedName>
    <definedName name="A126110970K">Data4!$GD$1:$GD$10,Data4!$GD$11:$GD$17</definedName>
    <definedName name="A126110970K_Data">Data4!$GD$11:$GD$17</definedName>
    <definedName name="A126110970K_Latest">Data4!$GD$17</definedName>
    <definedName name="A126110974V">Data4!$GJ$1:$GJ$10,Data4!$GJ$11:$GJ$17</definedName>
    <definedName name="A126110974V_Data">Data4!$GJ$11:$GJ$17</definedName>
    <definedName name="A126110974V_Latest">Data4!$GJ$17</definedName>
    <definedName name="A126110978C">Data4!$CR$1:$CR$10,Data4!$CR$11:$CR$17</definedName>
    <definedName name="A126110978C_Data">Data4!$CR$11:$CR$17</definedName>
    <definedName name="A126110978C_Latest">Data4!$CR$17</definedName>
    <definedName name="A126110982V">Data4!$DA$1:$DA$10,Data4!$DA$11:$DA$17</definedName>
    <definedName name="A126110982V_Data">Data4!$DA$11:$DA$17</definedName>
    <definedName name="A126110982V_Latest">Data4!$DA$17</definedName>
    <definedName name="A126110986C">Data4!$DD$1:$DD$10,Data4!$DD$11:$DD$17</definedName>
    <definedName name="A126110986C_Data">Data4!$DD$11:$DD$17</definedName>
    <definedName name="A126110986C_Latest">Data4!$DD$17</definedName>
    <definedName name="A126110990V">Data4!$EE$1:$EE$10,Data4!$EE$11:$EE$17</definedName>
    <definedName name="A126110990V_Data">Data4!$EE$11:$EE$17</definedName>
    <definedName name="A126110990V_Latest">Data4!$EE$17</definedName>
    <definedName name="A126110994C">Data4!$EK$1:$EK$10,Data4!$EK$11:$EK$17</definedName>
    <definedName name="A126110994C_Data">Data4!$EK$11:$EK$17</definedName>
    <definedName name="A126110994C_Latest">Data4!$EK$17</definedName>
    <definedName name="A126110998L">Data4!$EN$1:$EN$10,Data4!$EN$11:$EN$17</definedName>
    <definedName name="A126110998L_Data">Data4!$EN$11:$EN$17</definedName>
    <definedName name="A126110998L_Latest">Data4!$EN$17</definedName>
    <definedName name="A126111002V">Data4!$FI$1:$FI$10,Data4!$FI$11:$FI$17</definedName>
    <definedName name="A126111002V_Data">Data4!$FI$11:$FI$17</definedName>
    <definedName name="A126111002V_Latest">Data4!$FI$17</definedName>
    <definedName name="A126111006C">Data4!$FR$1:$FR$10,Data4!$FR$11:$FR$17</definedName>
    <definedName name="A126111006C_Data">Data4!$FR$11:$FR$17</definedName>
    <definedName name="A126111006C_Latest">Data4!$FR$17</definedName>
    <definedName name="A126111010V">Data4!$DG$1:$DG$10,Data4!$DG$11:$DG$17</definedName>
    <definedName name="A126111010V_Data">Data4!$DG$11:$DG$17</definedName>
    <definedName name="A126111010V_Latest">Data4!$DG$17</definedName>
    <definedName name="A126111014C">Data4!$DP$1:$DP$10,Data4!$DP$11:$DP$17</definedName>
    <definedName name="A126111014C_Data">Data4!$DP$11:$DP$17</definedName>
    <definedName name="A126111014C_Latest">Data4!$DP$17</definedName>
    <definedName name="A126111018L">Data4!$FU$1:$FU$10,Data4!$FU$11:$FU$17</definedName>
    <definedName name="A126111018L_Data">Data4!$FU$11:$FU$17</definedName>
    <definedName name="A126111018L_Latest">Data4!$FU$17</definedName>
    <definedName name="A126111022C">Data4!$CO$1:$CO$10,Data4!$CO$11:$CO$17</definedName>
    <definedName name="A126111022C_Data">Data4!$CO$11:$CO$17</definedName>
    <definedName name="A126111022C_Latest">Data4!$CO$17</definedName>
    <definedName name="A126111026L">Data4!$CU$1:$CU$10,Data4!$CU$11:$CU$17</definedName>
    <definedName name="A126111026L_Data">Data4!$CU$11:$CU$17</definedName>
    <definedName name="A126111026L_Latest">Data4!$CU$17</definedName>
    <definedName name="A126111030C">Data4!$CX$1:$CX$10,Data4!$CX$11:$CX$17</definedName>
    <definedName name="A126111030C_Data">Data4!$CX$11:$CX$17</definedName>
    <definedName name="A126111030C_Latest">Data4!$CX$17</definedName>
    <definedName name="A126111034L">Data4!$DM$1:$DM$10,Data4!$DM$11:$DM$17</definedName>
    <definedName name="A126111034L_Data">Data4!$DM$11:$DM$17</definedName>
    <definedName name="A126111034L_Latest">Data4!$DM$17</definedName>
    <definedName name="A126111038W">Data4!$EW$1:$EW$10,Data4!$EW$11:$EW$17</definedName>
    <definedName name="A126111038W_Data">Data4!$EW$11:$EW$17</definedName>
    <definedName name="A126111038W_Latest">Data4!$EW$17</definedName>
    <definedName name="A126111042L">Data4!$EZ$1:$EZ$10,Data4!$EZ$11:$EZ$17</definedName>
    <definedName name="A126111042L_Data">Data4!$EZ$11:$EZ$17</definedName>
    <definedName name="A126111042L_Latest">Data4!$EZ$17</definedName>
    <definedName name="A126111046W">Data4!$DS$1:$DS$10,Data4!$DS$11:$DS$17</definedName>
    <definedName name="A126111046W_Data">Data4!$DS$11:$DS$17</definedName>
    <definedName name="A126111046W_Latest">Data4!$DS$17</definedName>
    <definedName name="A126111050L">Data4!$EQ$1:$EQ$10,Data4!$EQ$11:$EQ$17</definedName>
    <definedName name="A126111050L_Data">Data4!$EQ$11:$EQ$17</definedName>
    <definedName name="A126111050L_Latest">Data4!$EQ$17</definedName>
    <definedName name="A126111054W">Data4!$FL$1:$FL$10,Data4!$FL$11:$FL$17</definedName>
    <definedName name="A126111054W_Data">Data4!$FL$11:$FL$17</definedName>
    <definedName name="A126111054W_Latest">Data4!$FL$17</definedName>
    <definedName name="A126111058F">Data4!$HZ$1:$HZ$10,Data4!$HZ$11:$HZ$17</definedName>
    <definedName name="A126111058F_Data">Data4!$HZ$11:$HZ$17</definedName>
    <definedName name="A126111058F_Latest">Data4!$HZ$17</definedName>
    <definedName name="A126111062W">Data5!$E$1:$E$10,Data5!$E$11:$E$17</definedName>
    <definedName name="A126111062W_Data">Data5!$E$11:$E$17</definedName>
    <definedName name="A126111062W_Latest">Data5!$E$17</definedName>
    <definedName name="A126111066F">Data5!$Z$1:$Z$10,Data5!$Z$11:$Z$17</definedName>
    <definedName name="A126111066F_Data">Data5!$Z$11:$Z$17</definedName>
    <definedName name="A126111066F_Latest">Data5!$Z$17</definedName>
    <definedName name="A126111070W">Data5!$N$1:$N$10,Data5!$N$11:$N$17</definedName>
    <definedName name="A126111070W_Data">Data5!$N$11:$N$17</definedName>
    <definedName name="A126111070W_Latest">Data5!$N$17</definedName>
    <definedName name="A126111074F">Data5!$AL$1:$AL$10,Data5!$AL$11:$AL$17</definedName>
    <definedName name="A126111074F_Data">Data5!$AL$11:$AL$17</definedName>
    <definedName name="A126111074F_Latest">Data5!$AL$17</definedName>
    <definedName name="A126111078R">Data4!$IC$1:$IC$10,Data4!$IC$11:$IC$17</definedName>
    <definedName name="A126111078R_Data">Data4!$IC$11:$IC$17</definedName>
    <definedName name="A126111078R_Latest">Data4!$IC$17</definedName>
    <definedName name="A126111082F">Data4!$II$1:$II$10,Data4!$II$11:$II$17</definedName>
    <definedName name="A126111082F_Data">Data4!$II$11:$II$17</definedName>
    <definedName name="A126111082F_Latest">Data4!$II$17</definedName>
    <definedName name="A126111086R">Data5!$AR$1:$AR$10,Data5!$AR$11:$AR$17</definedName>
    <definedName name="A126111086R_Data">Data5!$AR$11:$AR$17</definedName>
    <definedName name="A126111086R_Latest">Data5!$AR$17</definedName>
    <definedName name="A126111090F">Data5!$AI$1:$AI$10,Data5!$AI$11:$AI$17</definedName>
    <definedName name="A126111090F_Data">Data5!$AI$11:$AI$17</definedName>
    <definedName name="A126111090F_Latest">Data5!$AI$17</definedName>
    <definedName name="A126111094R">Data5!$AX$1:$AX$10,Data5!$AX$11:$AX$17</definedName>
    <definedName name="A126111094R_Data">Data5!$AX$11:$AX$17</definedName>
    <definedName name="A126111094R_Latest">Data5!$AX$17</definedName>
    <definedName name="A126111098X">Data4!$HK$1:$HK$10,Data4!$HK$11:$HK$17</definedName>
    <definedName name="A126111098X_Data">Data4!$HK$11:$HK$17</definedName>
    <definedName name="A126111098X_Latest">Data4!$HK$17</definedName>
    <definedName name="A126111102C">Data4!$HW$1:$HW$10,Data4!$HW$11:$HW$17</definedName>
    <definedName name="A126111102C_Data">Data4!$HW$11:$HW$17</definedName>
    <definedName name="A126111102C_Latest">Data4!$HW$17</definedName>
    <definedName name="A126111106L">Data5!$Q$1:$Q$10,Data5!$Q$11:$Q$17</definedName>
    <definedName name="A126111106L_Data">Data5!$Q$11:$Q$17</definedName>
    <definedName name="A126111106L_Latest">Data5!$Q$17</definedName>
    <definedName name="A126111110C">Data5!$AO$1:$AO$10,Data5!$AO$11:$AO$17</definedName>
    <definedName name="A126111110C_Data">Data5!$AO$11:$AO$17</definedName>
    <definedName name="A126111110C_Latest">Data5!$AO$17</definedName>
    <definedName name="A126111114L">Data5!$AU$1:$AU$10,Data5!$AU$11:$AU$17</definedName>
    <definedName name="A126111114L_Data">Data5!$AU$11:$AU$17</definedName>
    <definedName name="A126111114L_Latest">Data5!$AU$17</definedName>
    <definedName name="A126111118W">Data4!$GS$1:$GS$10,Data4!$GS$11:$GS$17</definedName>
    <definedName name="A126111118W_Data">Data4!$GS$11:$GS$17</definedName>
    <definedName name="A126111118W_Latest">Data4!$GS$17</definedName>
    <definedName name="A126111122L">Data4!$HB$1:$HB$10,Data4!$HB$11:$HB$17</definedName>
    <definedName name="A126111122L_Data">Data4!$HB$11:$HB$17</definedName>
    <definedName name="A126111122L_Latest">Data4!$HB$17</definedName>
    <definedName name="A126111126W">Data4!$HE$1:$HE$10,Data4!$HE$11:$HE$17</definedName>
    <definedName name="A126111126W_Data">Data4!$HE$11:$HE$17</definedName>
    <definedName name="A126111126W_Latest">Data4!$HE$17</definedName>
    <definedName name="A126111130L">Data4!$IF$1:$IF$10,Data4!$IF$11:$IF$17</definedName>
    <definedName name="A126111130L_Data">Data4!$IF$11:$IF$17</definedName>
    <definedName name="A126111130L_Latest">Data4!$IF$17</definedName>
    <definedName name="A126111134W">Data4!$IL$1:$IL$10,Data4!$IL$11:$IL$17</definedName>
    <definedName name="A126111134W_Data">Data4!$IL$11:$IL$17</definedName>
    <definedName name="A126111134W_Latest">Data4!$IL$17</definedName>
    <definedName name="A126111138F">Data4!$IO$1:$IO$10,Data4!$IO$11:$IO$17</definedName>
    <definedName name="A126111138F_Data">Data4!$IO$11:$IO$17</definedName>
    <definedName name="A126111138F_Latest">Data4!$IO$17</definedName>
    <definedName name="A126111142W">Data5!$T$1:$T$10,Data5!$T$11:$T$17</definedName>
    <definedName name="A126111142W_Data">Data5!$T$11:$T$17</definedName>
    <definedName name="A126111142W_Latest">Data5!$T$17</definedName>
    <definedName name="A126111146F">Data5!$AC$1:$AC$10,Data5!$AC$11:$AC$17</definedName>
    <definedName name="A126111146F_Data">Data5!$AC$11:$AC$17</definedName>
    <definedName name="A126111146F_Latest">Data5!$AC$17</definedName>
    <definedName name="A126111150W">Data4!$HH$1:$HH$10,Data4!$HH$11:$HH$17</definedName>
    <definedName name="A126111150W_Data">Data4!$HH$11:$HH$17</definedName>
    <definedName name="A126111150W_Latest">Data4!$HH$17</definedName>
    <definedName name="A126111154F">Data4!$HQ$1:$HQ$10,Data4!$HQ$11:$HQ$17</definedName>
    <definedName name="A126111154F_Data">Data4!$HQ$11:$HQ$17</definedName>
    <definedName name="A126111154F_Latest">Data4!$HQ$17</definedName>
    <definedName name="A126111158R">Data5!$AF$1:$AF$10,Data5!$AF$11:$AF$17</definedName>
    <definedName name="A126111158R_Data">Data5!$AF$11:$AF$17</definedName>
    <definedName name="A126111158R_Latest">Data5!$AF$17</definedName>
    <definedName name="A126111162F">Data4!$GP$1:$GP$10,Data4!$GP$11:$GP$17</definedName>
    <definedName name="A126111162F_Data">Data4!$GP$11:$GP$17</definedName>
    <definedName name="A126111162F_Latest">Data4!$GP$17</definedName>
    <definedName name="A126111166R">Data4!$GV$1:$GV$10,Data4!$GV$11:$GV$17</definedName>
    <definedName name="A126111166R_Data">Data4!$GV$11:$GV$17</definedName>
    <definedName name="A126111166R_Latest">Data4!$GV$17</definedName>
    <definedName name="A126111170F">Data4!$GY$1:$GY$10,Data4!$GY$11:$GY$17</definedName>
    <definedName name="A126111170F_Data">Data4!$GY$11:$GY$17</definedName>
    <definedName name="A126111170F_Latest">Data4!$GY$17</definedName>
    <definedName name="A126111174R">Data4!$HN$1:$HN$10,Data4!$HN$11:$HN$17</definedName>
    <definedName name="A126111174R_Data">Data4!$HN$11:$HN$17</definedName>
    <definedName name="A126111174R_Latest">Data4!$HN$17</definedName>
    <definedName name="A126111178X">Data5!$H$1:$H$10,Data5!$H$11:$H$17</definedName>
    <definedName name="A126111178X_Data">Data5!$H$11:$H$17</definedName>
    <definedName name="A126111178X_Latest">Data5!$H$17</definedName>
    <definedName name="A126111182R">Data5!$K$1:$K$10,Data5!$K$11:$K$17</definedName>
    <definedName name="A126111182R_Data">Data5!$K$11:$K$17</definedName>
    <definedName name="A126111182R_Latest">Data5!$K$17</definedName>
    <definedName name="A126111186X">Data4!$HT$1:$HT$10,Data4!$HT$11:$HT$17</definedName>
    <definedName name="A126111186X_Data">Data4!$HT$11:$HT$17</definedName>
    <definedName name="A126111186X_Latest">Data4!$HT$17</definedName>
    <definedName name="A126111190R">Data5!$B$1:$B$10,Data5!$B$11:$B$17</definedName>
    <definedName name="A126111190R_Data">Data5!$B$11:$B$17</definedName>
    <definedName name="A126111190R_Latest">Data5!$B$17</definedName>
    <definedName name="A126111194X">Data5!$W$1:$W$10,Data5!$W$11:$W$17</definedName>
    <definedName name="A126111194X_Data">Data5!$W$11:$W$17</definedName>
    <definedName name="A126111194X_Latest">Data5!$W$17</definedName>
    <definedName name="A126111198J">Data1!$IO$1:$IO$10,Data1!$IO$11:$IO$17</definedName>
    <definedName name="A126111198J_Data">Data1!$IO$11:$IO$17</definedName>
    <definedName name="A126111198J_Latest">Data1!$IO$17</definedName>
    <definedName name="A126111202L">Data2!$T$1:$T$10,Data2!$T$11:$T$17</definedName>
    <definedName name="A126111202L_Data">Data2!$T$11:$T$17</definedName>
    <definedName name="A126111202L_Latest">Data2!$T$17</definedName>
    <definedName name="A126111206W">Data2!$AO$1:$AO$10,Data2!$AO$11:$AO$17</definedName>
    <definedName name="A126111206W_Data">Data2!$AO$11:$AO$17</definedName>
    <definedName name="A126111206W_Latest">Data2!$AO$17</definedName>
    <definedName name="A126111210L">Data2!$AC$1:$AC$10,Data2!$AC$11:$AC$17</definedName>
    <definedName name="A126111210L_Data">Data2!$AC$11:$AC$17</definedName>
    <definedName name="A126111210L_Latest">Data2!$AC$17</definedName>
    <definedName name="A126111214W">Data2!$BA$1:$BA$10,Data2!$BA$11:$BA$17</definedName>
    <definedName name="A126111214W_Data">Data2!$BA$11:$BA$17</definedName>
    <definedName name="A126111214W_Latest">Data2!$BA$17</definedName>
    <definedName name="A126111218F">Data2!$B$1:$B$10,Data2!$B$11:$B$17</definedName>
    <definedName name="A126111218F_Data">Data2!$B$11:$B$17</definedName>
    <definedName name="A126111218F_Latest">Data2!$B$17</definedName>
    <definedName name="A126111222W">Data2!$H$1:$H$10,Data2!$H$11:$H$17</definedName>
    <definedName name="A126111222W_Data">Data2!$H$11:$H$17</definedName>
    <definedName name="A126111222W_Latest">Data2!$H$17</definedName>
    <definedName name="A126111226F">Data2!$BG$1:$BG$10,Data2!$BG$11:$BG$17</definedName>
    <definedName name="A126111226F_Data">Data2!$BG$11:$BG$17</definedName>
    <definedName name="A126111226F_Latest">Data2!$BG$17</definedName>
    <definedName name="A126111230W">Data2!$AX$1:$AX$10,Data2!$AX$11:$AX$17</definedName>
    <definedName name="A126111230W_Data">Data2!$AX$11:$AX$17</definedName>
    <definedName name="A126111230W_Latest">Data2!$AX$17</definedName>
    <definedName name="A126111234F">Data2!$BM$1:$BM$10,Data2!$BM$11:$BM$17</definedName>
    <definedName name="A126111234F_Data">Data2!$BM$11:$BM$17</definedName>
    <definedName name="A126111234F_Latest">Data2!$BM$17</definedName>
    <definedName name="A126111238R">Data1!$HZ$1:$HZ$10,Data1!$HZ$11:$HZ$17</definedName>
    <definedName name="A126111238R_Data">Data1!$HZ$11:$HZ$17</definedName>
    <definedName name="A126111238R_Latest">Data1!$HZ$17</definedName>
    <definedName name="A126111242F">Data1!$IL$1:$IL$10,Data1!$IL$11:$IL$17</definedName>
    <definedName name="A126111242F_Data">Data1!$IL$11:$IL$17</definedName>
    <definedName name="A126111242F_Latest">Data1!$IL$17</definedName>
    <definedName name="A126111246R">Data2!$AF$1:$AF$10,Data2!$AF$11:$AF$17</definedName>
    <definedName name="A126111246R_Data">Data2!$AF$11:$AF$17</definedName>
    <definedName name="A126111246R_Latest">Data2!$AF$17</definedName>
    <definedName name="A126111250F">Data2!$BD$1:$BD$10,Data2!$BD$11:$BD$17</definedName>
    <definedName name="A126111250F_Data">Data2!$BD$11:$BD$17</definedName>
    <definedName name="A126111250F_Latest">Data2!$BD$17</definedName>
    <definedName name="A126111254R">Data2!$BJ$1:$BJ$10,Data2!$BJ$11:$BJ$17</definedName>
    <definedName name="A126111254R_Data">Data2!$BJ$11:$BJ$17</definedName>
    <definedName name="A126111254R_Latest">Data2!$BJ$17</definedName>
    <definedName name="A126111258X">Data1!$HH$1:$HH$10,Data1!$HH$11:$HH$17</definedName>
    <definedName name="A126111258X_Data">Data1!$HH$11:$HH$17</definedName>
    <definedName name="A126111258X_Latest">Data1!$HH$17</definedName>
    <definedName name="A126111262R">Data1!$HQ$1:$HQ$10,Data1!$HQ$11:$HQ$17</definedName>
    <definedName name="A126111262R_Data">Data1!$HQ$11:$HQ$17</definedName>
    <definedName name="A126111262R_Latest">Data1!$HQ$17</definedName>
    <definedName name="A126111266X">Data1!$HT$1:$HT$10,Data1!$HT$11:$HT$17</definedName>
    <definedName name="A126111266X_Data">Data1!$HT$11:$HT$17</definedName>
    <definedName name="A126111266X_Latest">Data1!$HT$17</definedName>
    <definedName name="A126111270R">Data2!$E$1:$E$10,Data2!$E$11:$E$17</definedName>
    <definedName name="A126111270R_Data">Data2!$E$11:$E$17</definedName>
    <definedName name="A126111270R_Latest">Data2!$E$17</definedName>
    <definedName name="A126111274X">Data2!$K$1:$K$10,Data2!$K$11:$K$17</definedName>
    <definedName name="A126111274X_Data">Data2!$K$11:$K$17</definedName>
    <definedName name="A126111274X_Latest">Data2!$K$17</definedName>
    <definedName name="A126111278J">Data2!$N$1:$N$10,Data2!$N$11:$N$17</definedName>
    <definedName name="A126111278J_Data">Data2!$N$11:$N$17</definedName>
    <definedName name="A126111278J_Latest">Data2!$N$17</definedName>
    <definedName name="A126111282X">Data2!$AI$1:$AI$10,Data2!$AI$11:$AI$17</definedName>
    <definedName name="A126111282X_Data">Data2!$AI$11:$AI$17</definedName>
    <definedName name="A126111282X_Latest">Data2!$AI$17</definedName>
    <definedName name="A126111286J">Data2!$AR$1:$AR$10,Data2!$AR$11:$AR$17</definedName>
    <definedName name="A126111286J_Data">Data2!$AR$11:$AR$17</definedName>
    <definedName name="A126111286J_Latest">Data2!$AR$17</definedName>
    <definedName name="A126111290X">Data1!$HW$1:$HW$10,Data1!$HW$11:$HW$17</definedName>
    <definedName name="A126111290X_Data">Data1!$HW$11:$HW$17</definedName>
    <definedName name="A126111290X_Latest">Data1!$HW$17</definedName>
    <definedName name="A126111294J">Data1!$IF$1:$IF$10,Data1!$IF$11:$IF$17</definedName>
    <definedName name="A126111294J_Data">Data1!$IF$11:$IF$17</definedName>
    <definedName name="A126111294J_Latest">Data1!$IF$17</definedName>
    <definedName name="A126111298T">Data2!$AU$1:$AU$10,Data2!$AU$11:$AU$17</definedName>
    <definedName name="A126111298T_Data">Data2!$AU$11:$AU$17</definedName>
    <definedName name="A126111298T_Latest">Data2!$AU$17</definedName>
    <definedName name="A126111302W">Data1!$HE$1:$HE$10,Data1!$HE$11:$HE$17</definedName>
    <definedName name="A126111302W_Data">Data1!$HE$11:$HE$17</definedName>
    <definedName name="A126111302W_Latest">Data1!$HE$17</definedName>
    <definedName name="A126111306F">Data1!$HK$1:$HK$10,Data1!$HK$11:$HK$17</definedName>
    <definedName name="A126111306F_Data">Data1!$HK$11:$HK$17</definedName>
    <definedName name="A126111306F_Latest">Data1!$HK$17</definedName>
    <definedName name="A126111310W">Data1!$HN$1:$HN$10,Data1!$HN$11:$HN$17</definedName>
    <definedName name="A126111310W_Data">Data1!$HN$11:$HN$17</definedName>
    <definedName name="A126111310W_Latest">Data1!$HN$17</definedName>
    <definedName name="A126111314F">Data1!$IC$1:$IC$10,Data1!$IC$11:$IC$17</definedName>
    <definedName name="A126111314F_Data">Data1!$IC$11:$IC$17</definedName>
    <definedName name="A126111314F_Latest">Data1!$IC$17</definedName>
    <definedName name="A126111318R">Data2!$W$1:$W$10,Data2!$W$11:$W$17</definedName>
    <definedName name="A126111318R_Data">Data2!$W$11:$W$17</definedName>
    <definedName name="A126111318R_Latest">Data2!$W$17</definedName>
    <definedName name="A126111322F">Data2!$Z$1:$Z$10,Data2!$Z$11:$Z$17</definedName>
    <definedName name="A126111322F_Data">Data2!$Z$11:$Z$17</definedName>
    <definedName name="A126111322F_Latest">Data2!$Z$17</definedName>
    <definedName name="A126111326R">Data1!$II$1:$II$10,Data1!$II$11:$II$17</definedName>
    <definedName name="A126111326R_Data">Data1!$II$11:$II$17</definedName>
    <definedName name="A126111326R_Latest">Data1!$II$17</definedName>
    <definedName name="A126111330F">Data2!$Q$1:$Q$10,Data2!$Q$11:$Q$17</definedName>
    <definedName name="A126111330F_Data">Data2!$Q$11:$Q$17</definedName>
    <definedName name="A126111330F_Latest">Data2!$Q$17</definedName>
    <definedName name="A126111334R">Data2!$AL$1:$AL$10,Data2!$AL$11:$AL$17</definedName>
    <definedName name="A126111334R_Data">Data2!$AL$11:$AL$17</definedName>
    <definedName name="A126111334R_Latest">Data2!$AL$17</definedName>
    <definedName name="A126112458K">Data3!$BL$1:$BL$10,Data3!$BL$11:$BL$17</definedName>
    <definedName name="A126112458K_Data">Data3!$BL$11:$BL$17</definedName>
    <definedName name="A126112458K_Latest">Data3!$BL$17</definedName>
    <definedName name="A126112462A">Data3!$CG$1:$CG$10,Data3!$CG$11:$CG$17</definedName>
    <definedName name="A126112462A_Data">Data3!$CG$11:$CG$17</definedName>
    <definedName name="A126112462A_Latest">Data3!$CG$17</definedName>
    <definedName name="A126112466K">Data3!$DB$1:$DB$10,Data3!$DB$11:$DB$17</definedName>
    <definedName name="A126112466K_Data">Data3!$DB$11:$DB$17</definedName>
    <definedName name="A126112466K_Latest">Data3!$DB$17</definedName>
    <definedName name="A126112470A">Data3!$CP$1:$CP$10,Data3!$CP$11:$CP$17</definedName>
    <definedName name="A126112470A_Data">Data3!$CP$11:$CP$17</definedName>
    <definedName name="A126112470A_Latest">Data3!$CP$17</definedName>
    <definedName name="A126112474K">Data3!$DN$1:$DN$10,Data3!$DN$11:$DN$17</definedName>
    <definedName name="A126112474K_Data">Data3!$DN$11:$DN$17</definedName>
    <definedName name="A126112474K_Latest">Data3!$DN$17</definedName>
    <definedName name="A126112478V">Data3!$BO$1:$BO$10,Data3!$BO$11:$BO$17</definedName>
    <definedName name="A126112478V_Data">Data3!$BO$11:$BO$17</definedName>
    <definedName name="A126112478V_Latest">Data3!$BO$17</definedName>
    <definedName name="A126112482K">Data3!$BU$1:$BU$10,Data3!$BU$11:$BU$17</definedName>
    <definedName name="A126112482K_Data">Data3!$BU$11:$BU$17</definedName>
    <definedName name="A126112482K_Latest">Data3!$BU$17</definedName>
    <definedName name="A126112486V">Data3!$DT$1:$DT$10,Data3!$DT$11:$DT$17</definedName>
    <definedName name="A126112486V_Data">Data3!$DT$11:$DT$17</definedName>
    <definedName name="A126112486V_Latest">Data3!$DT$17</definedName>
    <definedName name="A126112490K">Data3!$DK$1:$DK$10,Data3!$DK$11:$DK$17</definedName>
    <definedName name="A126112490K_Data">Data3!$DK$11:$DK$17</definedName>
    <definedName name="A126112490K_Latest">Data3!$DK$17</definedName>
    <definedName name="A126112494V">Data3!$DZ$1:$DZ$10,Data3!$DZ$11:$DZ$17</definedName>
    <definedName name="A126112494V_Data">Data3!$DZ$11:$DZ$17</definedName>
    <definedName name="A126112494V_Latest">Data3!$DZ$17</definedName>
    <definedName name="A126112498C">Data3!$AW$1:$AW$10,Data3!$AW$11:$AW$17</definedName>
    <definedName name="A126112498C_Data">Data3!$AW$11:$AW$17</definedName>
    <definedName name="A126112498C_Latest">Data3!$AW$17</definedName>
    <definedName name="A126112502J">Data3!$BI$1:$BI$10,Data3!$BI$11:$BI$17</definedName>
    <definedName name="A126112502J_Data">Data3!$BI$11:$BI$17</definedName>
    <definedName name="A126112502J_Latest">Data3!$BI$17</definedName>
    <definedName name="A126112506T">Data3!$CS$1:$CS$10,Data3!$CS$11:$CS$17</definedName>
    <definedName name="A126112506T_Data">Data3!$CS$11:$CS$17</definedName>
    <definedName name="A126112506T_Latest">Data3!$CS$17</definedName>
    <definedName name="A126112510J">Data3!$DQ$1:$DQ$10,Data3!$DQ$11:$DQ$17</definedName>
    <definedName name="A126112510J_Data">Data3!$DQ$11:$DQ$17</definedName>
    <definedName name="A126112510J_Latest">Data3!$DQ$17</definedName>
    <definedName name="A126112514T">Data3!$DW$1:$DW$10,Data3!$DW$11:$DW$17</definedName>
    <definedName name="A126112514T_Data">Data3!$DW$11:$DW$17</definedName>
    <definedName name="A126112514T_Latest">Data3!$DW$17</definedName>
    <definedName name="A126112518A">Data3!$AE$1:$AE$10,Data3!$AE$11:$AE$17</definedName>
    <definedName name="A126112518A_Data">Data3!$AE$11:$AE$17</definedName>
    <definedName name="A126112518A_Latest">Data3!$AE$17</definedName>
    <definedName name="A126112522T">Data3!$AN$1:$AN$10,Data3!$AN$11:$AN$17</definedName>
    <definedName name="A126112522T_Data">Data3!$AN$11:$AN$17</definedName>
    <definedName name="A126112522T_Latest">Data3!$AN$17</definedName>
    <definedName name="A126112526A">Data3!$AQ$1:$AQ$10,Data3!$AQ$11:$AQ$17</definedName>
    <definedName name="A126112526A_Data">Data3!$AQ$11:$AQ$17</definedName>
    <definedName name="A126112526A_Latest">Data3!$AQ$17</definedName>
    <definedName name="A126112530T">Data3!$BR$1:$BR$10,Data3!$BR$11:$BR$17</definedName>
    <definedName name="A126112530T_Data">Data3!$BR$11:$BR$17</definedName>
    <definedName name="A126112530T_Latest">Data3!$BR$17</definedName>
    <definedName name="A126112534A">Data3!$BX$1:$BX$10,Data3!$BX$11:$BX$17</definedName>
    <definedName name="A126112534A_Data">Data3!$BX$11:$BX$17</definedName>
    <definedName name="A126112534A_Latest">Data3!$BX$17</definedName>
    <definedName name="A126112538K">Data3!$CA$1:$CA$10,Data3!$CA$11:$CA$17</definedName>
    <definedName name="A126112538K_Data">Data3!$CA$11:$CA$17</definedName>
    <definedName name="A126112538K_Latest">Data3!$CA$17</definedName>
    <definedName name="A126112542A">Data3!$CV$1:$CV$10,Data3!$CV$11:$CV$17</definedName>
    <definedName name="A126112542A_Data">Data3!$CV$11:$CV$17</definedName>
    <definedName name="A126112542A_Latest">Data3!$CV$17</definedName>
    <definedName name="A126112546K">Data3!$DE$1:$DE$10,Data3!$DE$11:$DE$17</definedName>
    <definedName name="A126112546K_Data">Data3!$DE$11:$DE$17</definedName>
    <definedName name="A126112546K_Latest">Data3!$DE$17</definedName>
    <definedName name="A126112550A">Data3!$AT$1:$AT$10,Data3!$AT$11:$AT$17</definedName>
    <definedName name="A126112550A_Data">Data3!$AT$11:$AT$17</definedName>
    <definedName name="A126112550A_Latest">Data3!$AT$17</definedName>
    <definedName name="A126112554K">Data3!$BC$1:$BC$10,Data3!$BC$11:$BC$17</definedName>
    <definedName name="A126112554K_Data">Data3!$BC$11:$BC$17</definedName>
    <definedName name="A126112554K_Latest">Data3!$BC$17</definedName>
    <definedName name="A126112558V">Data3!$DH$1:$DH$10,Data3!$DH$11:$DH$17</definedName>
    <definedName name="A126112558V_Data">Data3!$DH$11:$DH$17</definedName>
    <definedName name="A126112558V_Latest">Data3!$DH$17</definedName>
    <definedName name="A126112562K">Data3!$AB$1:$AB$10,Data3!$AB$11:$AB$17</definedName>
    <definedName name="A126112562K_Data">Data3!$AB$11:$AB$17</definedName>
    <definedName name="A126112562K_Latest">Data3!$AB$17</definedName>
    <definedName name="A126112566V">Data3!$AH$1:$AH$10,Data3!$AH$11:$AH$17</definedName>
    <definedName name="A126112566V_Data">Data3!$AH$11:$AH$17</definedName>
    <definedName name="A126112566V_Latest">Data3!$AH$17</definedName>
    <definedName name="A126112570K">Data3!$AK$1:$AK$10,Data3!$AK$11:$AK$17</definedName>
    <definedName name="A126112570K_Data">Data3!$AK$11:$AK$17</definedName>
    <definedName name="A126112570K_Latest">Data3!$AK$17</definedName>
    <definedName name="A126112574V">Data3!$AZ$1:$AZ$10,Data3!$AZ$11:$AZ$17</definedName>
    <definedName name="A126112574V_Data">Data3!$AZ$11:$AZ$17</definedName>
    <definedName name="A126112574V_Latest">Data3!$AZ$17</definedName>
    <definedName name="A126112578C">Data3!$CJ$1:$CJ$10,Data3!$CJ$11:$CJ$17</definedName>
    <definedName name="A126112578C_Data">Data3!$CJ$11:$CJ$17</definedName>
    <definedName name="A126112578C_Latest">Data3!$CJ$17</definedName>
    <definedName name="A126112582V">Data3!$CM$1:$CM$10,Data3!$CM$11:$CM$17</definedName>
    <definedName name="A126112582V_Data">Data3!$CM$11:$CM$17</definedName>
    <definedName name="A126112582V_Latest">Data3!$CM$17</definedName>
    <definedName name="A126112586C">Data3!$BF$1:$BF$10,Data3!$BF$11:$BF$17</definedName>
    <definedName name="A126112586C_Data">Data3!$BF$11:$BF$17</definedName>
    <definedName name="A126112586C_Latest">Data3!$BF$17</definedName>
    <definedName name="A126112590V">Data3!$CD$1:$CD$10,Data3!$CD$11:$CD$17</definedName>
    <definedName name="A126112590V_Data">Data3!$CD$11:$CD$17</definedName>
    <definedName name="A126112590V_Latest">Data3!$CD$17</definedName>
    <definedName name="A126112594C">Data3!$CY$1:$CY$10,Data3!$CY$11:$CY$17</definedName>
    <definedName name="A126112594C_Data">Data3!$CY$11:$CY$17</definedName>
    <definedName name="A126112594C_Latest">Data3!$CY$17</definedName>
    <definedName name="A126113718L">Data1!$EN$1:$EN$10,Data1!$EN$11:$EN$17</definedName>
    <definedName name="A126113718L_Data">Data1!$EN$11:$EN$17</definedName>
    <definedName name="A126113718L_Latest">Data1!$EN$17</definedName>
    <definedName name="A126113722C">Data1!$FI$1:$FI$10,Data1!$FI$11:$FI$17</definedName>
    <definedName name="A126113722C_Data">Data1!$FI$11:$FI$17</definedName>
    <definedName name="A126113722C_Latest">Data1!$FI$17</definedName>
    <definedName name="A126113726L">Data1!$GD$1:$GD$10,Data1!$GD$11:$GD$17</definedName>
    <definedName name="A126113726L_Data">Data1!$GD$11:$GD$17</definedName>
    <definedName name="A126113726L_Latest">Data1!$GD$17</definedName>
    <definedName name="A126113730C">Data1!$FR$1:$FR$10,Data1!$FR$11:$FR$17</definedName>
    <definedName name="A126113730C_Data">Data1!$FR$11:$FR$17</definedName>
    <definedName name="A126113730C_Latest">Data1!$FR$17</definedName>
    <definedName name="A126113734L">Data1!$GP$1:$GP$10,Data1!$GP$11:$GP$17</definedName>
    <definedName name="A126113734L_Data">Data1!$GP$11:$GP$17</definedName>
    <definedName name="A126113734L_Latest">Data1!$GP$17</definedName>
    <definedName name="A126113738W">Data1!$EQ$1:$EQ$10,Data1!$EQ$11:$EQ$17</definedName>
    <definedName name="A126113738W_Data">Data1!$EQ$11:$EQ$17</definedName>
    <definedName name="A126113738W_Latest">Data1!$EQ$17</definedName>
    <definedName name="A126113742L">Data1!$EW$1:$EW$10,Data1!$EW$11:$EW$17</definedName>
    <definedName name="A126113742L_Data">Data1!$EW$11:$EW$17</definedName>
    <definedName name="A126113742L_Latest">Data1!$EW$17</definedName>
    <definedName name="A126113746W">Data1!$GV$1:$GV$10,Data1!$GV$11:$GV$17</definedName>
    <definedName name="A126113746W_Data">Data1!$GV$11:$GV$17</definedName>
    <definedName name="A126113746W_Latest">Data1!$GV$17</definedName>
    <definedName name="A126113750L">Data1!$GM$1:$GM$10,Data1!$GM$11:$GM$17</definedName>
    <definedName name="A126113750L_Data">Data1!$GM$11:$GM$17</definedName>
    <definedName name="A126113750L_Latest">Data1!$GM$17</definedName>
    <definedName name="A126113754W">Data1!$HB$1:$HB$10,Data1!$HB$11:$HB$17</definedName>
    <definedName name="A126113754W_Data">Data1!$HB$11:$HB$17</definedName>
    <definedName name="A126113754W_Latest">Data1!$HB$17</definedName>
    <definedName name="A126113758F">Data1!$DY$1:$DY$10,Data1!$DY$11:$DY$17</definedName>
    <definedName name="A126113758F_Data">Data1!$DY$11:$DY$17</definedName>
    <definedName name="A126113758F_Latest">Data1!$DY$17</definedName>
    <definedName name="A126113762W">Data1!$EK$1:$EK$10,Data1!$EK$11:$EK$17</definedName>
    <definedName name="A126113762W_Data">Data1!$EK$11:$EK$17</definedName>
    <definedName name="A126113762W_Latest">Data1!$EK$17</definedName>
    <definedName name="A126113766F">Data1!$FU$1:$FU$10,Data1!$FU$11:$FU$17</definedName>
    <definedName name="A126113766F_Data">Data1!$FU$11:$FU$17</definedName>
    <definedName name="A126113766F_Latest">Data1!$FU$17</definedName>
    <definedName name="A126113770W">Data1!$GS$1:$GS$10,Data1!$GS$11:$GS$17</definedName>
    <definedName name="A126113770W_Data">Data1!$GS$11:$GS$17</definedName>
    <definedName name="A126113770W_Latest">Data1!$GS$17</definedName>
    <definedName name="A126113774F">Data1!$GY$1:$GY$10,Data1!$GY$11:$GY$17</definedName>
    <definedName name="A126113774F_Data">Data1!$GY$11:$GY$17</definedName>
    <definedName name="A126113774F_Latest">Data1!$GY$17</definedName>
    <definedName name="A126113778R">Data1!$DG$1:$DG$10,Data1!$DG$11:$DG$17</definedName>
    <definedName name="A126113778R_Data">Data1!$DG$11:$DG$17</definedName>
    <definedName name="A126113778R_Latest">Data1!$DG$17</definedName>
    <definedName name="A126113782F">Data1!$DP$1:$DP$10,Data1!$DP$11:$DP$17</definedName>
    <definedName name="A126113782F_Data">Data1!$DP$11:$DP$17</definedName>
    <definedName name="A126113782F_Latest">Data1!$DP$17</definedName>
    <definedName name="A126113786R">Data1!$DS$1:$DS$10,Data1!$DS$11:$DS$17</definedName>
    <definedName name="A126113786R_Data">Data1!$DS$11:$DS$17</definedName>
    <definedName name="A126113786R_Latest">Data1!$DS$17</definedName>
    <definedName name="A126113790F">Data1!$ET$1:$ET$10,Data1!$ET$11:$ET$17</definedName>
    <definedName name="A126113790F_Data">Data1!$ET$11:$ET$17</definedName>
    <definedName name="A126113790F_Latest">Data1!$ET$17</definedName>
    <definedName name="A126113794R">Data1!$EZ$1:$EZ$10,Data1!$EZ$11:$EZ$17</definedName>
    <definedName name="A126113794R_Data">Data1!$EZ$11:$EZ$17</definedName>
    <definedName name="A126113794R_Latest">Data1!$EZ$17</definedName>
    <definedName name="A126113798X">Data1!$FC$1:$FC$10,Data1!$FC$11:$FC$17</definedName>
    <definedName name="A126113798X_Data">Data1!$FC$11:$FC$17</definedName>
    <definedName name="A126113798X_Latest">Data1!$FC$17</definedName>
    <definedName name="A126113802C">Data1!$FX$1:$FX$10,Data1!$FX$11:$FX$17</definedName>
    <definedName name="A126113802C_Data">Data1!$FX$11:$FX$17</definedName>
    <definedName name="A126113802C_Latest">Data1!$FX$17</definedName>
    <definedName name="A126113806L">Data1!$GG$1:$GG$10,Data1!$GG$11:$GG$17</definedName>
    <definedName name="A126113806L_Data">Data1!$GG$11:$GG$17</definedName>
    <definedName name="A126113806L_Latest">Data1!$GG$17</definedName>
    <definedName name="A126113810C">Data1!$DV$1:$DV$10,Data1!$DV$11:$DV$17</definedName>
    <definedName name="A126113810C_Data">Data1!$DV$11:$DV$17</definedName>
    <definedName name="A126113810C_Latest">Data1!$DV$17</definedName>
    <definedName name="A126113814L">Data1!$EE$1:$EE$10,Data1!$EE$11:$EE$17</definedName>
    <definedName name="A126113814L_Data">Data1!$EE$11:$EE$17</definedName>
    <definedName name="A126113814L_Latest">Data1!$EE$17</definedName>
    <definedName name="A126113818W">Data1!$GJ$1:$GJ$10,Data1!$GJ$11:$GJ$17</definedName>
    <definedName name="A126113818W_Data">Data1!$GJ$11:$GJ$17</definedName>
    <definedName name="A126113818W_Latest">Data1!$GJ$17</definedName>
    <definedName name="A126113822L">Data1!$DD$1:$DD$10,Data1!$DD$11:$DD$17</definedName>
    <definedName name="A126113822L_Data">Data1!$DD$11:$DD$17</definedName>
    <definedName name="A126113822L_Latest">Data1!$DD$17</definedName>
    <definedName name="A126113826W">Data1!$DJ$1:$DJ$10,Data1!$DJ$11:$DJ$17</definedName>
    <definedName name="A126113826W_Data">Data1!$DJ$11:$DJ$17</definedName>
    <definedName name="A126113826W_Latest">Data1!$DJ$17</definedName>
    <definedName name="A126113830L">Data1!$DM$1:$DM$10,Data1!$DM$11:$DM$17</definedName>
    <definedName name="A126113830L_Data">Data1!$DM$11:$DM$17</definedName>
    <definedName name="A126113830L_Latest">Data1!$DM$17</definedName>
    <definedName name="A126113834W">Data1!$EB$1:$EB$10,Data1!$EB$11:$EB$17</definedName>
    <definedName name="A126113834W_Data">Data1!$EB$11:$EB$17</definedName>
    <definedName name="A126113834W_Latest">Data1!$EB$17</definedName>
    <definedName name="A126113838F">Data1!$FL$1:$FL$10,Data1!$FL$11:$FL$17</definedName>
    <definedName name="A126113838F_Data">Data1!$FL$11:$FL$17</definedName>
    <definedName name="A126113838F_Latest">Data1!$FL$17</definedName>
    <definedName name="A126113842W">Data1!$FO$1:$FO$10,Data1!$FO$11:$FO$17</definedName>
    <definedName name="A126113842W_Data">Data1!$FO$11:$FO$17</definedName>
    <definedName name="A126113842W_Latest">Data1!$FO$17</definedName>
    <definedName name="A126113846F">Data1!$EH$1:$EH$10,Data1!$EH$11:$EH$17</definedName>
    <definedName name="A126113846F_Data">Data1!$EH$11:$EH$17</definedName>
    <definedName name="A126113846F_Latest">Data1!$EH$17</definedName>
    <definedName name="A126113850W">Data1!$FF$1:$FF$10,Data1!$FF$11:$FF$17</definedName>
    <definedName name="A126113850W_Data">Data1!$FF$11:$FF$17</definedName>
    <definedName name="A126113850W_Latest">Data1!$FF$17</definedName>
    <definedName name="A126113854F">Data1!$GA$1:$GA$10,Data1!$GA$11:$GA$17</definedName>
    <definedName name="A126113854F_Data">Data1!$GA$11:$GA$17</definedName>
    <definedName name="A126113854F_Latest">Data1!$GA$17</definedName>
    <definedName name="A126114978A">Data2!$CZ$1:$CZ$10,Data2!$CZ$11:$CZ$17</definedName>
    <definedName name="A126114978A_Data">Data2!$CZ$11:$CZ$17</definedName>
    <definedName name="A126114978A_Latest">Data2!$CZ$17</definedName>
    <definedName name="A126114982T">Data2!$DU$1:$DU$10,Data2!$DU$11:$DU$17</definedName>
    <definedName name="A126114982T_Data">Data2!$DU$11:$DU$17</definedName>
    <definedName name="A126114982T_Latest">Data2!$DU$17</definedName>
    <definedName name="A126114986A">Data2!$EP$1:$EP$10,Data2!$EP$11:$EP$17</definedName>
    <definedName name="A126114986A_Data">Data2!$EP$11:$EP$17</definedName>
    <definedName name="A126114986A_Latest">Data2!$EP$17</definedName>
    <definedName name="A126114990T">Data2!$ED$1:$ED$10,Data2!$ED$11:$ED$17</definedName>
    <definedName name="A126114990T_Data">Data2!$ED$11:$ED$17</definedName>
    <definedName name="A126114990T_Latest">Data2!$ED$17</definedName>
    <definedName name="A126114994A">Data2!$FB$1:$FB$10,Data2!$FB$11:$FB$17</definedName>
    <definedName name="A126114994A_Data">Data2!$FB$11:$FB$17</definedName>
    <definedName name="A126114994A_Latest">Data2!$FB$17</definedName>
    <definedName name="A126114998K">Data2!$DC$1:$DC$10,Data2!$DC$11:$DC$17</definedName>
    <definedName name="A126114998K_Data">Data2!$DC$11:$DC$17</definedName>
    <definedName name="A126114998K_Latest">Data2!$DC$17</definedName>
    <definedName name="A126115002T">Data2!$DI$1:$DI$10,Data2!$DI$11:$DI$17</definedName>
    <definedName name="A126115002T_Data">Data2!$DI$11:$DI$17</definedName>
    <definedName name="A126115002T_Latest">Data2!$DI$17</definedName>
    <definedName name="A126115006A">Data2!$FH$1:$FH$10,Data2!$FH$11:$FH$17</definedName>
    <definedName name="A126115006A_Data">Data2!$FH$11:$FH$17</definedName>
    <definedName name="A126115006A_Latest">Data2!$FH$17</definedName>
    <definedName name="A126115010T">Data2!$EY$1:$EY$10,Data2!$EY$11:$EY$17</definedName>
    <definedName name="A126115010T_Data">Data2!$EY$11:$EY$17</definedName>
    <definedName name="A126115010T_Latest">Data2!$EY$17</definedName>
    <definedName name="A126115014A">Data2!$FN$1:$FN$10,Data2!$FN$11:$FN$17</definedName>
    <definedName name="A126115014A_Data">Data2!$FN$11:$FN$17</definedName>
    <definedName name="A126115014A_Latest">Data2!$FN$17</definedName>
    <definedName name="A126115018K">Data2!$CK$1:$CK$10,Data2!$CK$11:$CK$17</definedName>
    <definedName name="A126115018K_Data">Data2!$CK$11:$CK$17</definedName>
    <definedName name="A126115018K_Latest">Data2!$CK$17</definedName>
    <definedName name="A126115022A">Data2!$CW$1:$CW$10,Data2!$CW$11:$CW$17</definedName>
    <definedName name="A126115022A_Data">Data2!$CW$11:$CW$17</definedName>
    <definedName name="A126115022A_Latest">Data2!$CW$17</definedName>
    <definedName name="A126115026K">Data2!$EG$1:$EG$10,Data2!$EG$11:$EG$17</definedName>
    <definedName name="A126115026K_Data">Data2!$EG$11:$EG$17</definedName>
    <definedName name="A126115026K_Latest">Data2!$EG$17</definedName>
    <definedName name="A126115030A">Data2!$FE$1:$FE$10,Data2!$FE$11:$FE$17</definedName>
    <definedName name="A126115030A_Data">Data2!$FE$11:$FE$17</definedName>
    <definedName name="A126115030A_Latest">Data2!$FE$17</definedName>
    <definedName name="A126115034K">Data2!$FK$1:$FK$10,Data2!$FK$11:$FK$17</definedName>
    <definedName name="A126115034K_Data">Data2!$FK$11:$FK$17</definedName>
    <definedName name="A126115034K_Latest">Data2!$FK$17</definedName>
    <definedName name="A126115038V">Data2!$BS$1:$BS$10,Data2!$BS$11:$BS$17</definedName>
    <definedName name="A126115038V_Data">Data2!$BS$11:$BS$17</definedName>
    <definedName name="A126115038V_Latest">Data2!$BS$17</definedName>
    <definedName name="A126115042K">Data2!$CB$1:$CB$10,Data2!$CB$11:$CB$17</definedName>
    <definedName name="A126115042K_Data">Data2!$CB$11:$CB$17</definedName>
    <definedName name="A126115042K_Latest">Data2!$CB$17</definedName>
    <definedName name="A126115046V">Data2!$CE$1:$CE$10,Data2!$CE$11:$CE$17</definedName>
    <definedName name="A126115046V_Data">Data2!$CE$11:$CE$17</definedName>
    <definedName name="A126115046V_Latest">Data2!$CE$17</definedName>
    <definedName name="A126115050K">Data2!$DF$1:$DF$10,Data2!$DF$11:$DF$17</definedName>
    <definedName name="A126115050K_Data">Data2!$DF$11:$DF$17</definedName>
    <definedName name="A126115050K_Latest">Data2!$DF$17</definedName>
    <definedName name="A126115054V">Data2!$DL$1:$DL$10,Data2!$DL$11:$DL$17</definedName>
    <definedName name="A126115054V_Data">Data2!$DL$11:$DL$17</definedName>
    <definedName name="A126115054V_Latest">Data2!$DL$17</definedName>
    <definedName name="A126115058C">Data2!$DO$1:$DO$10,Data2!$DO$11:$DO$17</definedName>
    <definedName name="A126115058C_Data">Data2!$DO$11:$DO$17</definedName>
    <definedName name="A126115058C_Latest">Data2!$DO$17</definedName>
    <definedName name="A126115062V">Data2!$EJ$1:$EJ$10,Data2!$EJ$11:$EJ$17</definedName>
    <definedName name="A126115062V_Data">Data2!$EJ$11:$EJ$17</definedName>
    <definedName name="A126115062V_Latest">Data2!$EJ$17</definedName>
    <definedName name="A126115066C">Data2!$ES$1:$ES$10,Data2!$ES$11:$ES$17</definedName>
    <definedName name="A126115066C_Data">Data2!$ES$11:$ES$17</definedName>
    <definedName name="A126115066C_Latest">Data2!$ES$17</definedName>
    <definedName name="A126115070V">Data2!$CH$1:$CH$10,Data2!$CH$11:$CH$17</definedName>
    <definedName name="A126115070V_Data">Data2!$CH$11:$CH$17</definedName>
    <definedName name="A126115070V_Latest">Data2!$CH$17</definedName>
    <definedName name="A126115074C">Data2!$CQ$1:$CQ$10,Data2!$CQ$11:$CQ$17</definedName>
    <definedName name="A126115074C_Data">Data2!$CQ$11:$CQ$17</definedName>
    <definedName name="A126115074C_Latest">Data2!$CQ$17</definedName>
    <definedName name="A126115078L">Data2!$EV$1:$EV$10,Data2!$EV$11:$EV$17</definedName>
    <definedName name="A126115078L_Data">Data2!$EV$11:$EV$17</definedName>
    <definedName name="A126115078L_Latest">Data2!$EV$17</definedName>
    <definedName name="A126115082C">Data2!$BP$1:$BP$10,Data2!$BP$11:$BP$17</definedName>
    <definedName name="A126115082C_Data">Data2!$BP$11:$BP$17</definedName>
    <definedName name="A126115082C_Latest">Data2!$BP$17</definedName>
    <definedName name="A126115086L">Data2!$BV$1:$BV$10,Data2!$BV$11:$BV$17</definedName>
    <definedName name="A126115086L_Data">Data2!$BV$11:$BV$17</definedName>
    <definedName name="A126115086L_Latest">Data2!$BV$17</definedName>
    <definedName name="A126115090C">Data2!$BY$1:$BY$10,Data2!$BY$11:$BY$17</definedName>
    <definedName name="A126115090C_Data">Data2!$BY$11:$BY$17</definedName>
    <definedName name="A126115090C_Latest">Data2!$BY$17</definedName>
    <definedName name="A126115094L">Data2!$CN$1:$CN$10,Data2!$CN$11:$CN$17</definedName>
    <definedName name="A126115094L_Data">Data2!$CN$11:$CN$17</definedName>
    <definedName name="A126115094L_Latest">Data2!$CN$17</definedName>
    <definedName name="A126115098W">Data2!$DX$1:$DX$10,Data2!$DX$11:$DX$17</definedName>
    <definedName name="A126115098W_Data">Data2!$DX$11:$DX$17</definedName>
    <definedName name="A126115098W_Latest">Data2!$DX$17</definedName>
    <definedName name="A126115102A">Data2!$EA$1:$EA$10,Data2!$EA$11:$EA$17</definedName>
    <definedName name="A126115102A_Data">Data2!$EA$11:$EA$17</definedName>
    <definedName name="A126115102A_Latest">Data2!$EA$17</definedName>
    <definedName name="A126115106K">Data2!$CT$1:$CT$10,Data2!$CT$11:$CT$17</definedName>
    <definedName name="A126115106K_Data">Data2!$CT$11:$CT$17</definedName>
    <definedName name="A126115106K_Latest">Data2!$CT$17</definedName>
    <definedName name="A126115110A">Data2!$DR$1:$DR$10,Data2!$DR$11:$DR$17</definedName>
    <definedName name="A126115110A_Data">Data2!$DR$11:$DR$17</definedName>
    <definedName name="A126115110A_Latest">Data2!$DR$17</definedName>
    <definedName name="A126115114K">Data2!$EM$1:$EM$10,Data2!$EM$11:$EM$17</definedName>
    <definedName name="A126115114K_Data">Data2!$EM$11:$EM$17</definedName>
    <definedName name="A126115114K_Latest">Data2!$EM$17</definedName>
    <definedName name="A126116238F">Data2!$HA$1:$HA$10,Data2!$HA$11:$HA$17</definedName>
    <definedName name="A126116238F_Data">Data2!$HA$11:$HA$17</definedName>
    <definedName name="A126116238F_Latest">Data2!$HA$17</definedName>
    <definedName name="A126116242W">Data2!$HV$1:$HV$10,Data2!$HV$11:$HV$17</definedName>
    <definedName name="A126116242W_Data">Data2!$HV$11:$HV$17</definedName>
    <definedName name="A126116242W_Latest">Data2!$HV$17</definedName>
    <definedName name="A126116246F">Data2!$IQ$1:$IQ$10,Data2!$IQ$11:$IQ$17</definedName>
    <definedName name="A126116246F_Data">Data2!$IQ$11:$IQ$17</definedName>
    <definedName name="A126116246F_Latest">Data2!$IQ$17</definedName>
    <definedName name="A126116250W">Data2!$IE$1:$IE$10,Data2!$IE$11:$IE$17</definedName>
    <definedName name="A126116250W_Data">Data2!$IE$11:$IE$17</definedName>
    <definedName name="A126116250W_Latest">Data2!$IE$17</definedName>
    <definedName name="A126116254F">Data3!$M$1:$M$10,Data3!$M$11:$M$17</definedName>
    <definedName name="A126116254F_Data">Data3!$M$11:$M$17</definedName>
    <definedName name="A126116254F_Latest">Data3!$M$17</definedName>
    <definedName name="A126116258R">Data2!$HD$1:$HD$10,Data2!$HD$11:$HD$17</definedName>
    <definedName name="A126116258R_Data">Data2!$HD$11:$HD$17</definedName>
    <definedName name="A126116258R_Latest">Data2!$HD$17</definedName>
    <definedName name="A126116262F">Data2!$HJ$1:$HJ$10,Data2!$HJ$11:$HJ$17</definedName>
    <definedName name="A126116262F_Data">Data2!$HJ$11:$HJ$17</definedName>
    <definedName name="A126116262F_Latest">Data2!$HJ$17</definedName>
    <definedName name="A126116266R">Data3!$S$1:$S$10,Data3!$S$11:$S$17</definedName>
    <definedName name="A126116266R_Data">Data3!$S$11:$S$17</definedName>
    <definedName name="A126116266R_Latest">Data3!$S$17</definedName>
    <definedName name="A126116270F">Data3!$J$1:$J$10,Data3!$J$11:$J$17</definedName>
    <definedName name="A126116270F_Data">Data3!$J$11:$J$17</definedName>
    <definedName name="A126116270F_Latest">Data3!$J$17</definedName>
    <definedName name="A126116274R">Data3!$Y$1:$Y$10,Data3!$Y$11:$Y$17</definedName>
    <definedName name="A126116274R_Data">Data3!$Y$11:$Y$17</definedName>
    <definedName name="A126116274R_Latest">Data3!$Y$17</definedName>
    <definedName name="A126116278X">Data2!$GL$1:$GL$10,Data2!$GL$11:$GL$17</definedName>
    <definedName name="A126116278X_Data">Data2!$GL$11:$GL$17</definedName>
    <definedName name="A126116278X_Latest">Data2!$GL$17</definedName>
    <definedName name="A126116282R">Data2!$GX$1:$GX$10,Data2!$GX$11:$GX$17</definedName>
    <definedName name="A126116282R_Data">Data2!$GX$11:$GX$17</definedName>
    <definedName name="A126116282R_Latest">Data2!$GX$17</definedName>
    <definedName name="A126116286X">Data2!$IH$1:$IH$10,Data2!$IH$11:$IH$17</definedName>
    <definedName name="A126116286X_Data">Data2!$IH$11:$IH$17</definedName>
    <definedName name="A126116286X_Latest">Data2!$IH$17</definedName>
    <definedName name="A126116290R">Data3!$P$1:$P$10,Data3!$P$11:$P$17</definedName>
    <definedName name="A126116290R_Data">Data3!$P$11:$P$17</definedName>
    <definedName name="A126116290R_Latest">Data3!$P$17</definedName>
    <definedName name="A126116294X">Data3!$V$1:$V$10,Data3!$V$11:$V$17</definedName>
    <definedName name="A126116294X_Data">Data3!$V$11:$V$17</definedName>
    <definedName name="A126116294X_Latest">Data3!$V$17</definedName>
    <definedName name="A126116298J">Data2!$FT$1:$FT$10,Data2!$FT$11:$FT$17</definedName>
    <definedName name="A126116298J_Data">Data2!$FT$11:$FT$17</definedName>
    <definedName name="A126116298J_Latest">Data2!$FT$17</definedName>
    <definedName name="A126116302L">Data2!$GC$1:$GC$10,Data2!$GC$11:$GC$17</definedName>
    <definedName name="A126116302L_Data">Data2!$GC$11:$GC$17</definedName>
    <definedName name="A126116302L_Latest">Data2!$GC$17</definedName>
    <definedName name="A126116306W">Data2!$GF$1:$GF$10,Data2!$GF$11:$GF$17</definedName>
    <definedName name="A126116306W_Data">Data2!$GF$11:$GF$17</definedName>
    <definedName name="A126116306W_Latest">Data2!$GF$17</definedName>
    <definedName name="A126116310L">Data2!$HG$1:$HG$10,Data2!$HG$11:$HG$17</definedName>
    <definedName name="A126116310L_Data">Data2!$HG$11:$HG$17</definedName>
    <definedName name="A126116310L_Latest">Data2!$HG$17</definedName>
    <definedName name="A126116314W">Data2!$HM$1:$HM$10,Data2!$HM$11:$HM$17</definedName>
    <definedName name="A126116314W_Data">Data2!$HM$11:$HM$17</definedName>
    <definedName name="A126116314W_Latest">Data2!$HM$17</definedName>
    <definedName name="A126116318F">Data2!$HP$1:$HP$10,Data2!$HP$11:$HP$17</definedName>
    <definedName name="A126116318F_Data">Data2!$HP$11:$HP$17</definedName>
    <definedName name="A126116318F_Latest">Data2!$HP$17</definedName>
    <definedName name="A126116322W">Data2!$IK$1:$IK$10,Data2!$IK$11:$IK$17</definedName>
    <definedName name="A126116322W_Data">Data2!$IK$11:$IK$17</definedName>
    <definedName name="A126116322W_Latest">Data2!$IK$17</definedName>
    <definedName name="A126116326F">Data3!$D$1:$D$10,Data3!$D$11:$D$17</definedName>
    <definedName name="A126116326F_Data">Data3!$D$11:$D$17</definedName>
    <definedName name="A126116326F_Latest">Data3!$D$17</definedName>
    <definedName name="A126116330W">Data2!$GI$1:$GI$10,Data2!$GI$11:$GI$17</definedName>
    <definedName name="A126116330W_Data">Data2!$GI$11:$GI$17</definedName>
    <definedName name="A126116330W_Latest">Data2!$GI$17</definedName>
    <definedName name="A126116334F">Data2!$GR$1:$GR$10,Data2!$GR$11:$GR$17</definedName>
    <definedName name="A126116334F_Data">Data2!$GR$11:$GR$17</definedName>
    <definedName name="A126116334F_Latest">Data2!$GR$17</definedName>
    <definedName name="A126116338R">Data3!$G$1:$G$10,Data3!$G$11:$G$17</definedName>
    <definedName name="A126116338R_Data">Data3!$G$11:$G$17</definedName>
    <definedName name="A126116338R_Latest">Data3!$G$17</definedName>
    <definedName name="A126116342F">Data2!$FQ$1:$FQ$10,Data2!$FQ$11:$FQ$17</definedName>
    <definedName name="A126116342F_Data">Data2!$FQ$11:$FQ$17</definedName>
    <definedName name="A126116342F_Latest">Data2!$FQ$17</definedName>
    <definedName name="A126116346R">Data2!$FW$1:$FW$10,Data2!$FW$11:$FW$17</definedName>
    <definedName name="A126116346R_Data">Data2!$FW$11:$FW$17</definedName>
    <definedName name="A126116346R_Latest">Data2!$FW$17</definedName>
    <definedName name="A126116350F">Data2!$FZ$1:$FZ$10,Data2!$FZ$11:$FZ$17</definedName>
    <definedName name="A126116350F_Data">Data2!$FZ$11:$FZ$17</definedName>
    <definedName name="A126116350F_Latest">Data2!$FZ$17</definedName>
    <definedName name="A126116354R">Data2!$GO$1:$GO$10,Data2!$GO$11:$GO$17</definedName>
    <definedName name="A126116354R_Data">Data2!$GO$11:$GO$17</definedName>
    <definedName name="A126116354R_Latest">Data2!$GO$17</definedName>
    <definedName name="A126116358X">Data2!$HY$1:$HY$10,Data2!$HY$11:$HY$17</definedName>
    <definedName name="A126116358X_Data">Data2!$HY$11:$HY$17</definedName>
    <definedName name="A126116358X_Latest">Data2!$HY$17</definedName>
    <definedName name="A126116362R">Data2!$IB$1:$IB$10,Data2!$IB$11:$IB$17</definedName>
    <definedName name="A126116362R_Data">Data2!$IB$11:$IB$17</definedName>
    <definedName name="A126116362R_Latest">Data2!$IB$17</definedName>
    <definedName name="A126116366X">Data2!$GU$1:$GU$10,Data2!$GU$11:$GU$17</definedName>
    <definedName name="A126116366X_Data">Data2!$GU$11:$GU$17</definedName>
    <definedName name="A126116366X_Latest">Data2!$GU$17</definedName>
    <definedName name="A126116370R">Data2!$HS$1:$HS$10,Data2!$HS$11:$HS$17</definedName>
    <definedName name="A126116370R_Data">Data2!$HS$11:$HS$17</definedName>
    <definedName name="A126116370R_Latest">Data2!$HS$17</definedName>
    <definedName name="A126116374X">Data2!$IN$1:$IN$10,Data2!$IN$11:$IN$17</definedName>
    <definedName name="A126116374X_Data">Data2!$IN$11:$IN$17</definedName>
    <definedName name="A126116374X_Latest">Data2!$IN$17</definedName>
    <definedName name="Date_Range">Data1!$A$2:$A$10,Data1!$A$11:$A$17</definedName>
    <definedName name="Date_Range_Data">Data1!$A$11:$A$17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08" i="11" l="1"/>
  <c r="AB108" i="11"/>
  <c r="AA108" i="11"/>
  <c r="Z108" i="11"/>
  <c r="Y108" i="11"/>
  <c r="X108" i="11"/>
  <c r="W108" i="11"/>
  <c r="V108" i="11"/>
  <c r="U108" i="11"/>
  <c r="T108" i="11"/>
  <c r="S108" i="11"/>
  <c r="R108" i="11"/>
  <c r="Q108" i="11"/>
  <c r="P108" i="11"/>
  <c r="O108" i="11"/>
  <c r="N108" i="11"/>
  <c r="M108" i="11"/>
  <c r="L108" i="11"/>
  <c r="K108" i="11"/>
  <c r="J108" i="11"/>
  <c r="I108" i="11"/>
  <c r="H108" i="11"/>
  <c r="G108" i="11"/>
  <c r="F108" i="11"/>
  <c r="E108" i="11"/>
  <c r="D108" i="11"/>
  <c r="C108" i="11"/>
  <c r="AC107" i="11"/>
  <c r="AB107" i="11"/>
  <c r="AA107" i="11"/>
  <c r="Z107" i="11"/>
  <c r="Y107" i="11"/>
  <c r="X107" i="11"/>
  <c r="W107" i="11"/>
  <c r="V107" i="11"/>
  <c r="U107" i="11"/>
  <c r="T107" i="11"/>
  <c r="S107" i="11"/>
  <c r="R107" i="11"/>
  <c r="Q107" i="11"/>
  <c r="P107" i="11"/>
  <c r="O107" i="11"/>
  <c r="N107" i="11"/>
  <c r="M107" i="11"/>
  <c r="L107" i="11"/>
  <c r="K107" i="11"/>
  <c r="J107" i="11"/>
  <c r="I107" i="11"/>
  <c r="H107" i="11"/>
  <c r="G107" i="11"/>
  <c r="F107" i="11"/>
  <c r="E107" i="11"/>
  <c r="D107" i="11"/>
  <c r="C107" i="11"/>
  <c r="AC106" i="11"/>
  <c r="AB106" i="11"/>
  <c r="AA106" i="11"/>
  <c r="Z106" i="11"/>
  <c r="Y106" i="11"/>
  <c r="X106" i="11"/>
  <c r="W106" i="11"/>
  <c r="V106" i="11"/>
  <c r="U106" i="11"/>
  <c r="T106" i="11"/>
  <c r="S106" i="11"/>
  <c r="R106" i="11"/>
  <c r="Q106" i="11"/>
  <c r="P106" i="11"/>
  <c r="O106" i="11"/>
  <c r="N106" i="11"/>
  <c r="M106" i="11"/>
  <c r="L106" i="11"/>
  <c r="K106" i="11"/>
  <c r="J106" i="11"/>
  <c r="I106" i="11"/>
  <c r="H106" i="11"/>
  <c r="G106" i="11"/>
  <c r="F106" i="11"/>
  <c r="E106" i="11"/>
  <c r="D106" i="11"/>
  <c r="C106" i="11"/>
  <c r="AC105" i="11"/>
  <c r="AB105" i="11"/>
  <c r="AA105" i="11"/>
  <c r="Z105" i="11"/>
  <c r="Y105" i="11"/>
  <c r="X105" i="11"/>
  <c r="W105" i="11"/>
  <c r="V105" i="11"/>
  <c r="U105" i="11"/>
  <c r="T105" i="11"/>
  <c r="S105" i="11"/>
  <c r="R105" i="11"/>
  <c r="Q105" i="11"/>
  <c r="P105" i="11"/>
  <c r="O105" i="11"/>
  <c r="N105" i="11"/>
  <c r="M105" i="11"/>
  <c r="L105" i="11"/>
  <c r="K105" i="11"/>
  <c r="J105" i="11"/>
  <c r="I105" i="11"/>
  <c r="H105" i="11"/>
  <c r="G105" i="11"/>
  <c r="F105" i="11"/>
  <c r="E105" i="11"/>
  <c r="D105" i="11"/>
  <c r="C105" i="11"/>
  <c r="AC104" i="11"/>
  <c r="AB104" i="11"/>
  <c r="AA104" i="11"/>
  <c r="Z104" i="11"/>
  <c r="Y104" i="11"/>
  <c r="X104" i="11"/>
  <c r="W104" i="11"/>
  <c r="V104" i="11"/>
  <c r="U104" i="11"/>
  <c r="T104" i="11"/>
  <c r="S104" i="11"/>
  <c r="R104" i="11"/>
  <c r="Q104" i="11"/>
  <c r="P104" i="11"/>
  <c r="O104" i="11"/>
  <c r="N104" i="11"/>
  <c r="M104" i="11"/>
  <c r="L104" i="11"/>
  <c r="K104" i="11"/>
  <c r="J104" i="11"/>
  <c r="I104" i="11"/>
  <c r="H104" i="11"/>
  <c r="G104" i="11"/>
  <c r="F104" i="11"/>
  <c r="E104" i="11"/>
  <c r="D104" i="11"/>
  <c r="C104" i="11"/>
  <c r="AC103" i="11"/>
  <c r="AB103" i="11"/>
  <c r="AA103" i="11"/>
  <c r="Z103" i="11"/>
  <c r="Y103" i="11"/>
  <c r="X103" i="11"/>
  <c r="W103" i="11"/>
  <c r="V103" i="11"/>
  <c r="U103" i="11"/>
  <c r="T103" i="11"/>
  <c r="S103" i="11"/>
  <c r="R103" i="11"/>
  <c r="Q103" i="11"/>
  <c r="P103" i="11"/>
  <c r="O103" i="11"/>
  <c r="N103" i="11"/>
  <c r="M103" i="11"/>
  <c r="L103" i="11"/>
  <c r="K103" i="11"/>
  <c r="J103" i="11"/>
  <c r="I103" i="11"/>
  <c r="H103" i="11"/>
  <c r="G103" i="11"/>
  <c r="F103" i="11"/>
  <c r="E103" i="11"/>
  <c r="D103" i="11"/>
  <c r="C103" i="11"/>
  <c r="AC102" i="11"/>
  <c r="AB102" i="11"/>
  <c r="AA102" i="11"/>
  <c r="Z102" i="11"/>
  <c r="Y102" i="11"/>
  <c r="X102" i="11"/>
  <c r="W102" i="11"/>
  <c r="V102" i="11"/>
  <c r="U102" i="11"/>
  <c r="T102" i="11"/>
  <c r="S102" i="11"/>
  <c r="R102" i="11"/>
  <c r="Q102" i="11"/>
  <c r="P102" i="11"/>
  <c r="O102" i="11"/>
  <c r="N102" i="11"/>
  <c r="M102" i="11"/>
  <c r="L102" i="11"/>
  <c r="K102" i="11"/>
  <c r="J102" i="11"/>
  <c r="I102" i="11"/>
  <c r="H102" i="11"/>
  <c r="G102" i="11"/>
  <c r="F102" i="11"/>
  <c r="E102" i="11"/>
  <c r="D102" i="11"/>
  <c r="C102" i="11"/>
  <c r="AC101" i="11"/>
  <c r="AB101" i="11"/>
  <c r="AA101" i="11"/>
  <c r="Z101" i="11"/>
  <c r="Y101" i="11"/>
  <c r="X101" i="11"/>
  <c r="W101" i="11"/>
  <c r="V101" i="11"/>
  <c r="U101" i="11"/>
  <c r="T101" i="11"/>
  <c r="S101" i="11"/>
  <c r="R101" i="11"/>
  <c r="Q101" i="11"/>
  <c r="P101" i="11"/>
  <c r="O101" i="11"/>
  <c r="N101" i="11"/>
  <c r="M101" i="11"/>
  <c r="L101" i="11"/>
  <c r="K101" i="11"/>
  <c r="J101" i="11"/>
  <c r="I101" i="11"/>
  <c r="H101" i="11"/>
  <c r="G101" i="11"/>
  <c r="F101" i="11"/>
  <c r="E101" i="11"/>
  <c r="D101" i="11"/>
  <c r="C101" i="11"/>
  <c r="AC100" i="11"/>
  <c r="AB100" i="11"/>
  <c r="AA100" i="11"/>
  <c r="Z100" i="11"/>
  <c r="Y100" i="11"/>
  <c r="X100" i="11"/>
  <c r="W100" i="11"/>
  <c r="V100" i="11"/>
  <c r="U100" i="11"/>
  <c r="T100" i="11"/>
  <c r="S100" i="11"/>
  <c r="R100" i="11"/>
  <c r="Q100" i="11"/>
  <c r="P100" i="11"/>
  <c r="O100" i="11"/>
  <c r="N100" i="11"/>
  <c r="M100" i="11"/>
  <c r="L100" i="11"/>
  <c r="K100" i="11"/>
  <c r="J100" i="11"/>
  <c r="I100" i="11"/>
  <c r="H100" i="11"/>
  <c r="G100" i="11"/>
  <c r="F100" i="11"/>
  <c r="E100" i="11"/>
  <c r="D100" i="11"/>
  <c r="C100" i="11"/>
  <c r="AC99" i="11"/>
  <c r="AB99" i="11"/>
  <c r="AA99" i="11"/>
  <c r="Z99" i="11"/>
  <c r="Y99" i="11"/>
  <c r="X99" i="11"/>
  <c r="W99" i="11"/>
  <c r="V99" i="11"/>
  <c r="U99" i="11"/>
  <c r="T99" i="11"/>
  <c r="S99" i="11"/>
  <c r="R99" i="11"/>
  <c r="Q99" i="11"/>
  <c r="P99" i="11"/>
  <c r="O99" i="11"/>
  <c r="N99" i="11"/>
  <c r="M99" i="11"/>
  <c r="L99" i="11"/>
  <c r="K99" i="11"/>
  <c r="J99" i="11"/>
  <c r="I99" i="11"/>
  <c r="H99" i="11"/>
  <c r="G99" i="11"/>
  <c r="F99" i="11"/>
  <c r="E99" i="11"/>
  <c r="D99" i="11"/>
  <c r="C99" i="11"/>
  <c r="AC98" i="11"/>
  <c r="AB98" i="11"/>
  <c r="AA98" i="11"/>
  <c r="Z98" i="11"/>
  <c r="Y98" i="11"/>
  <c r="X98" i="11"/>
  <c r="W98" i="11"/>
  <c r="V98" i="11"/>
  <c r="U98" i="11"/>
  <c r="T98" i="11"/>
  <c r="S98" i="11"/>
  <c r="R98" i="11"/>
  <c r="Q98" i="11"/>
  <c r="P98" i="11"/>
  <c r="O98" i="11"/>
  <c r="N98" i="11"/>
  <c r="M98" i="11"/>
  <c r="L98" i="11"/>
  <c r="K98" i="11"/>
  <c r="J98" i="11"/>
  <c r="I98" i="11"/>
  <c r="H98" i="11"/>
  <c r="G98" i="11"/>
  <c r="F98" i="11"/>
  <c r="E98" i="11"/>
  <c r="D98" i="11"/>
  <c r="C98" i="11"/>
  <c r="AC97" i="11"/>
  <c r="AB97" i="11"/>
  <c r="AA97" i="11"/>
  <c r="Z97" i="11"/>
  <c r="Y97" i="11"/>
  <c r="X97" i="11"/>
  <c r="W97" i="11"/>
  <c r="V97" i="11"/>
  <c r="U97" i="11"/>
  <c r="T97" i="11"/>
  <c r="S97" i="11"/>
  <c r="R97" i="11"/>
  <c r="Q97" i="11"/>
  <c r="P97" i="11"/>
  <c r="O97" i="11"/>
  <c r="N97" i="11"/>
  <c r="M97" i="11"/>
  <c r="L97" i="11"/>
  <c r="K97" i="11"/>
  <c r="J97" i="11"/>
  <c r="I97" i="11"/>
  <c r="H97" i="11"/>
  <c r="G97" i="11"/>
  <c r="F97" i="11"/>
  <c r="E97" i="11"/>
  <c r="D97" i="11"/>
  <c r="C97" i="11"/>
  <c r="AC96" i="11"/>
  <c r="AB96" i="11"/>
  <c r="AA96" i="11"/>
  <c r="Z96" i="11"/>
  <c r="Y96" i="11"/>
  <c r="X96" i="11"/>
  <c r="W96" i="11"/>
  <c r="V96" i="11"/>
  <c r="U96" i="11"/>
  <c r="T96" i="11"/>
  <c r="S96" i="11"/>
  <c r="R96" i="11"/>
  <c r="Q96" i="11"/>
  <c r="P96" i="11"/>
  <c r="O96" i="11"/>
  <c r="N96" i="11"/>
  <c r="M96" i="11"/>
  <c r="L96" i="11"/>
  <c r="K96" i="11"/>
  <c r="J96" i="11"/>
  <c r="I96" i="11"/>
  <c r="H96" i="11"/>
  <c r="G96" i="11"/>
  <c r="F96" i="11"/>
  <c r="E96" i="11"/>
  <c r="D96" i="11"/>
  <c r="C96" i="11"/>
  <c r="AC95" i="11"/>
  <c r="AB95" i="11"/>
  <c r="AA95" i="11"/>
  <c r="Z95" i="11"/>
  <c r="Y95" i="11"/>
  <c r="X95" i="11"/>
  <c r="W95" i="11"/>
  <c r="V95" i="11"/>
  <c r="U95" i="11"/>
  <c r="T95" i="11"/>
  <c r="S95" i="11"/>
  <c r="R95" i="11"/>
  <c r="Q95" i="11"/>
  <c r="P95" i="11"/>
  <c r="O95" i="11"/>
  <c r="N95" i="11"/>
  <c r="M95" i="11"/>
  <c r="L95" i="11"/>
  <c r="K95" i="11"/>
  <c r="J95" i="11"/>
  <c r="I95" i="11"/>
  <c r="H95" i="11"/>
  <c r="G95" i="11"/>
  <c r="F95" i="11"/>
  <c r="E95" i="11"/>
  <c r="D95" i="11"/>
  <c r="C95" i="11"/>
  <c r="AC94" i="11"/>
  <c r="AB94" i="11"/>
  <c r="AA94" i="11"/>
  <c r="Z94" i="11"/>
  <c r="Y94" i="11"/>
  <c r="X94" i="11"/>
  <c r="W94" i="11"/>
  <c r="V94" i="11"/>
  <c r="U94" i="11"/>
  <c r="T94" i="11"/>
  <c r="S94" i="11"/>
  <c r="R94" i="11"/>
  <c r="Q94" i="11"/>
  <c r="P94" i="11"/>
  <c r="O94" i="11"/>
  <c r="N94" i="11"/>
  <c r="M94" i="11"/>
  <c r="L94" i="11"/>
  <c r="K94" i="11"/>
  <c r="J94" i="11"/>
  <c r="I94" i="11"/>
  <c r="H94" i="11"/>
  <c r="G94" i="11"/>
  <c r="F94" i="11"/>
  <c r="E94" i="11"/>
  <c r="D94" i="11"/>
  <c r="C94" i="11"/>
  <c r="AC93" i="11"/>
  <c r="AB93" i="11"/>
  <c r="AA93" i="11"/>
  <c r="Z93" i="11"/>
  <c r="Y93" i="11"/>
  <c r="X93" i="11"/>
  <c r="W93" i="11"/>
  <c r="V93" i="11"/>
  <c r="U93" i="11"/>
  <c r="T93" i="11"/>
  <c r="S93" i="11"/>
  <c r="R93" i="11"/>
  <c r="Q93" i="11"/>
  <c r="P93" i="11"/>
  <c r="O93" i="11"/>
  <c r="N93" i="11"/>
  <c r="M93" i="11"/>
  <c r="L93" i="11"/>
  <c r="K93" i="11"/>
  <c r="J93" i="11"/>
  <c r="I93" i="11"/>
  <c r="H93" i="11"/>
  <c r="G93" i="11"/>
  <c r="F93" i="11"/>
  <c r="E93" i="11"/>
  <c r="D93" i="11"/>
  <c r="C93" i="11"/>
  <c r="AC92" i="11"/>
  <c r="AB92" i="11"/>
  <c r="AA92" i="11"/>
  <c r="Z92" i="11"/>
  <c r="Y92" i="11"/>
  <c r="X92" i="11"/>
  <c r="W92" i="11"/>
  <c r="V92" i="11"/>
  <c r="U92" i="11"/>
  <c r="T92" i="11"/>
  <c r="S92" i="11"/>
  <c r="R92" i="11"/>
  <c r="Q92" i="11"/>
  <c r="P92" i="11"/>
  <c r="O92" i="11"/>
  <c r="N92" i="11"/>
  <c r="M92" i="11"/>
  <c r="L92" i="11"/>
  <c r="K92" i="11"/>
  <c r="J92" i="11"/>
  <c r="I92" i="11"/>
  <c r="H92" i="11"/>
  <c r="G92" i="11"/>
  <c r="F92" i="11"/>
  <c r="E92" i="11"/>
  <c r="D92" i="11"/>
  <c r="C92" i="11"/>
  <c r="AC91" i="11"/>
  <c r="AB91" i="11"/>
  <c r="AA91" i="11"/>
  <c r="Z91" i="11"/>
  <c r="Y91" i="11"/>
  <c r="X91" i="11"/>
  <c r="W91" i="11"/>
  <c r="V91" i="11"/>
  <c r="U91" i="11"/>
  <c r="T91" i="11"/>
  <c r="S91" i="11"/>
  <c r="R91" i="11"/>
  <c r="Q91" i="11"/>
  <c r="P91" i="11"/>
  <c r="O91" i="11"/>
  <c r="N91" i="11"/>
  <c r="M91" i="11"/>
  <c r="L91" i="11"/>
  <c r="K91" i="11"/>
  <c r="J91" i="11"/>
  <c r="I91" i="11"/>
  <c r="H91" i="11"/>
  <c r="G91" i="11"/>
  <c r="F91" i="11"/>
  <c r="E91" i="11"/>
  <c r="D91" i="11"/>
  <c r="C91" i="11"/>
  <c r="AC90" i="11"/>
  <c r="AB90" i="11"/>
  <c r="AA90" i="11"/>
  <c r="Z90" i="11"/>
  <c r="Y90" i="11"/>
  <c r="X90" i="11"/>
  <c r="W90" i="11"/>
  <c r="V90" i="11"/>
  <c r="U90" i="11"/>
  <c r="T90" i="11"/>
  <c r="S90" i="11"/>
  <c r="R90" i="11"/>
  <c r="Q90" i="11"/>
  <c r="P90" i="11"/>
  <c r="O90" i="11"/>
  <c r="N90" i="11"/>
  <c r="M90" i="11"/>
  <c r="L90" i="11"/>
  <c r="K90" i="11"/>
  <c r="J90" i="11"/>
  <c r="I90" i="11"/>
  <c r="H90" i="11"/>
  <c r="G90" i="11"/>
  <c r="F90" i="11"/>
  <c r="E90" i="11"/>
  <c r="D90" i="11"/>
  <c r="C90" i="11"/>
  <c r="AC89" i="11"/>
  <c r="AB89" i="11"/>
  <c r="AA89" i="11"/>
  <c r="Z89" i="11"/>
  <c r="Y89" i="11"/>
  <c r="X89" i="11"/>
  <c r="W89" i="11"/>
  <c r="V89" i="11"/>
  <c r="U89" i="11"/>
  <c r="T89" i="11"/>
  <c r="S89" i="11"/>
  <c r="R89" i="11"/>
  <c r="Q89" i="11"/>
  <c r="P89" i="11"/>
  <c r="O89" i="11"/>
  <c r="N89" i="11"/>
  <c r="M89" i="11"/>
  <c r="L89" i="11"/>
  <c r="K89" i="11"/>
  <c r="J89" i="11"/>
  <c r="I89" i="11"/>
  <c r="H89" i="11"/>
  <c r="G89" i="11"/>
  <c r="F89" i="11"/>
  <c r="E89" i="11"/>
  <c r="D89" i="11"/>
  <c r="C89" i="11"/>
  <c r="AC88" i="11"/>
  <c r="AB88" i="11"/>
  <c r="AA88" i="11"/>
  <c r="Z88" i="11"/>
  <c r="Y88" i="11"/>
  <c r="X88" i="11"/>
  <c r="W88" i="11"/>
  <c r="V88" i="11"/>
  <c r="U88" i="11"/>
  <c r="T88" i="11"/>
  <c r="S88" i="11"/>
  <c r="R88" i="11"/>
  <c r="Q88" i="11"/>
  <c r="P88" i="11"/>
  <c r="O88" i="11"/>
  <c r="N88" i="11"/>
  <c r="M88" i="11"/>
  <c r="L88" i="11"/>
  <c r="K88" i="11"/>
  <c r="J88" i="11"/>
  <c r="I88" i="11"/>
  <c r="H88" i="11"/>
  <c r="G88" i="11"/>
  <c r="F88" i="11"/>
  <c r="E88" i="11"/>
  <c r="D88" i="11"/>
  <c r="C88" i="11"/>
  <c r="AC87" i="11"/>
  <c r="AB87" i="11"/>
  <c r="AA87" i="11"/>
  <c r="Z87" i="11"/>
  <c r="Y87" i="11"/>
  <c r="X87" i="11"/>
  <c r="W87" i="11"/>
  <c r="V87" i="11"/>
  <c r="U87" i="11"/>
  <c r="T87" i="11"/>
  <c r="S87" i="11"/>
  <c r="R87" i="11"/>
  <c r="Q87" i="11"/>
  <c r="P87" i="11"/>
  <c r="O87" i="11"/>
  <c r="N87" i="11"/>
  <c r="M87" i="11"/>
  <c r="L87" i="11"/>
  <c r="K87" i="11"/>
  <c r="J87" i="11"/>
  <c r="I87" i="11"/>
  <c r="H87" i="11"/>
  <c r="G87" i="11"/>
  <c r="F87" i="11"/>
  <c r="E87" i="11"/>
  <c r="D87" i="11"/>
  <c r="C87" i="11"/>
  <c r="AC86" i="11"/>
  <c r="AB86" i="11"/>
  <c r="AA86" i="11"/>
  <c r="Z86" i="11"/>
  <c r="Y86" i="11"/>
  <c r="X86" i="11"/>
  <c r="W86" i="11"/>
  <c r="V86" i="11"/>
  <c r="U86" i="11"/>
  <c r="T86" i="11"/>
  <c r="S86" i="11"/>
  <c r="R86" i="11"/>
  <c r="Q86" i="11"/>
  <c r="P86" i="11"/>
  <c r="O86" i="11"/>
  <c r="N86" i="11"/>
  <c r="M86" i="11"/>
  <c r="L86" i="11"/>
  <c r="K86" i="11"/>
  <c r="J86" i="11"/>
  <c r="I86" i="11"/>
  <c r="H86" i="11"/>
  <c r="G86" i="11"/>
  <c r="F86" i="11"/>
  <c r="E86" i="11"/>
  <c r="D86" i="11"/>
  <c r="C86" i="11"/>
  <c r="AC85" i="11"/>
  <c r="AB85" i="11"/>
  <c r="AA85" i="11"/>
  <c r="Z85" i="11"/>
  <c r="Y85" i="11"/>
  <c r="X85" i="11"/>
  <c r="W85" i="11"/>
  <c r="V85" i="11"/>
  <c r="U85" i="11"/>
  <c r="T85" i="11"/>
  <c r="S85" i="11"/>
  <c r="R85" i="11"/>
  <c r="Q85" i="11"/>
  <c r="P85" i="11"/>
  <c r="O85" i="11"/>
  <c r="N85" i="11"/>
  <c r="M85" i="11"/>
  <c r="L85" i="11"/>
  <c r="K85" i="11"/>
  <c r="J85" i="11"/>
  <c r="I85" i="11"/>
  <c r="H85" i="11"/>
  <c r="G85" i="11"/>
  <c r="F85" i="11"/>
  <c r="E85" i="11"/>
  <c r="D85" i="11"/>
  <c r="C85" i="11"/>
  <c r="AC84" i="11"/>
  <c r="AB84" i="11"/>
  <c r="AA84" i="11"/>
  <c r="Z84" i="11"/>
  <c r="Y84" i="11"/>
  <c r="X84" i="11"/>
  <c r="W84" i="11"/>
  <c r="V84" i="11"/>
  <c r="U84" i="11"/>
  <c r="T84" i="11"/>
  <c r="S84" i="11"/>
  <c r="R84" i="11"/>
  <c r="Q84" i="11"/>
  <c r="P84" i="11"/>
  <c r="O84" i="11"/>
  <c r="N84" i="11"/>
  <c r="M84" i="11"/>
  <c r="L84" i="11"/>
  <c r="K84" i="11"/>
  <c r="J84" i="11"/>
  <c r="I84" i="11"/>
  <c r="H84" i="11"/>
  <c r="G84" i="11"/>
  <c r="F84" i="11"/>
  <c r="E84" i="11"/>
  <c r="D84" i="11"/>
  <c r="C84" i="11"/>
  <c r="AC83" i="11"/>
  <c r="AB83" i="11"/>
  <c r="AA83" i="11"/>
  <c r="Z83" i="11"/>
  <c r="Y83" i="11"/>
  <c r="X83" i="11"/>
  <c r="W83" i="11"/>
  <c r="V83" i="11"/>
  <c r="U83" i="11"/>
  <c r="T83" i="11"/>
  <c r="S83" i="11"/>
  <c r="R83" i="11"/>
  <c r="Q83" i="11"/>
  <c r="P83" i="11"/>
  <c r="O83" i="11"/>
  <c r="N83" i="11"/>
  <c r="M83" i="11"/>
  <c r="L83" i="11"/>
  <c r="K83" i="11"/>
  <c r="J83" i="11"/>
  <c r="I83" i="11"/>
  <c r="H83" i="11"/>
  <c r="G83" i="11"/>
  <c r="F83" i="11"/>
  <c r="E83" i="11"/>
  <c r="D83" i="11"/>
  <c r="C83" i="11"/>
  <c r="AC82" i="11"/>
  <c r="AB82" i="11"/>
  <c r="AA82" i="11"/>
  <c r="Z82" i="11"/>
  <c r="Y82" i="11"/>
  <c r="X82" i="11"/>
  <c r="W82" i="11"/>
  <c r="V82" i="11"/>
  <c r="U82" i="11"/>
  <c r="T82" i="11"/>
  <c r="S82" i="11"/>
  <c r="R82" i="11"/>
  <c r="Q82" i="11"/>
  <c r="P82" i="11"/>
  <c r="O82" i="11"/>
  <c r="N82" i="11"/>
  <c r="M82" i="11"/>
  <c r="L82" i="11"/>
  <c r="K82" i="11"/>
  <c r="J82" i="11"/>
  <c r="I82" i="11"/>
  <c r="H82" i="11"/>
  <c r="G82" i="11"/>
  <c r="F82" i="11"/>
  <c r="E82" i="11"/>
  <c r="D82" i="11"/>
  <c r="C82" i="11"/>
  <c r="AC81" i="11"/>
  <c r="AB81" i="11"/>
  <c r="AA81" i="11"/>
  <c r="Z81" i="11"/>
  <c r="Y81" i="11"/>
  <c r="X81" i="11"/>
  <c r="W81" i="11"/>
  <c r="V81" i="11"/>
  <c r="U81" i="11"/>
  <c r="T81" i="11"/>
  <c r="S81" i="11"/>
  <c r="R81" i="11"/>
  <c r="Q81" i="11"/>
  <c r="P81" i="11"/>
  <c r="O81" i="11"/>
  <c r="N81" i="11"/>
  <c r="M81" i="11"/>
  <c r="L81" i="11"/>
  <c r="K81" i="11"/>
  <c r="J81" i="11"/>
  <c r="I81" i="11"/>
  <c r="H81" i="11"/>
  <c r="G81" i="11"/>
  <c r="F81" i="11"/>
  <c r="E81" i="11"/>
  <c r="D81" i="11"/>
  <c r="C81" i="11"/>
  <c r="AC80" i="11"/>
  <c r="AB80" i="11"/>
  <c r="AA80" i="11"/>
  <c r="Z80" i="11"/>
  <c r="Y80" i="11"/>
  <c r="X80" i="11"/>
  <c r="W80" i="11"/>
  <c r="V80" i="11"/>
  <c r="U80" i="11"/>
  <c r="T80" i="11"/>
  <c r="S80" i="11"/>
  <c r="R80" i="11"/>
  <c r="Q80" i="11"/>
  <c r="P80" i="11"/>
  <c r="O80" i="11"/>
  <c r="N80" i="11"/>
  <c r="M80" i="11"/>
  <c r="L80" i="11"/>
  <c r="K80" i="11"/>
  <c r="J80" i="11"/>
  <c r="I80" i="11"/>
  <c r="H80" i="11"/>
  <c r="G80" i="11"/>
  <c r="F80" i="11"/>
  <c r="E80" i="11"/>
  <c r="D80" i="11"/>
  <c r="C80" i="11"/>
  <c r="AC79" i="11"/>
  <c r="AB79" i="11"/>
  <c r="AA79" i="11"/>
  <c r="Z79" i="11"/>
  <c r="Y79" i="11"/>
  <c r="X79" i="11"/>
  <c r="W79" i="11"/>
  <c r="V79" i="11"/>
  <c r="U79" i="11"/>
  <c r="T79" i="11"/>
  <c r="S79" i="11"/>
  <c r="R79" i="11"/>
  <c r="Q79" i="11"/>
  <c r="P79" i="11"/>
  <c r="O79" i="11"/>
  <c r="N79" i="11"/>
  <c r="M79" i="11"/>
  <c r="L79" i="11"/>
  <c r="K79" i="11"/>
  <c r="J79" i="11"/>
  <c r="I79" i="11"/>
  <c r="H79" i="11"/>
  <c r="G79" i="11"/>
  <c r="F79" i="11"/>
  <c r="E79" i="11"/>
  <c r="D79" i="11"/>
  <c r="C79" i="11"/>
  <c r="AC78" i="11"/>
  <c r="AB78" i="11"/>
  <c r="AA78" i="11"/>
  <c r="Z78" i="11"/>
  <c r="Y78" i="11"/>
  <c r="X78" i="11"/>
  <c r="W78" i="11"/>
  <c r="V78" i="11"/>
  <c r="U78" i="11"/>
  <c r="T78" i="11"/>
  <c r="S78" i="11"/>
  <c r="R78" i="11"/>
  <c r="Q78" i="11"/>
  <c r="P78" i="11"/>
  <c r="O78" i="11"/>
  <c r="N78" i="11"/>
  <c r="M78" i="11"/>
  <c r="L78" i="11"/>
  <c r="K78" i="11"/>
  <c r="J78" i="11"/>
  <c r="I78" i="11"/>
  <c r="H78" i="11"/>
  <c r="G78" i="11"/>
  <c r="F78" i="11"/>
  <c r="E78" i="11"/>
  <c r="D78" i="11"/>
  <c r="C78" i="11"/>
  <c r="AC77" i="11"/>
  <c r="AB77" i="11"/>
  <c r="AA77" i="11"/>
  <c r="Z77" i="11"/>
  <c r="Y77" i="11"/>
  <c r="X77" i="11"/>
  <c r="W77" i="11"/>
  <c r="V77" i="11"/>
  <c r="U77" i="11"/>
  <c r="T77" i="11"/>
  <c r="S77" i="11"/>
  <c r="R77" i="11"/>
  <c r="Q77" i="11"/>
  <c r="P77" i="11"/>
  <c r="O77" i="11"/>
  <c r="N77" i="11"/>
  <c r="M77" i="11"/>
  <c r="L77" i="11"/>
  <c r="K77" i="11"/>
  <c r="J77" i="11"/>
  <c r="I77" i="11"/>
  <c r="H77" i="11"/>
  <c r="G77" i="11"/>
  <c r="F77" i="11"/>
  <c r="E77" i="11"/>
  <c r="D77" i="11"/>
  <c r="C77" i="11"/>
  <c r="AC76" i="11"/>
  <c r="AB76" i="11"/>
  <c r="AA76" i="11"/>
  <c r="Z76" i="11"/>
  <c r="Y76" i="11"/>
  <c r="X76" i="11"/>
  <c r="W76" i="11"/>
  <c r="V76" i="11"/>
  <c r="U76" i="11"/>
  <c r="T76" i="11"/>
  <c r="S76" i="11"/>
  <c r="R76" i="11"/>
  <c r="Q76" i="11"/>
  <c r="P76" i="11"/>
  <c r="O76" i="11"/>
  <c r="N76" i="11"/>
  <c r="M76" i="11"/>
  <c r="L76" i="11"/>
  <c r="K76" i="11"/>
  <c r="J76" i="11"/>
  <c r="I76" i="11"/>
  <c r="H76" i="11"/>
  <c r="G76" i="11"/>
  <c r="F76" i="11"/>
  <c r="E76" i="11"/>
  <c r="D76" i="11"/>
  <c r="C76" i="11"/>
  <c r="AC75" i="11"/>
  <c r="AB75" i="11"/>
  <c r="AA75" i="11"/>
  <c r="Z75" i="11"/>
  <c r="Y75" i="11"/>
  <c r="X75" i="11"/>
  <c r="W75" i="11"/>
  <c r="V75" i="11"/>
  <c r="U75" i="11"/>
  <c r="T75" i="11"/>
  <c r="S75" i="11"/>
  <c r="R75" i="11"/>
  <c r="Q75" i="11"/>
  <c r="P75" i="11"/>
  <c r="O75" i="11"/>
  <c r="N75" i="11"/>
  <c r="M75" i="11"/>
  <c r="L75" i="11"/>
  <c r="K75" i="11"/>
  <c r="J75" i="11"/>
  <c r="I75" i="11"/>
  <c r="H75" i="11"/>
  <c r="G75" i="11"/>
  <c r="F75" i="11"/>
  <c r="E75" i="11"/>
  <c r="D75" i="11"/>
  <c r="C75" i="11"/>
  <c r="AC74" i="11"/>
  <c r="AB74" i="11"/>
  <c r="AA74" i="11"/>
  <c r="Z74" i="11"/>
  <c r="Y74" i="11"/>
  <c r="X74" i="11"/>
  <c r="W74" i="11"/>
  <c r="V74" i="11"/>
  <c r="U74" i="11"/>
  <c r="T74" i="11"/>
  <c r="S74" i="11"/>
  <c r="R74" i="11"/>
  <c r="Q74" i="11"/>
  <c r="P74" i="11"/>
  <c r="O74" i="11"/>
  <c r="N74" i="11"/>
  <c r="M74" i="11"/>
  <c r="L74" i="11"/>
  <c r="K74" i="11"/>
  <c r="J74" i="11"/>
  <c r="I74" i="11"/>
  <c r="H74" i="11"/>
  <c r="G74" i="11"/>
  <c r="F74" i="11"/>
  <c r="E74" i="11"/>
  <c r="D74" i="11"/>
  <c r="C74" i="11"/>
  <c r="C63" i="11"/>
  <c r="C35" i="11" a="1"/>
  <c r="C35" i="11" s="1"/>
  <c r="G34" i="11" a="1"/>
  <c r="G34" i="11" s="1"/>
  <c r="C34" i="11" a="1"/>
  <c r="C34" i="11" s="1"/>
  <c r="G33" i="11" a="1"/>
  <c r="G33" i="11" s="1"/>
  <c r="C33" i="11" a="1"/>
  <c r="C33" i="11" s="1"/>
  <c r="G32" i="11" a="1"/>
  <c r="G32" i="11" s="1"/>
  <c r="C32" i="11" a="1"/>
  <c r="C32" i="11" s="1"/>
  <c r="G31" i="11" a="1"/>
  <c r="G31" i="11" s="1"/>
  <c r="C31" i="11" a="1"/>
  <c r="C31" i="11" s="1"/>
  <c r="G30" i="11" a="1"/>
  <c r="G30" i="11" s="1"/>
  <c r="C30" i="11" a="1"/>
  <c r="C30" i="11" s="1"/>
  <c r="G29" i="11" a="1"/>
  <c r="G29" i="11" s="1"/>
  <c r="C29" i="11" a="1"/>
  <c r="C29" i="11" s="1"/>
  <c r="G28" i="11" a="1"/>
  <c r="G28" i="11" s="1"/>
  <c r="C28" i="11" a="1"/>
  <c r="C28" i="11" s="1"/>
  <c r="G27" i="11" a="1"/>
  <c r="G27" i="11" s="1"/>
  <c r="C27" i="11" a="1"/>
  <c r="C27" i="11" s="1"/>
  <c r="G26" i="11" a="1"/>
  <c r="G26" i="11" s="1"/>
  <c r="C26" i="11" a="1"/>
  <c r="C26" i="11" s="1"/>
  <c r="G25" i="11" a="1"/>
  <c r="G25" i="11" s="1"/>
  <c r="C25" i="11" a="1"/>
  <c r="C25" i="11" s="1"/>
  <c r="G24" i="11" a="1"/>
  <c r="G24" i="11" s="1"/>
  <c r="C24" i="11" a="1"/>
  <c r="C24" i="11" s="1"/>
  <c r="G23" i="11" a="1"/>
  <c r="G23" i="11" s="1"/>
  <c r="C23" i="11" a="1"/>
  <c r="C23" i="11" s="1"/>
  <c r="G22" i="11" a="1"/>
  <c r="G22" i="11" s="1"/>
  <c r="C22" i="11" a="1"/>
  <c r="C22" i="11" s="1"/>
  <c r="G21" i="11" a="1"/>
  <c r="G21" i="11" s="1"/>
  <c r="C21" i="11" a="1"/>
  <c r="C21" i="11" s="1"/>
  <c r="G20" i="11" a="1"/>
  <c r="G20" i="11" s="1"/>
  <c r="C20" i="11" a="1"/>
  <c r="C20" i="11" s="1"/>
  <c r="G19" i="11" a="1"/>
  <c r="G19" i="11" s="1"/>
  <c r="C19" i="11" a="1"/>
  <c r="C19" i="11" s="1"/>
  <c r="G18" i="11" a="1"/>
  <c r="G18" i="11" s="1"/>
  <c r="C18" i="11" a="1"/>
  <c r="C18" i="11" s="1"/>
  <c r="G17" i="11" a="1"/>
  <c r="G17" i="11" s="1"/>
  <c r="C17" i="11" a="1"/>
  <c r="C17" i="11" s="1"/>
  <c r="G16" i="11" a="1"/>
  <c r="G16" i="11" s="1"/>
  <c r="C16" i="11" a="1"/>
  <c r="C16" i="11" s="1"/>
  <c r="G15" i="11" a="1"/>
  <c r="G15" i="11" s="1"/>
  <c r="C15" i="11" a="1"/>
  <c r="C15" i="11" s="1"/>
  <c r="G14" i="11" a="1"/>
  <c r="G14" i="11" s="1"/>
  <c r="C14" i="11" a="1"/>
  <c r="C14" i="11" s="1"/>
  <c r="A8" i="11"/>
  <c r="B7" i="11"/>
  <c r="B6" i="11"/>
  <c r="B5" i="11"/>
  <c r="T107" i="10"/>
  <c r="S107" i="10"/>
  <c r="R107" i="10"/>
  <c r="Q107" i="10"/>
  <c r="P107" i="10"/>
  <c r="O107" i="10"/>
  <c r="N107" i="10"/>
  <c r="M107" i="10"/>
  <c r="L107" i="10"/>
  <c r="K107" i="10"/>
  <c r="J107" i="10"/>
  <c r="I107" i="10"/>
  <c r="H107" i="10"/>
  <c r="G107" i="10"/>
  <c r="F107" i="10"/>
  <c r="E107" i="10"/>
  <c r="E48" i="10" s="1" a="1"/>
  <c r="E48" i="10" s="1"/>
  <c r="D107" i="10"/>
  <c r="C107" i="10"/>
  <c r="C48" i="10" s="1" a="1"/>
  <c r="C48" i="10" s="1"/>
  <c r="T106" i="10"/>
  <c r="S106" i="10"/>
  <c r="R106" i="10"/>
  <c r="Q106" i="10"/>
  <c r="P106" i="10"/>
  <c r="O106" i="10"/>
  <c r="N106" i="10"/>
  <c r="M106" i="10"/>
  <c r="L106" i="10"/>
  <c r="K106" i="10"/>
  <c r="J106" i="10"/>
  <c r="I106" i="10"/>
  <c r="H106" i="10"/>
  <c r="G106" i="10"/>
  <c r="F106" i="10"/>
  <c r="E106" i="10"/>
  <c r="E47" i="10" s="1" a="1"/>
  <c r="E47" i="10" s="1"/>
  <c r="D106" i="10"/>
  <c r="C106" i="10"/>
  <c r="C47" i="10" s="1" a="1"/>
  <c r="C47" i="10" s="1"/>
  <c r="T105" i="10"/>
  <c r="S105" i="10"/>
  <c r="R105" i="10"/>
  <c r="Q105" i="10"/>
  <c r="P105" i="10"/>
  <c r="O105" i="10"/>
  <c r="N105" i="10"/>
  <c r="M105" i="10"/>
  <c r="L105" i="10"/>
  <c r="K105" i="10"/>
  <c r="J105" i="10"/>
  <c r="I105" i="10"/>
  <c r="H105" i="10"/>
  <c r="G105" i="10"/>
  <c r="F105" i="10"/>
  <c r="E105" i="10"/>
  <c r="E46" i="10" s="1" a="1"/>
  <c r="E46" i="10" s="1"/>
  <c r="D105" i="10"/>
  <c r="C105" i="10"/>
  <c r="C46" i="10" s="1" a="1"/>
  <c r="C46" i="10" s="1"/>
  <c r="T104" i="10"/>
  <c r="S104" i="10"/>
  <c r="R104" i="10"/>
  <c r="Q104" i="10"/>
  <c r="P104" i="10"/>
  <c r="O104" i="10"/>
  <c r="N104" i="10"/>
  <c r="M104" i="10"/>
  <c r="L104" i="10"/>
  <c r="K104" i="10"/>
  <c r="J104" i="10"/>
  <c r="I104" i="10"/>
  <c r="H104" i="10"/>
  <c r="G104" i="10"/>
  <c r="F104" i="10"/>
  <c r="E104" i="10"/>
  <c r="E45" i="10" s="1" a="1"/>
  <c r="E45" i="10" s="1"/>
  <c r="D104" i="10"/>
  <c r="C104" i="10"/>
  <c r="C45" i="10" s="1" a="1"/>
  <c r="C45" i="10" s="1"/>
  <c r="T103" i="10"/>
  <c r="S103" i="10"/>
  <c r="R103" i="10"/>
  <c r="Q103" i="10"/>
  <c r="P103" i="10"/>
  <c r="O103" i="10"/>
  <c r="N103" i="10"/>
  <c r="M103" i="10"/>
  <c r="L103" i="10"/>
  <c r="K103" i="10"/>
  <c r="J103" i="10"/>
  <c r="I103" i="10"/>
  <c r="H103" i="10"/>
  <c r="G103" i="10"/>
  <c r="F103" i="10"/>
  <c r="E103" i="10"/>
  <c r="E44" i="10" s="1" a="1"/>
  <c r="E44" i="10" s="1"/>
  <c r="D103" i="10"/>
  <c r="C103" i="10"/>
  <c r="C44" i="10" s="1" a="1"/>
  <c r="C44" i="10" s="1"/>
  <c r="T102" i="10"/>
  <c r="S102" i="10"/>
  <c r="R102" i="10"/>
  <c r="Q102" i="10"/>
  <c r="P102" i="10"/>
  <c r="O102" i="10"/>
  <c r="N102" i="10"/>
  <c r="M102" i="10"/>
  <c r="L102" i="10"/>
  <c r="K102" i="10"/>
  <c r="J102" i="10"/>
  <c r="I102" i="10"/>
  <c r="H102" i="10"/>
  <c r="G102" i="10"/>
  <c r="F102" i="10"/>
  <c r="E102" i="10"/>
  <c r="E43" i="10" s="1" a="1"/>
  <c r="E43" i="10" s="1"/>
  <c r="D102" i="10"/>
  <c r="C102" i="10"/>
  <c r="C43" i="10" s="1" a="1"/>
  <c r="C43" i="10" s="1"/>
  <c r="T101" i="10"/>
  <c r="S101" i="10"/>
  <c r="R101" i="10"/>
  <c r="Q101" i="10"/>
  <c r="P101" i="10"/>
  <c r="O101" i="10"/>
  <c r="N101" i="10"/>
  <c r="M101" i="10"/>
  <c r="L101" i="10"/>
  <c r="K101" i="10"/>
  <c r="J101" i="10"/>
  <c r="I101" i="10"/>
  <c r="H101" i="10"/>
  <c r="G101" i="10"/>
  <c r="F101" i="10"/>
  <c r="E101" i="10"/>
  <c r="E42" i="10" s="1" a="1"/>
  <c r="E42" i="10" s="1"/>
  <c r="D101" i="10"/>
  <c r="C101" i="10"/>
  <c r="C42" i="10" s="1" a="1"/>
  <c r="C42" i="10" s="1"/>
  <c r="T100" i="10"/>
  <c r="S100" i="10"/>
  <c r="R100" i="10"/>
  <c r="Q100" i="10"/>
  <c r="P100" i="10"/>
  <c r="O100" i="10"/>
  <c r="N100" i="10"/>
  <c r="M100" i="10"/>
  <c r="L100" i="10"/>
  <c r="K100" i="10"/>
  <c r="J100" i="10"/>
  <c r="I100" i="10"/>
  <c r="H100" i="10"/>
  <c r="G100" i="10"/>
  <c r="F100" i="10"/>
  <c r="E100" i="10"/>
  <c r="E41" i="10" s="1" a="1"/>
  <c r="E41" i="10" s="1"/>
  <c r="D100" i="10"/>
  <c r="C100" i="10"/>
  <c r="C41" i="10" s="1" a="1"/>
  <c r="C41" i="10" s="1"/>
  <c r="T99" i="10"/>
  <c r="S99" i="10"/>
  <c r="R99" i="10"/>
  <c r="Q99" i="10"/>
  <c r="P99" i="10"/>
  <c r="O99" i="10"/>
  <c r="N99" i="10"/>
  <c r="M99" i="10"/>
  <c r="L99" i="10"/>
  <c r="K99" i="10"/>
  <c r="J99" i="10"/>
  <c r="I99" i="10"/>
  <c r="H99" i="10"/>
  <c r="G99" i="10"/>
  <c r="F99" i="10"/>
  <c r="E99" i="10"/>
  <c r="E40" i="10" s="1" a="1"/>
  <c r="E40" i="10" s="1"/>
  <c r="D99" i="10"/>
  <c r="C99" i="10"/>
  <c r="C40" i="10" s="1" a="1"/>
  <c r="C40" i="10" s="1"/>
  <c r="T98" i="10"/>
  <c r="S98" i="10"/>
  <c r="R98" i="10"/>
  <c r="Q98" i="10"/>
  <c r="P98" i="10"/>
  <c r="O98" i="10"/>
  <c r="N98" i="10"/>
  <c r="M98" i="10"/>
  <c r="L98" i="10"/>
  <c r="K98" i="10"/>
  <c r="J98" i="10"/>
  <c r="I98" i="10"/>
  <c r="H98" i="10"/>
  <c r="G98" i="10"/>
  <c r="F98" i="10"/>
  <c r="E98" i="10"/>
  <c r="E39" i="10" s="1" a="1"/>
  <c r="E39" i="10" s="1"/>
  <c r="D98" i="10"/>
  <c r="C98" i="10"/>
  <c r="C39" i="10" s="1" a="1"/>
  <c r="C39" i="10" s="1"/>
  <c r="T97" i="10"/>
  <c r="S97" i="10"/>
  <c r="R97" i="10"/>
  <c r="Q97" i="10"/>
  <c r="P97" i="10"/>
  <c r="O97" i="10"/>
  <c r="N97" i="10"/>
  <c r="M97" i="10"/>
  <c r="L97" i="10"/>
  <c r="K97" i="10"/>
  <c r="J97" i="10"/>
  <c r="I97" i="10"/>
  <c r="H97" i="10"/>
  <c r="G97" i="10"/>
  <c r="F97" i="10"/>
  <c r="E97" i="10"/>
  <c r="E38" i="10" s="1" a="1"/>
  <c r="E38" i="10" s="1"/>
  <c r="D97" i="10"/>
  <c r="C97" i="10"/>
  <c r="C38" i="10" s="1" a="1"/>
  <c r="C38" i="10" s="1"/>
  <c r="T96" i="10"/>
  <c r="S96" i="10"/>
  <c r="R96" i="10"/>
  <c r="Q96" i="10"/>
  <c r="P96" i="10"/>
  <c r="O96" i="10"/>
  <c r="N96" i="10"/>
  <c r="M96" i="10"/>
  <c r="L96" i="10"/>
  <c r="K96" i="10"/>
  <c r="J96" i="10"/>
  <c r="I96" i="10"/>
  <c r="H96" i="10"/>
  <c r="G96" i="10"/>
  <c r="F96" i="10"/>
  <c r="E96" i="10"/>
  <c r="E37" i="10" s="1" a="1"/>
  <c r="E37" i="10" s="1"/>
  <c r="D96" i="10"/>
  <c r="C96" i="10"/>
  <c r="C37" i="10" s="1" a="1"/>
  <c r="C37" i="10" s="1"/>
  <c r="T95" i="10"/>
  <c r="S95" i="10"/>
  <c r="R95" i="10"/>
  <c r="Q95" i="10"/>
  <c r="P95" i="10"/>
  <c r="O95" i="10"/>
  <c r="N95" i="10"/>
  <c r="M95" i="10"/>
  <c r="L95" i="10"/>
  <c r="K95" i="10"/>
  <c r="J95" i="10"/>
  <c r="I95" i="10"/>
  <c r="H95" i="10"/>
  <c r="G95" i="10"/>
  <c r="F95" i="10"/>
  <c r="E95" i="10"/>
  <c r="E36" i="10" s="1" a="1"/>
  <c r="E36" i="10" s="1"/>
  <c r="D95" i="10"/>
  <c r="C95" i="10"/>
  <c r="C36" i="10" s="1" a="1"/>
  <c r="C36" i="10" s="1"/>
  <c r="T94" i="10"/>
  <c r="S94" i="10"/>
  <c r="R94" i="10"/>
  <c r="Q94" i="10"/>
  <c r="P94" i="10"/>
  <c r="O94" i="10"/>
  <c r="N94" i="10"/>
  <c r="M94" i="10"/>
  <c r="L94" i="10"/>
  <c r="K94" i="10"/>
  <c r="J94" i="10"/>
  <c r="I94" i="10"/>
  <c r="H94" i="10"/>
  <c r="G94" i="10"/>
  <c r="F94" i="10"/>
  <c r="E94" i="10"/>
  <c r="E35" i="10" s="1" a="1"/>
  <c r="E35" i="10" s="1"/>
  <c r="D94" i="10"/>
  <c r="C94" i="10"/>
  <c r="C35" i="10" s="1" a="1"/>
  <c r="C35" i="10" s="1"/>
  <c r="T93" i="10"/>
  <c r="S93" i="10"/>
  <c r="R93" i="10"/>
  <c r="Q93" i="10"/>
  <c r="P93" i="10"/>
  <c r="O93" i="10"/>
  <c r="N93" i="10"/>
  <c r="M93" i="10"/>
  <c r="L93" i="10"/>
  <c r="K93" i="10"/>
  <c r="J93" i="10"/>
  <c r="I93" i="10"/>
  <c r="H93" i="10"/>
  <c r="G93" i="10"/>
  <c r="F93" i="10"/>
  <c r="E93" i="10"/>
  <c r="E34" i="10" s="1" a="1"/>
  <c r="E34" i="10" s="1"/>
  <c r="D93" i="10"/>
  <c r="C93" i="10"/>
  <c r="C34" i="10" s="1" a="1"/>
  <c r="C34" i="10" s="1"/>
  <c r="T92" i="10"/>
  <c r="S92" i="10"/>
  <c r="R92" i="10"/>
  <c r="Q92" i="10"/>
  <c r="P92" i="10"/>
  <c r="O92" i="10"/>
  <c r="N92" i="10"/>
  <c r="M92" i="10"/>
  <c r="L92" i="10"/>
  <c r="K92" i="10"/>
  <c r="J92" i="10"/>
  <c r="I92" i="10"/>
  <c r="H92" i="10"/>
  <c r="G92" i="10"/>
  <c r="F92" i="10"/>
  <c r="E92" i="10"/>
  <c r="E33" i="10" s="1" a="1"/>
  <c r="E33" i="10" s="1"/>
  <c r="D92" i="10"/>
  <c r="C92" i="10"/>
  <c r="C33" i="10" s="1" a="1"/>
  <c r="C33" i="10" s="1"/>
  <c r="T91" i="10"/>
  <c r="S91" i="10"/>
  <c r="R91" i="10"/>
  <c r="Q91" i="10"/>
  <c r="P91" i="10"/>
  <c r="O91" i="10"/>
  <c r="N91" i="10"/>
  <c r="M91" i="10"/>
  <c r="L91" i="10"/>
  <c r="K91" i="10"/>
  <c r="J91" i="10"/>
  <c r="I91" i="10"/>
  <c r="H91" i="10"/>
  <c r="G91" i="10"/>
  <c r="F91" i="10"/>
  <c r="E91" i="10"/>
  <c r="E32" i="10" s="1" a="1"/>
  <c r="E32" i="10" s="1"/>
  <c r="D91" i="10"/>
  <c r="C91" i="10"/>
  <c r="C32" i="10" s="1" a="1"/>
  <c r="C32" i="10" s="1"/>
  <c r="T90" i="10"/>
  <c r="S90" i="10"/>
  <c r="R90" i="10"/>
  <c r="Q90" i="10"/>
  <c r="P90" i="10"/>
  <c r="O90" i="10"/>
  <c r="N90" i="10"/>
  <c r="M90" i="10"/>
  <c r="L90" i="10"/>
  <c r="K90" i="10"/>
  <c r="J90" i="10"/>
  <c r="I90" i="10"/>
  <c r="H90" i="10"/>
  <c r="G90" i="10"/>
  <c r="F90" i="10"/>
  <c r="E90" i="10"/>
  <c r="E31" i="10" s="1" a="1"/>
  <c r="E31" i="10" s="1"/>
  <c r="D90" i="10"/>
  <c r="C90" i="10"/>
  <c r="C31" i="10" s="1" a="1"/>
  <c r="C31" i="10" s="1"/>
  <c r="T89" i="10"/>
  <c r="S89" i="10"/>
  <c r="R89" i="10"/>
  <c r="Q89" i="10"/>
  <c r="P89" i="10"/>
  <c r="O89" i="10"/>
  <c r="N89" i="10"/>
  <c r="M89" i="10"/>
  <c r="L89" i="10"/>
  <c r="K89" i="10"/>
  <c r="J89" i="10"/>
  <c r="I89" i="10"/>
  <c r="H89" i="10"/>
  <c r="G89" i="10"/>
  <c r="F89" i="10"/>
  <c r="E89" i="10"/>
  <c r="E30" i="10" s="1" a="1"/>
  <c r="E30" i="10" s="1"/>
  <c r="D89" i="10"/>
  <c r="C89" i="10"/>
  <c r="C30" i="10" s="1" a="1"/>
  <c r="C30" i="10" s="1"/>
  <c r="T88" i="10"/>
  <c r="S88" i="10"/>
  <c r="R88" i="10"/>
  <c r="Q88" i="10"/>
  <c r="P88" i="10"/>
  <c r="O88" i="10"/>
  <c r="N88" i="10"/>
  <c r="M88" i="10"/>
  <c r="L88" i="10"/>
  <c r="K88" i="10"/>
  <c r="J88" i="10"/>
  <c r="I88" i="10"/>
  <c r="H88" i="10"/>
  <c r="G88" i="10"/>
  <c r="F88" i="10"/>
  <c r="E88" i="10"/>
  <c r="E29" i="10" s="1" a="1"/>
  <c r="E29" i="10" s="1"/>
  <c r="D88" i="10"/>
  <c r="C88" i="10"/>
  <c r="C29" i="10" s="1" a="1"/>
  <c r="C29" i="10" s="1"/>
  <c r="T87" i="10"/>
  <c r="S87" i="10"/>
  <c r="R87" i="10"/>
  <c r="Q87" i="10"/>
  <c r="P87" i="10"/>
  <c r="O87" i="10"/>
  <c r="N87" i="10"/>
  <c r="M87" i="10"/>
  <c r="L87" i="10"/>
  <c r="K87" i="10"/>
  <c r="J87" i="10"/>
  <c r="I87" i="10"/>
  <c r="H87" i="10"/>
  <c r="G87" i="10"/>
  <c r="F87" i="10"/>
  <c r="E87" i="10"/>
  <c r="E28" i="10" s="1" a="1"/>
  <c r="E28" i="10" s="1"/>
  <c r="D87" i="10"/>
  <c r="C87" i="10"/>
  <c r="C28" i="10" s="1" a="1"/>
  <c r="C28" i="10" s="1"/>
  <c r="T86" i="10"/>
  <c r="S86" i="10"/>
  <c r="R86" i="10"/>
  <c r="Q86" i="10"/>
  <c r="P86" i="10"/>
  <c r="O86" i="10"/>
  <c r="N86" i="10"/>
  <c r="M86" i="10"/>
  <c r="L86" i="10"/>
  <c r="K86" i="10"/>
  <c r="J86" i="10"/>
  <c r="I86" i="10"/>
  <c r="H86" i="10"/>
  <c r="G86" i="10"/>
  <c r="F86" i="10"/>
  <c r="E86" i="10"/>
  <c r="E27" i="10" s="1" a="1"/>
  <c r="E27" i="10" s="1"/>
  <c r="D86" i="10"/>
  <c r="C86" i="10"/>
  <c r="C27" i="10" s="1" a="1"/>
  <c r="C27" i="10" s="1"/>
  <c r="T85" i="10"/>
  <c r="S85" i="10"/>
  <c r="R85" i="10"/>
  <c r="Q85" i="10"/>
  <c r="P85" i="10"/>
  <c r="O85" i="10"/>
  <c r="N85" i="10"/>
  <c r="M85" i="10"/>
  <c r="L85" i="10"/>
  <c r="K85" i="10"/>
  <c r="J85" i="10"/>
  <c r="I85" i="10"/>
  <c r="H85" i="10"/>
  <c r="G85" i="10"/>
  <c r="F85" i="10"/>
  <c r="E85" i="10"/>
  <c r="E26" i="10" s="1" a="1"/>
  <c r="E26" i="10" s="1"/>
  <c r="D85" i="10"/>
  <c r="C85" i="10"/>
  <c r="C26" i="10" s="1" a="1"/>
  <c r="C26" i="10" s="1"/>
  <c r="T84" i="10"/>
  <c r="S84" i="10"/>
  <c r="R84" i="10"/>
  <c r="Q84" i="10"/>
  <c r="P84" i="10"/>
  <c r="O84" i="10"/>
  <c r="N84" i="10"/>
  <c r="M84" i="10"/>
  <c r="L84" i="10"/>
  <c r="K84" i="10"/>
  <c r="J84" i="10"/>
  <c r="I84" i="10"/>
  <c r="H84" i="10"/>
  <c r="G84" i="10"/>
  <c r="F84" i="10"/>
  <c r="E84" i="10"/>
  <c r="E25" i="10" s="1" a="1"/>
  <c r="E25" i="10" s="1"/>
  <c r="D84" i="10"/>
  <c r="C84" i="10"/>
  <c r="C25" i="10" s="1" a="1"/>
  <c r="C25" i="10" s="1"/>
  <c r="T83" i="10"/>
  <c r="S83" i="10"/>
  <c r="R83" i="10"/>
  <c r="Q83" i="10"/>
  <c r="P83" i="10"/>
  <c r="O83" i="10"/>
  <c r="N83" i="10"/>
  <c r="M83" i="10"/>
  <c r="L83" i="10"/>
  <c r="K83" i="10"/>
  <c r="J83" i="10"/>
  <c r="I83" i="10"/>
  <c r="H83" i="10"/>
  <c r="G83" i="10"/>
  <c r="F83" i="10"/>
  <c r="E83" i="10"/>
  <c r="E24" i="10" s="1" a="1"/>
  <c r="E24" i="10" s="1"/>
  <c r="D83" i="10"/>
  <c r="C83" i="10"/>
  <c r="C24" i="10" s="1" a="1"/>
  <c r="C24" i="10" s="1"/>
  <c r="T82" i="10"/>
  <c r="S82" i="10"/>
  <c r="R82" i="10"/>
  <c r="Q82" i="10"/>
  <c r="P82" i="10"/>
  <c r="O82" i="10"/>
  <c r="N82" i="10"/>
  <c r="M82" i="10"/>
  <c r="L82" i="10"/>
  <c r="K82" i="10"/>
  <c r="J82" i="10"/>
  <c r="I82" i="10"/>
  <c r="H82" i="10"/>
  <c r="G82" i="10"/>
  <c r="F82" i="10"/>
  <c r="E82" i="10"/>
  <c r="E23" i="10" s="1" a="1"/>
  <c r="E23" i="10" s="1"/>
  <c r="D82" i="10"/>
  <c r="C82" i="10"/>
  <c r="C23" i="10" s="1" a="1"/>
  <c r="C23" i="10" s="1"/>
  <c r="T81" i="10"/>
  <c r="S81" i="10"/>
  <c r="R81" i="10"/>
  <c r="Q81" i="10"/>
  <c r="P81" i="10"/>
  <c r="O81" i="10"/>
  <c r="N81" i="10"/>
  <c r="M81" i="10"/>
  <c r="L81" i="10"/>
  <c r="K81" i="10"/>
  <c r="J81" i="10"/>
  <c r="I81" i="10"/>
  <c r="H81" i="10"/>
  <c r="G81" i="10"/>
  <c r="F81" i="10"/>
  <c r="E81" i="10"/>
  <c r="E22" i="10" s="1" a="1"/>
  <c r="E22" i="10" s="1"/>
  <c r="D81" i="10"/>
  <c r="C81" i="10"/>
  <c r="C22" i="10" s="1" a="1"/>
  <c r="C22" i="10" s="1"/>
  <c r="T80" i="10"/>
  <c r="S80" i="10"/>
  <c r="R80" i="10"/>
  <c r="Q80" i="10"/>
  <c r="P80" i="10"/>
  <c r="O80" i="10"/>
  <c r="N80" i="10"/>
  <c r="M80" i="10"/>
  <c r="L80" i="10"/>
  <c r="K80" i="10"/>
  <c r="J80" i="10"/>
  <c r="I80" i="10"/>
  <c r="H80" i="10"/>
  <c r="G80" i="10"/>
  <c r="F80" i="10"/>
  <c r="E80" i="10"/>
  <c r="E21" i="10" s="1" a="1"/>
  <c r="E21" i="10" s="1"/>
  <c r="D80" i="10"/>
  <c r="C80" i="10"/>
  <c r="C21" i="10" s="1" a="1"/>
  <c r="C21" i="10" s="1"/>
  <c r="T79" i="10"/>
  <c r="S79" i="10"/>
  <c r="R79" i="10"/>
  <c r="Q79" i="10"/>
  <c r="P79" i="10"/>
  <c r="O79" i="10"/>
  <c r="N79" i="10"/>
  <c r="M79" i="10"/>
  <c r="L79" i="10"/>
  <c r="K79" i="10"/>
  <c r="J79" i="10"/>
  <c r="I79" i="10"/>
  <c r="H79" i="10"/>
  <c r="G79" i="10"/>
  <c r="F79" i="10"/>
  <c r="E79" i="10"/>
  <c r="E20" i="10" s="1" a="1"/>
  <c r="E20" i="10" s="1"/>
  <c r="D79" i="10"/>
  <c r="C79" i="10"/>
  <c r="C20" i="10" s="1" a="1"/>
  <c r="C20" i="10" s="1"/>
  <c r="T78" i="10"/>
  <c r="S78" i="10"/>
  <c r="R78" i="10"/>
  <c r="Q78" i="10"/>
  <c r="P78" i="10"/>
  <c r="O78" i="10"/>
  <c r="N78" i="10"/>
  <c r="M78" i="10"/>
  <c r="L78" i="10"/>
  <c r="K78" i="10"/>
  <c r="J78" i="10"/>
  <c r="I78" i="10"/>
  <c r="H78" i="10"/>
  <c r="G78" i="10"/>
  <c r="F78" i="10"/>
  <c r="E78" i="10"/>
  <c r="E19" i="10" s="1" a="1"/>
  <c r="E19" i="10" s="1"/>
  <c r="D78" i="10"/>
  <c r="C78" i="10"/>
  <c r="C19" i="10" s="1" a="1"/>
  <c r="C19" i="10" s="1"/>
  <c r="T77" i="10"/>
  <c r="S77" i="10"/>
  <c r="R77" i="10"/>
  <c r="Q77" i="10"/>
  <c r="P77" i="10"/>
  <c r="O77" i="10"/>
  <c r="N77" i="10"/>
  <c r="M77" i="10"/>
  <c r="L77" i="10"/>
  <c r="K77" i="10"/>
  <c r="J77" i="10"/>
  <c r="I77" i="10"/>
  <c r="H77" i="10"/>
  <c r="G77" i="10"/>
  <c r="F77" i="10"/>
  <c r="E77" i="10"/>
  <c r="E18" i="10" s="1" a="1"/>
  <c r="E18" i="10" s="1"/>
  <c r="D77" i="10"/>
  <c r="C77" i="10"/>
  <c r="C18" i="10" s="1" a="1"/>
  <c r="C18" i="10" s="1"/>
  <c r="T76" i="10"/>
  <c r="S76" i="10"/>
  <c r="R76" i="10"/>
  <c r="Q76" i="10"/>
  <c r="P76" i="10"/>
  <c r="O76" i="10"/>
  <c r="N76" i="10"/>
  <c r="M76" i="10"/>
  <c r="L76" i="10"/>
  <c r="K76" i="10"/>
  <c r="J76" i="10"/>
  <c r="I76" i="10"/>
  <c r="H76" i="10"/>
  <c r="G76" i="10"/>
  <c r="F76" i="10"/>
  <c r="E76" i="10"/>
  <c r="E17" i="10" s="1" a="1"/>
  <c r="E17" i="10" s="1"/>
  <c r="D76" i="10"/>
  <c r="C76" i="10"/>
  <c r="C17" i="10" s="1" a="1"/>
  <c r="C17" i="10" s="1"/>
  <c r="T75" i="10"/>
  <c r="S75" i="10"/>
  <c r="R75" i="10"/>
  <c r="Q75" i="10"/>
  <c r="P75" i="10"/>
  <c r="O75" i="10"/>
  <c r="N75" i="10"/>
  <c r="M75" i="10"/>
  <c r="L75" i="10"/>
  <c r="K75" i="10"/>
  <c r="J75" i="10"/>
  <c r="I75" i="10"/>
  <c r="H75" i="10"/>
  <c r="G75" i="10"/>
  <c r="F75" i="10"/>
  <c r="E75" i="10"/>
  <c r="E16" i="10" s="1" a="1"/>
  <c r="E16" i="10" s="1"/>
  <c r="D75" i="10"/>
  <c r="C75" i="10"/>
  <c r="C16" i="10" s="1" a="1"/>
  <c r="C16" i="10" s="1"/>
  <c r="T74" i="10"/>
  <c r="S74" i="10"/>
  <c r="R74" i="10"/>
  <c r="Q74" i="10"/>
  <c r="P74" i="10"/>
  <c r="O74" i="10"/>
  <c r="N74" i="10"/>
  <c r="M74" i="10"/>
  <c r="L74" i="10"/>
  <c r="K74" i="10"/>
  <c r="J74" i="10"/>
  <c r="I74" i="10"/>
  <c r="H74" i="10"/>
  <c r="G74" i="10"/>
  <c r="F74" i="10"/>
  <c r="E74" i="10"/>
  <c r="E15" i="10" s="1" a="1"/>
  <c r="E15" i="10" s="1"/>
  <c r="D74" i="10"/>
  <c r="C74" i="10"/>
  <c r="C15" i="10" s="1" a="1"/>
  <c r="C15" i="10" s="1"/>
  <c r="T73" i="10"/>
  <c r="S73" i="10"/>
  <c r="R73" i="10"/>
  <c r="Q73" i="10"/>
  <c r="P73" i="10"/>
  <c r="O73" i="10"/>
  <c r="N73" i="10"/>
  <c r="M73" i="10"/>
  <c r="L73" i="10"/>
  <c r="K73" i="10"/>
  <c r="J73" i="10"/>
  <c r="I73" i="10"/>
  <c r="H73" i="10"/>
  <c r="G73" i="10"/>
  <c r="F73" i="10"/>
  <c r="E73" i="10"/>
  <c r="E14" i="10" s="1" a="1"/>
  <c r="E14" i="10" s="1"/>
  <c r="D73" i="10"/>
  <c r="C73" i="10"/>
  <c r="C14" i="10" s="1" a="1"/>
  <c r="C14" i="10" s="1"/>
  <c r="D59" i="10"/>
  <c r="E59" i="10" s="1"/>
  <c r="C59" i="10"/>
  <c r="I48" i="10" a="1"/>
  <c r="I48" i="10" s="1"/>
  <c r="H48" i="10" a="1"/>
  <c r="H48" i="10" s="1"/>
  <c r="G48" i="10" a="1"/>
  <c r="G48" i="10" s="1"/>
  <c r="D48" i="10" a="1"/>
  <c r="D48" i="10" s="1"/>
  <c r="I47" i="10" a="1"/>
  <c r="I47" i="10" s="1"/>
  <c r="H47" i="10" a="1"/>
  <c r="H47" i="10" s="1"/>
  <c r="G47" i="10" a="1"/>
  <c r="G47" i="10" s="1"/>
  <c r="D47" i="10" a="1"/>
  <c r="D47" i="10" s="1"/>
  <c r="I46" i="10" a="1"/>
  <c r="I46" i="10" s="1"/>
  <c r="H46" i="10" a="1"/>
  <c r="H46" i="10" s="1"/>
  <c r="G46" i="10" a="1"/>
  <c r="G46" i="10" s="1"/>
  <c r="D46" i="10" a="1"/>
  <c r="D46" i="10" s="1"/>
  <c r="I45" i="10" a="1"/>
  <c r="I45" i="10" s="1"/>
  <c r="H45" i="10" a="1"/>
  <c r="H45" i="10" s="1"/>
  <c r="G45" i="10" a="1"/>
  <c r="G45" i="10" s="1"/>
  <c r="D45" i="10" a="1"/>
  <c r="D45" i="10" s="1"/>
  <c r="I44" i="10" a="1"/>
  <c r="I44" i="10" s="1"/>
  <c r="H44" i="10" a="1"/>
  <c r="H44" i="10" s="1"/>
  <c r="G44" i="10" a="1"/>
  <c r="G44" i="10" s="1"/>
  <c r="D44" i="10" a="1"/>
  <c r="D44" i="10" s="1"/>
  <c r="I43" i="10" a="1"/>
  <c r="I43" i="10" s="1"/>
  <c r="H43" i="10" a="1"/>
  <c r="H43" i="10" s="1"/>
  <c r="G43" i="10" a="1"/>
  <c r="G43" i="10" s="1"/>
  <c r="D43" i="10" a="1"/>
  <c r="D43" i="10" s="1"/>
  <c r="I42" i="10" a="1"/>
  <c r="I42" i="10" s="1"/>
  <c r="H42" i="10" a="1"/>
  <c r="H42" i="10" s="1"/>
  <c r="G42" i="10" a="1"/>
  <c r="G42" i="10" s="1"/>
  <c r="D42" i="10" a="1"/>
  <c r="D42" i="10" s="1"/>
  <c r="I41" i="10" a="1"/>
  <c r="I41" i="10" s="1"/>
  <c r="H41" i="10" a="1"/>
  <c r="H41" i="10" s="1"/>
  <c r="G41" i="10" a="1"/>
  <c r="G41" i="10" s="1"/>
  <c r="D41" i="10" a="1"/>
  <c r="D41" i="10" s="1"/>
  <c r="I40" i="10" a="1"/>
  <c r="I40" i="10" s="1"/>
  <c r="H40" i="10" a="1"/>
  <c r="H40" i="10" s="1"/>
  <c r="G40" i="10" a="1"/>
  <c r="G40" i="10" s="1"/>
  <c r="D40" i="10" a="1"/>
  <c r="D40" i="10" s="1"/>
  <c r="I39" i="10" a="1"/>
  <c r="I39" i="10" s="1"/>
  <c r="H39" i="10" a="1"/>
  <c r="H39" i="10" s="1"/>
  <c r="G39" i="10" a="1"/>
  <c r="G39" i="10" s="1"/>
  <c r="D39" i="10" a="1"/>
  <c r="D39" i="10" s="1"/>
  <c r="I38" i="10" a="1"/>
  <c r="I38" i="10" s="1"/>
  <c r="H38" i="10" a="1"/>
  <c r="H38" i="10" s="1"/>
  <c r="G38" i="10" a="1"/>
  <c r="G38" i="10" s="1"/>
  <c r="D38" i="10" a="1"/>
  <c r="D38" i="10" s="1"/>
  <c r="I37" i="10" a="1"/>
  <c r="I37" i="10" s="1"/>
  <c r="H37" i="10" a="1"/>
  <c r="H37" i="10" s="1"/>
  <c r="G37" i="10" a="1"/>
  <c r="G37" i="10" s="1"/>
  <c r="D37" i="10" a="1"/>
  <c r="D37" i="10" s="1"/>
  <c r="I36" i="10" a="1"/>
  <c r="I36" i="10" s="1"/>
  <c r="H36" i="10" a="1"/>
  <c r="H36" i="10" s="1"/>
  <c r="G36" i="10" a="1"/>
  <c r="G36" i="10" s="1"/>
  <c r="D36" i="10" a="1"/>
  <c r="D36" i="10" s="1"/>
  <c r="I35" i="10" a="1"/>
  <c r="I35" i="10" s="1"/>
  <c r="H35" i="10" a="1"/>
  <c r="H35" i="10" s="1"/>
  <c r="G35" i="10" a="1"/>
  <c r="G35" i="10" s="1"/>
  <c r="D35" i="10" a="1"/>
  <c r="D35" i="10" s="1"/>
  <c r="I34" i="10"/>
  <c r="I34" i="10" a="1"/>
  <c r="H34" i="10"/>
  <c r="H34" i="10" a="1"/>
  <c r="G34" i="10"/>
  <c r="G34" i="10" a="1"/>
  <c r="D34" i="10" a="1"/>
  <c r="D34" i="10" s="1"/>
  <c r="I33" i="10"/>
  <c r="I33" i="10" a="1"/>
  <c r="H33" i="10"/>
  <c r="H33" i="10" a="1"/>
  <c r="G33" i="10"/>
  <c r="G33" i="10" a="1"/>
  <c r="D33" i="10" a="1"/>
  <c r="D33" i="10" s="1"/>
  <c r="I32" i="10"/>
  <c r="I32" i="10" a="1"/>
  <c r="H32" i="10"/>
  <c r="H32" i="10" a="1"/>
  <c r="G32" i="10"/>
  <c r="G32" i="10" a="1"/>
  <c r="D32" i="10" a="1"/>
  <c r="D32" i="10" s="1"/>
  <c r="I31" i="10"/>
  <c r="I31" i="10" a="1"/>
  <c r="H31" i="10"/>
  <c r="H31" i="10" a="1"/>
  <c r="G31" i="10"/>
  <c r="G31" i="10" a="1"/>
  <c r="D31" i="10" a="1"/>
  <c r="D31" i="10" s="1"/>
  <c r="I30" i="10"/>
  <c r="I30" i="10" a="1"/>
  <c r="H30" i="10"/>
  <c r="H30" i="10" a="1"/>
  <c r="G30" i="10"/>
  <c r="G30" i="10" a="1"/>
  <c r="D30" i="10" a="1"/>
  <c r="D30" i="10" s="1"/>
  <c r="I29" i="10"/>
  <c r="I29" i="10" a="1"/>
  <c r="H29" i="10"/>
  <c r="H29" i="10" a="1"/>
  <c r="G29" i="10"/>
  <c r="G29" i="10" a="1"/>
  <c r="D29" i="10" a="1"/>
  <c r="D29" i="10" s="1"/>
  <c r="I28" i="10"/>
  <c r="I28" i="10" a="1"/>
  <c r="H28" i="10"/>
  <c r="H28" i="10" a="1"/>
  <c r="G28" i="10"/>
  <c r="G28" i="10" a="1"/>
  <c r="D28" i="10" a="1"/>
  <c r="D28" i="10" s="1"/>
  <c r="I27" i="10"/>
  <c r="I27" i="10" a="1"/>
  <c r="H27" i="10"/>
  <c r="H27" i="10" a="1"/>
  <c r="G27" i="10"/>
  <c r="G27" i="10" a="1"/>
  <c r="D27" i="10" a="1"/>
  <c r="D27" i="10" s="1"/>
  <c r="I26" i="10"/>
  <c r="I26" i="10" a="1"/>
  <c r="H26" i="10"/>
  <c r="H26" i="10" a="1"/>
  <c r="G26" i="10"/>
  <c r="G26" i="10" a="1"/>
  <c r="D26" i="10" a="1"/>
  <c r="D26" i="10" s="1"/>
  <c r="I25" i="10"/>
  <c r="I25" i="10" a="1"/>
  <c r="H25" i="10"/>
  <c r="H25" i="10" a="1"/>
  <c r="G25" i="10"/>
  <c r="G25" i="10" a="1"/>
  <c r="D25" i="10" a="1"/>
  <c r="D25" i="10" s="1"/>
  <c r="I24" i="10"/>
  <c r="I24" i="10" a="1"/>
  <c r="H24" i="10"/>
  <c r="H24" i="10" a="1"/>
  <c r="G24" i="10"/>
  <c r="G24" i="10" a="1"/>
  <c r="D24" i="10" a="1"/>
  <c r="D24" i="10" s="1"/>
  <c r="I23" i="10"/>
  <c r="I23" i="10" a="1"/>
  <c r="H23" i="10"/>
  <c r="H23" i="10" a="1"/>
  <c r="G23" i="10"/>
  <c r="G23" i="10" a="1"/>
  <c r="D23" i="10" a="1"/>
  <c r="D23" i="10" s="1"/>
  <c r="I22" i="10"/>
  <c r="I22" i="10" a="1"/>
  <c r="H22" i="10"/>
  <c r="H22" i="10" a="1"/>
  <c r="G22" i="10"/>
  <c r="G22" i="10" a="1"/>
  <c r="D22" i="10" a="1"/>
  <c r="D22" i="10" s="1"/>
  <c r="I21" i="10"/>
  <c r="I21" i="10" a="1"/>
  <c r="H21" i="10"/>
  <c r="H21" i="10" a="1"/>
  <c r="G21" i="10"/>
  <c r="G21" i="10" a="1"/>
  <c r="D21" i="10" a="1"/>
  <c r="D21" i="10" s="1"/>
  <c r="I20" i="10"/>
  <c r="I20" i="10" a="1"/>
  <c r="H20" i="10"/>
  <c r="H20" i="10" a="1"/>
  <c r="G20" i="10"/>
  <c r="G20" i="10" a="1"/>
  <c r="D20" i="10" a="1"/>
  <c r="D20" i="10" s="1"/>
  <c r="I19" i="10"/>
  <c r="I19" i="10" a="1"/>
  <c r="H19" i="10"/>
  <c r="H19" i="10" a="1"/>
  <c r="G19" i="10"/>
  <c r="G19" i="10" a="1"/>
  <c r="D19" i="10" a="1"/>
  <c r="D19" i="10" s="1"/>
  <c r="I18" i="10"/>
  <c r="I18" i="10" a="1"/>
  <c r="H18" i="10"/>
  <c r="H18" i="10" a="1"/>
  <c r="G18" i="10"/>
  <c r="G18" i="10" a="1"/>
  <c r="D18" i="10" a="1"/>
  <c r="D18" i="10" s="1"/>
  <c r="I17" i="10"/>
  <c r="I17" i="10" a="1"/>
  <c r="H17" i="10"/>
  <c r="H17" i="10" a="1"/>
  <c r="G17" i="10"/>
  <c r="G17" i="10" a="1"/>
  <c r="D17" i="10" a="1"/>
  <c r="D17" i="10" s="1"/>
  <c r="I16" i="10"/>
  <c r="I16" i="10" a="1"/>
  <c r="H16" i="10"/>
  <c r="H16" i="10" a="1"/>
  <c r="G16" i="10"/>
  <c r="G16" i="10" a="1"/>
  <c r="D16" i="10" a="1"/>
  <c r="D16" i="10" s="1"/>
  <c r="I15" i="10"/>
  <c r="I15" i="10" a="1"/>
  <c r="H15" i="10"/>
  <c r="H15" i="10" a="1"/>
  <c r="G15" i="10"/>
  <c r="G15" i="10" a="1"/>
  <c r="D15" i="10" a="1"/>
  <c r="D15" i="10" s="1"/>
  <c r="I14" i="10"/>
  <c r="I14" i="10" a="1"/>
  <c r="H14" i="10"/>
  <c r="H14" i="10" a="1"/>
  <c r="G14" i="10"/>
  <c r="G14" i="10" a="1"/>
  <c r="D14" i="10" a="1"/>
  <c r="D14" i="10" s="1"/>
  <c r="A8" i="10"/>
  <c r="B7" i="10"/>
  <c r="B6" i="10"/>
  <c r="B5" i="10"/>
  <c r="B26" i="9"/>
  <c r="A51" i="11" s="1"/>
  <c r="D63" i="11" l="1"/>
  <c r="G48" i="11" a="1"/>
  <c r="G48" i="11" s="1"/>
  <c r="C48" i="11" a="1"/>
  <c r="C48" i="11" s="1"/>
  <c r="G47" i="11" a="1"/>
  <c r="G47" i="11" s="1"/>
  <c r="C47" i="11" a="1"/>
  <c r="C47" i="11" s="1"/>
  <c r="G46" i="11" a="1"/>
  <c r="G46" i="11" s="1"/>
  <c r="C46" i="11" a="1"/>
  <c r="C46" i="11" s="1"/>
  <c r="G45" i="11" a="1"/>
  <c r="G45" i="11" s="1"/>
  <c r="C45" i="11" a="1"/>
  <c r="C45" i="11" s="1"/>
  <c r="G44" i="11" a="1"/>
  <c r="G44" i="11" s="1"/>
  <c r="C44" i="11" a="1"/>
  <c r="C44" i="11" s="1"/>
  <c r="G43" i="11" a="1"/>
  <c r="G43" i="11" s="1"/>
  <c r="C43" i="11" a="1"/>
  <c r="C43" i="11" s="1"/>
  <c r="G42" i="11" a="1"/>
  <c r="G42" i="11" s="1"/>
  <c r="C42" i="11" a="1"/>
  <c r="C42" i="11" s="1"/>
  <c r="G41" i="11" a="1"/>
  <c r="G41" i="11" s="1"/>
  <c r="C41" i="11" a="1"/>
  <c r="C41" i="11" s="1"/>
  <c r="G40" i="11" a="1"/>
  <c r="G40" i="11" s="1"/>
  <c r="C40" i="11" a="1"/>
  <c r="C40" i="11" s="1"/>
  <c r="G39" i="11" a="1"/>
  <c r="G39" i="11" s="1"/>
  <c r="C39" i="11" a="1"/>
  <c r="C39" i="11" s="1"/>
  <c r="G38" i="11" a="1"/>
  <c r="G38" i="11" s="1"/>
  <c r="C38" i="11" a="1"/>
  <c r="C38" i="11" s="1"/>
  <c r="G37" i="11" a="1"/>
  <c r="G37" i="11" s="1"/>
  <c r="C37" i="11" a="1"/>
  <c r="C37" i="11" s="1"/>
  <c r="G36" i="11" a="1"/>
  <c r="G36" i="11" s="1"/>
  <c r="C36" i="11" a="1"/>
  <c r="C36" i="11" s="1"/>
  <c r="G35" i="11" a="1"/>
  <c r="G35" i="11" s="1"/>
  <c r="H48" i="11" l="1" a="1"/>
  <c r="H48" i="11" s="1"/>
  <c r="D48" i="11" a="1"/>
  <c r="D48" i="11" s="1"/>
  <c r="H47" i="11" a="1"/>
  <c r="H47" i="11" s="1"/>
  <c r="D47" i="11" a="1"/>
  <c r="D47" i="11" s="1"/>
  <c r="H46" i="11" a="1"/>
  <c r="H46" i="11" s="1"/>
  <c r="D46" i="11" a="1"/>
  <c r="D46" i="11" s="1"/>
  <c r="H45" i="11" a="1"/>
  <c r="H45" i="11" s="1"/>
  <c r="D45" i="11" a="1"/>
  <c r="D45" i="11" s="1"/>
  <c r="H44" i="11" a="1"/>
  <c r="H44" i="11" s="1"/>
  <c r="D44" i="11" a="1"/>
  <c r="D44" i="11" s="1"/>
  <c r="H43" i="11" a="1"/>
  <c r="H43" i="11" s="1"/>
  <c r="D43" i="11" a="1"/>
  <c r="D43" i="11" s="1"/>
  <c r="H42" i="11" a="1"/>
  <c r="H42" i="11" s="1"/>
  <c r="D42" i="11" a="1"/>
  <c r="D42" i="11" s="1"/>
  <c r="H41" i="11" a="1"/>
  <c r="H41" i="11" s="1"/>
  <c r="D41" i="11" a="1"/>
  <c r="D41" i="11" s="1"/>
  <c r="H40" i="11" a="1"/>
  <c r="H40" i="11" s="1"/>
  <c r="D40" i="11" a="1"/>
  <c r="D40" i="11" s="1"/>
  <c r="H39" i="11" a="1"/>
  <c r="H39" i="11" s="1"/>
  <c r="D39" i="11" a="1"/>
  <c r="D39" i="11" s="1"/>
  <c r="H38" i="11" a="1"/>
  <c r="H38" i="11" s="1"/>
  <c r="D38" i="11" a="1"/>
  <c r="D38" i="11" s="1"/>
  <c r="H37" i="11" a="1"/>
  <c r="H37" i="11" s="1"/>
  <c r="D37" i="11" a="1"/>
  <c r="D37" i="11" s="1"/>
  <c r="H36" i="11" a="1"/>
  <c r="H36" i="11" s="1"/>
  <c r="D36" i="11" a="1"/>
  <c r="D36" i="11" s="1"/>
  <c r="H35" i="11" a="1"/>
  <c r="H35" i="11" s="1"/>
  <c r="D35" i="11" a="1"/>
  <c r="D35" i="11" s="1"/>
  <c r="D34" i="11" a="1"/>
  <c r="D34" i="11" s="1"/>
  <c r="D33" i="11" a="1"/>
  <c r="D33" i="11" s="1"/>
  <c r="D32" i="11" a="1"/>
  <c r="D32" i="11" s="1"/>
  <c r="D31" i="11" a="1"/>
  <c r="D31" i="11" s="1"/>
  <c r="D30" i="11" a="1"/>
  <c r="D30" i="11" s="1"/>
  <c r="D29" i="11" a="1"/>
  <c r="D29" i="11" s="1"/>
  <c r="D28" i="11" a="1"/>
  <c r="D28" i="11" s="1"/>
  <c r="D27" i="11" a="1"/>
  <c r="D27" i="11" s="1"/>
  <c r="D26" i="11" a="1"/>
  <c r="D26" i="11" s="1"/>
  <c r="D25" i="11" a="1"/>
  <c r="D25" i="11" s="1"/>
  <c r="D24" i="11" a="1"/>
  <c r="D24" i="11" s="1"/>
  <c r="D23" i="11" a="1"/>
  <c r="D23" i="11" s="1"/>
  <c r="D22" i="11" a="1"/>
  <c r="D22" i="11" s="1"/>
  <c r="D21" i="11" a="1"/>
  <c r="D21" i="11" s="1"/>
  <c r="D20" i="11" a="1"/>
  <c r="D20" i="11" s="1"/>
  <c r="D19" i="11" a="1"/>
  <c r="D19" i="11" s="1"/>
  <c r="D18" i="11" a="1"/>
  <c r="D18" i="11" s="1"/>
  <c r="D17" i="11" a="1"/>
  <c r="D17" i="11" s="1"/>
  <c r="D16" i="11" a="1"/>
  <c r="D16" i="11" s="1"/>
  <c r="D15" i="11" a="1"/>
  <c r="D15" i="11" s="1"/>
  <c r="D14" i="11" a="1"/>
  <c r="D14" i="11" s="1"/>
  <c r="E63" i="11"/>
  <c r="H34" i="11" a="1"/>
  <c r="H34" i="11" s="1"/>
  <c r="H33" i="11" a="1"/>
  <c r="H33" i="11" s="1"/>
  <c r="H32" i="11" a="1"/>
  <c r="H32" i="11" s="1"/>
  <c r="H31" i="11" a="1"/>
  <c r="H31" i="11" s="1"/>
  <c r="H30" i="11" a="1"/>
  <c r="H30" i="11" s="1"/>
  <c r="H29" i="11" a="1"/>
  <c r="H29" i="11" s="1"/>
  <c r="H28" i="11" a="1"/>
  <c r="H28" i="11" s="1"/>
  <c r="H27" i="11" a="1"/>
  <c r="H27" i="11" s="1"/>
  <c r="H26" i="11" a="1"/>
  <c r="H26" i="11" s="1"/>
  <c r="H25" i="11" a="1"/>
  <c r="H25" i="11" s="1"/>
  <c r="H24" i="11" a="1"/>
  <c r="H24" i="11" s="1"/>
  <c r="H23" i="11" a="1"/>
  <c r="H23" i="11" s="1"/>
  <c r="H22" i="11" a="1"/>
  <c r="H22" i="11" s="1"/>
  <c r="H21" i="11" a="1"/>
  <c r="H21" i="11" s="1"/>
  <c r="H20" i="11" a="1"/>
  <c r="H20" i="11" s="1"/>
  <c r="H19" i="11" a="1"/>
  <c r="H19" i="11" s="1"/>
  <c r="H18" i="11" a="1"/>
  <c r="H18" i="11" s="1"/>
  <c r="H17" i="11" a="1"/>
  <c r="H17" i="11" s="1"/>
  <c r="H16" i="11" a="1"/>
  <c r="H16" i="11" s="1"/>
  <c r="H15" i="11" a="1"/>
  <c r="H15" i="11" s="1"/>
  <c r="H14" i="11" a="1"/>
  <c r="H14" i="11" s="1"/>
  <c r="I48" i="11" l="1" a="1"/>
  <c r="I48" i="11" s="1"/>
  <c r="E48" i="11" a="1"/>
  <c r="E48" i="11" s="1"/>
  <c r="I47" i="11" a="1"/>
  <c r="I47" i="11" s="1"/>
  <c r="E47" i="11" a="1"/>
  <c r="E47" i="11" s="1"/>
  <c r="I46" i="11" a="1"/>
  <c r="I46" i="11" s="1"/>
  <c r="E46" i="11" a="1"/>
  <c r="E46" i="11" s="1"/>
  <c r="I45" i="11" a="1"/>
  <c r="I45" i="11" s="1"/>
  <c r="E45" i="11" a="1"/>
  <c r="E45" i="11" s="1"/>
  <c r="I44" i="11" a="1"/>
  <c r="I44" i="11" s="1"/>
  <c r="E44" i="11" a="1"/>
  <c r="E44" i="11" s="1"/>
  <c r="I43" i="11" a="1"/>
  <c r="I43" i="11" s="1"/>
  <c r="E43" i="11" a="1"/>
  <c r="E43" i="11" s="1"/>
  <c r="I42" i="11" a="1"/>
  <c r="I42" i="11" s="1"/>
  <c r="E42" i="11" a="1"/>
  <c r="E42" i="11" s="1"/>
  <c r="I41" i="11" a="1"/>
  <c r="I41" i="11" s="1"/>
  <c r="E41" i="11" a="1"/>
  <c r="E41" i="11" s="1"/>
  <c r="I40" i="11" a="1"/>
  <c r="I40" i="11" s="1"/>
  <c r="E40" i="11" a="1"/>
  <c r="E40" i="11" s="1"/>
  <c r="I39" i="11" a="1"/>
  <c r="I39" i="11" s="1"/>
  <c r="E39" i="11" a="1"/>
  <c r="E39" i="11" s="1"/>
  <c r="I38" i="11" a="1"/>
  <c r="I38" i="11" s="1"/>
  <c r="E38" i="11" a="1"/>
  <c r="E38" i="11" s="1"/>
  <c r="I37" i="11" a="1"/>
  <c r="I37" i="11" s="1"/>
  <c r="E37" i="11" a="1"/>
  <c r="E37" i="11" s="1"/>
  <c r="I36" i="11" a="1"/>
  <c r="I36" i="11" s="1"/>
  <c r="E36" i="11" a="1"/>
  <c r="E36" i="11" s="1"/>
  <c r="I35" i="11" a="1"/>
  <c r="I35" i="11" s="1"/>
  <c r="E35" i="11" a="1"/>
  <c r="E35" i="11" s="1"/>
  <c r="I34" i="11" a="1"/>
  <c r="I34" i="11" s="1"/>
  <c r="I33" i="11" a="1"/>
  <c r="I33" i="11" s="1"/>
  <c r="I32" i="11" a="1"/>
  <c r="I32" i="11" s="1"/>
  <c r="I31" i="11" a="1"/>
  <c r="I31" i="11" s="1"/>
  <c r="I30" i="11" a="1"/>
  <c r="I30" i="11" s="1"/>
  <c r="I29" i="11" a="1"/>
  <c r="I29" i="11" s="1"/>
  <c r="I28" i="11" a="1"/>
  <c r="I28" i="11" s="1"/>
  <c r="I27" i="11" a="1"/>
  <c r="I27" i="11" s="1"/>
  <c r="I26" i="11" a="1"/>
  <c r="I26" i="11" s="1"/>
  <c r="I25" i="11" a="1"/>
  <c r="I25" i="11" s="1"/>
  <c r="I24" i="11" a="1"/>
  <c r="I24" i="11" s="1"/>
  <c r="I23" i="11" a="1"/>
  <c r="I23" i="11" s="1"/>
  <c r="I22" i="11" a="1"/>
  <c r="I22" i="11" s="1"/>
  <c r="I21" i="11" a="1"/>
  <c r="I21" i="11" s="1"/>
  <c r="I20" i="11" a="1"/>
  <c r="I20" i="11" s="1"/>
  <c r="I19" i="11" a="1"/>
  <c r="I19" i="11" s="1"/>
  <c r="I18" i="11" a="1"/>
  <c r="I18" i="11" s="1"/>
  <c r="I17" i="11" a="1"/>
  <c r="I17" i="11" s="1"/>
  <c r="I16" i="11" a="1"/>
  <c r="I16" i="11" s="1"/>
  <c r="I15" i="11" a="1"/>
  <c r="I15" i="11" s="1"/>
  <c r="I14" i="11" a="1"/>
  <c r="I14" i="11" s="1"/>
  <c r="E34" i="11" a="1"/>
  <c r="E34" i="11" s="1"/>
  <c r="E33" i="11" a="1"/>
  <c r="E33" i="11" s="1"/>
  <c r="E32" i="11" a="1"/>
  <c r="E32" i="11" s="1"/>
  <c r="E31" i="11" a="1"/>
  <c r="E31" i="11" s="1"/>
  <c r="E30" i="11" a="1"/>
  <c r="E30" i="11" s="1"/>
  <c r="E29" i="11" a="1"/>
  <c r="E29" i="11" s="1"/>
  <c r="E28" i="11" a="1"/>
  <c r="E28" i="11" s="1"/>
  <c r="E27" i="11" a="1"/>
  <c r="E27" i="11" s="1"/>
  <c r="E26" i="11" a="1"/>
  <c r="E26" i="11" s="1"/>
  <c r="E25" i="11" a="1"/>
  <c r="E25" i="11" s="1"/>
  <c r="E24" i="11" a="1"/>
  <c r="E24" i="11" s="1"/>
  <c r="E23" i="11" a="1"/>
  <c r="E23" i="11" s="1"/>
  <c r="E22" i="11" a="1"/>
  <c r="E22" i="11" s="1"/>
  <c r="E21" i="11" a="1"/>
  <c r="E21" i="11" s="1"/>
  <c r="E20" i="11" a="1"/>
  <c r="E20" i="11" s="1"/>
  <c r="E19" i="11" a="1"/>
  <c r="E19" i="11" s="1"/>
  <c r="E18" i="11" a="1"/>
  <c r="E18" i="11" s="1"/>
  <c r="E17" i="11" a="1"/>
  <c r="E17" i="11" s="1"/>
  <c r="E16" i="11" a="1"/>
  <c r="E16" i="11" s="1"/>
  <c r="E15" i="11" a="1"/>
  <c r="E15" i="11" s="1"/>
  <c r="E14" i="11" a="1"/>
  <c r="E14" i="11" s="1"/>
  <c r="A51"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4ED75DC8-BC10-4A69-BA79-B3F020700D0B}">
      <text>
        <r>
          <rPr>
            <sz val="8"/>
            <color indexed="81"/>
            <rFont val="Arial"/>
            <family val="2"/>
          </rPr>
          <t>Persons employed for more than a year in their current job who looked for work in the previous 12 months</t>
        </r>
      </text>
    </comment>
    <comment ref="B36" authorId="1" shapeId="0" xr:uid="{A1E18E11-FA33-42C3-A88E-1011A211CC8D}">
      <text>
        <r>
          <rPr>
            <sz val="8"/>
            <color indexed="81"/>
            <rFont val="Arial"/>
            <family val="2"/>
          </rPr>
          <t>Persons not in the labour force with marginal attachment to the labour force, including people with job attachment (had a job to go or return to).</t>
        </r>
      </text>
    </comment>
    <comment ref="B37" authorId="0" shapeId="0" xr:uid="{A6333DBE-B518-430C-84D4-535E59BF64A6}">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B29FF3D4-0FE1-46BF-95DC-E262B2C35FDD}">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AD4CBC60-C6C4-48D6-8786-88E3500F4028}">
      <text>
        <r>
          <rPr>
            <sz val="8"/>
            <color indexed="81"/>
            <rFont val="Arial"/>
            <family val="2"/>
          </rPr>
          <t>Persons not in the labour force who were discouraged job seekers</t>
        </r>
      </text>
    </comment>
    <comment ref="B40" authorId="1" shapeId="0" xr:uid="{900F0012-6E24-4128-B978-8BB0F3A3A763}">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B81C1FA0-63D4-4EF4-9C11-974D1E25FF1B}">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3EE88C27-F7A1-4DE3-8D33-D29A0C17FDE9}">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4" authorId="0" shapeId="0" xr:uid="{146FAAF9-425F-4E62-A06C-D01F12268890}">
      <text>
        <r>
          <rPr>
            <sz val="8"/>
            <color indexed="81"/>
            <rFont val="Arial"/>
            <family val="2"/>
          </rPr>
          <t>Persons employed for more than a year in their current job who looked for work in the previous 12 months</t>
        </r>
      </text>
    </comment>
    <comment ref="B95" authorId="1" shapeId="0" xr:uid="{8D86A2EF-6764-4349-801C-59A773A13F9A}">
      <text>
        <r>
          <rPr>
            <sz val="8"/>
            <color indexed="81"/>
            <rFont val="Arial"/>
            <family val="2"/>
          </rPr>
          <t>Persons not in the labour force with marginal attachment to the labour force, including people with job attachment (had a job to go or return to).</t>
        </r>
      </text>
    </comment>
    <comment ref="B96" authorId="0" shapeId="0" xr:uid="{81A74EED-9A35-47A6-A5BC-3BDC7FADB1DB}">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7" authorId="1" shapeId="0" xr:uid="{04FE74C9-04B3-47AC-8C58-C364A3CCAB49}">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8" authorId="0" shapeId="0" xr:uid="{3541C8DF-4006-4D9F-873D-1DA103CB197F}">
      <text>
        <r>
          <rPr>
            <sz val="8"/>
            <color indexed="81"/>
            <rFont val="Arial"/>
            <family val="2"/>
          </rPr>
          <t>Persons not in the labour force who were discouraged job seekers</t>
        </r>
      </text>
    </comment>
    <comment ref="B99" authorId="1" shapeId="0" xr:uid="{FCA5E206-8AEC-44D5-AA1B-BF3CAC4700A4}">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0" authorId="0" shapeId="0" xr:uid="{2DB69EB1-73FF-41D3-8DEA-3CE715AF23BC}">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7" authorId="1" shapeId="0" xr:uid="{CAF85BE4-DBA1-46D1-BE9B-35E5F9679611}">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2" authorId="0" shapeId="0" xr:uid="{BD6652C5-6D04-498E-887C-1D43076A8390}">
      <text>
        <r>
          <rPr>
            <sz val="8"/>
            <color indexed="81"/>
            <rFont val="Arial"/>
            <family val="2"/>
          </rPr>
          <t>Persons employed for more than a year in their current job who looked for work in the previous 12 months</t>
        </r>
      </text>
    </comment>
    <comment ref="B143" authorId="1" shapeId="0" xr:uid="{F9E89342-5319-4558-96BF-941537C9D365}">
      <text>
        <r>
          <rPr>
            <sz val="8"/>
            <color indexed="81"/>
            <rFont val="Arial"/>
            <family val="2"/>
          </rPr>
          <t>Persons not in the labour force with marginal attachment to the labour force, including people with job attachment (had a job to go or return to).</t>
        </r>
      </text>
    </comment>
    <comment ref="B144" authorId="0" shapeId="0" xr:uid="{EA61FF94-22D1-4772-91EF-C07657CA3BCB}">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5" authorId="1" shapeId="0" xr:uid="{E8EBBB6C-DF23-4312-BE70-EBA617FD8E59}">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6" authorId="0" shapeId="0" xr:uid="{2489A025-C3B0-4CAF-940F-B54044DAE74D}">
      <text>
        <r>
          <rPr>
            <sz val="8"/>
            <color indexed="81"/>
            <rFont val="Arial"/>
            <family val="2"/>
          </rPr>
          <t>Persons not in the labour force who were discouraged job seekers</t>
        </r>
      </text>
    </comment>
    <comment ref="B147" authorId="1" shapeId="0" xr:uid="{B1B09A58-0D37-49F4-B112-AE76E0107CB6}">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48" authorId="0" shapeId="0" xr:uid="{83E3B837-0771-42EC-86EB-D69BD04EB621}">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5" authorId="1" shapeId="0" xr:uid="{CEC5606C-8176-4048-ABA8-E919172703D2}">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Scott Marley</author>
    <author>ABS</author>
  </authors>
  <commentList>
    <comment ref="B25" authorId="0" shapeId="0" xr:uid="{18282763-1D0F-48C5-842D-CBB0DFF5C90E}">
      <text>
        <r>
          <rPr>
            <sz val="8"/>
            <color indexed="81"/>
            <rFont val="Arial"/>
            <family val="2"/>
          </rPr>
          <t>Persons employed for more than a year in their current job who looked for work in the previous 12 months</t>
        </r>
      </text>
    </comment>
    <comment ref="B36" authorId="1" shapeId="0" xr:uid="{377ED8A9-1BF3-40F6-95EA-6755C82946D4}">
      <text>
        <r>
          <rPr>
            <sz val="8"/>
            <color indexed="81"/>
            <rFont val="Arial"/>
            <family val="2"/>
          </rPr>
          <t>Persons not in the labour force with marginal attachment to the labour force, including people with job attachment (had a job to go or return to).</t>
        </r>
      </text>
    </comment>
    <comment ref="B37" authorId="0" shapeId="0" xr:uid="{74871502-C212-43EA-807A-18DC9FEB0130}">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38" authorId="1" shapeId="0" xr:uid="{9FDEE520-2AC1-4E5A-89E8-4AFA01F8A660}">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39" authorId="0" shapeId="0" xr:uid="{AD342E81-7547-42B9-890F-60F60DEDC1D1}">
      <text>
        <r>
          <rPr>
            <sz val="8"/>
            <color indexed="81"/>
            <rFont val="Arial"/>
            <family val="2"/>
          </rPr>
          <t>Persons not in the labour force who were discouraged job seekers</t>
        </r>
      </text>
    </comment>
    <comment ref="B40" authorId="1" shapeId="0" xr:uid="{2AFBCEA1-5C4B-43E5-9B62-C533DB1C1F52}">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41" authorId="0" shapeId="0" xr:uid="{73A3ABB1-72D8-4F91-86B8-AA2DFEFAB0D8}">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48" authorId="1" shapeId="0" xr:uid="{EF6F51BA-7927-407D-BACA-5F8C62F9E906}">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85" authorId="0" shapeId="0" xr:uid="{EB8B0C65-9A31-48E4-89EA-77CD5E87EF1B}">
      <text>
        <r>
          <rPr>
            <sz val="8"/>
            <color indexed="81"/>
            <rFont val="Arial"/>
            <family val="2"/>
          </rPr>
          <t>Persons employed for more than a year in their current job who looked for work in the previous 12 months</t>
        </r>
      </text>
    </comment>
    <comment ref="B96" authorId="1" shapeId="0" xr:uid="{89187F26-C6A3-43D1-A221-9325A8431A7E}">
      <text>
        <r>
          <rPr>
            <sz val="8"/>
            <color indexed="81"/>
            <rFont val="Arial"/>
            <family val="2"/>
          </rPr>
          <t>Persons not in the labour force with marginal attachment to the labour force, including people with job attachment (had a job to go or return to).</t>
        </r>
      </text>
    </comment>
    <comment ref="B97" authorId="0" shapeId="0" xr:uid="{6C454023-FCAE-448A-ABB4-D8655291E3ED}">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98" authorId="1" shapeId="0" xr:uid="{487852FB-6A87-4AA2-84FC-B184224B6150}">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99" authorId="0" shapeId="0" xr:uid="{486F46BD-3B9E-4DAE-A7C8-D9E4D93F3234}">
      <text>
        <r>
          <rPr>
            <sz val="8"/>
            <color indexed="81"/>
            <rFont val="Arial"/>
            <family val="2"/>
          </rPr>
          <t>Persons not in the labour force who were discouraged job seekers</t>
        </r>
      </text>
    </comment>
    <comment ref="B100" authorId="1" shapeId="0" xr:uid="{C18C8C60-07C3-4193-B310-5A0B40935B8C}">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01" authorId="0" shapeId="0" xr:uid="{A6D3EE21-0A6C-4F76-B8DB-C07D722D9AA1}">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08" authorId="1" shapeId="0" xr:uid="{576A48B4-9DE0-4155-AA4C-69B87A4D34FA}">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 ref="B134" authorId="0" shapeId="0" xr:uid="{11D0A95A-F472-43D6-8F16-2DB03EFF3025}">
      <text>
        <r>
          <rPr>
            <sz val="8"/>
            <color indexed="81"/>
            <rFont val="Arial"/>
            <family val="2"/>
          </rPr>
          <t>Persons employed for more than a year in their current job who looked for work in the previous 12 months</t>
        </r>
      </text>
    </comment>
    <comment ref="B145" authorId="1" shapeId="0" xr:uid="{A51E1278-22CC-4E55-B72D-38A3260F19B9}">
      <text>
        <r>
          <rPr>
            <sz val="8"/>
            <color indexed="81"/>
            <rFont val="Arial"/>
            <family val="2"/>
          </rPr>
          <t>Persons not in the labour force with marginal attachment to the labour force, including people with job attachment (had a job to go or return to).</t>
        </r>
      </text>
    </comment>
    <comment ref="B146" authorId="0" shapeId="0" xr:uid="{17CD94ED-92F1-46EC-8E01-8E055C5ED9B7}">
      <text>
        <r>
          <rPr>
            <sz val="8"/>
            <color indexed="81"/>
            <rFont val="Arial"/>
            <family val="2"/>
          </rPr>
          <t xml:space="preserve">Includes persons waiting to start a new job already obtained and persons who had been away from work without pay for four weeks or longer and had not been actively looking for work. </t>
        </r>
      </text>
    </comment>
    <comment ref="B147" authorId="1" shapeId="0" xr:uid="{6D531524-FEC8-41D5-81FD-DE2E55CA9CA5}">
      <text>
        <r>
          <rPr>
            <sz val="8"/>
            <color indexed="81"/>
            <rFont val="Arial"/>
            <family val="2"/>
          </rPr>
          <t xml:space="preserve">Persons not in the labour force who wanted to work but were not actively looking for work and were available to start work within four weeks, excluding those who had a job to go or return to
</t>
        </r>
      </text>
    </comment>
    <comment ref="B148" authorId="0" shapeId="0" xr:uid="{EFAC88DE-36F5-4388-876C-24360DC00B48}">
      <text>
        <r>
          <rPr>
            <sz val="8"/>
            <color indexed="81"/>
            <rFont val="Arial"/>
            <family val="2"/>
          </rPr>
          <t>Persons not in the labour force who were discouraged job seekers</t>
        </r>
      </text>
    </comment>
    <comment ref="B149" authorId="1" shapeId="0" xr:uid="{90BE4DC3-A3E7-4736-A80F-C319FA01C6E0}">
      <text>
        <r>
          <rPr>
            <sz val="8"/>
            <color indexed="81"/>
            <rFont val="Arial"/>
            <family val="2"/>
          </rPr>
          <t>Persons not in the labour force who wanted to work but were not actively looking for work and were not available to start work within four weeks, excluding those who had a job to go or return to</t>
        </r>
      </text>
    </comment>
    <comment ref="B150" authorId="0" shapeId="0" xr:uid="{77807E4A-DF4D-4C4A-AF90-136B76EE4704}">
      <text>
        <r>
          <rPr>
            <sz val="8"/>
            <color indexed="81"/>
            <rFont val="Arial"/>
            <family val="2"/>
          </rPr>
          <t>Persons not in the labour force who wanted to work but were caring for children and not actively looking for work, or not available to work, excluding those who had a job to go or return to.</t>
        </r>
      </text>
    </comment>
    <comment ref="B157" authorId="1" shapeId="0" xr:uid="{2CFF6C39-3BB2-404B-8484-C873F20D7C5B}">
      <text>
        <r>
          <rPr>
            <sz val="8"/>
            <color indexed="81"/>
            <rFont val="Arial"/>
            <family val="2"/>
          </rPr>
          <t>Historical version of Persons not in the labour force with marginal attachment to the labour force. Includes some people with job attachment (people who had a job to go or return to), but not all. Can be used to compare against older publications prior to 2018.</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L10" authorId="0" shapeId="0" xr:uid="{00000000-0006-0000-0000-000001000000}">
      <text>
        <r>
          <rPr>
            <sz val="9"/>
            <color indexed="81"/>
            <rFont val="Tahoma"/>
            <family val="2"/>
          </rPr>
          <t>Refers to series collected at quarterly and lesser frequencies only.
Indicates which month in the collection period the data refers to.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100-000001000000}">
      <text>
        <r>
          <rPr>
            <sz val="9"/>
            <color indexed="81"/>
            <rFont val="Tahoma"/>
            <family val="2"/>
          </rPr>
          <t>Refers to series collected at quarterly and lesser frequencies only.
Indicates which month in the collection period the data refers to.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200-000001000000}">
      <text>
        <r>
          <rPr>
            <sz val="9"/>
            <color indexed="81"/>
            <rFont val="Tahoma"/>
            <family val="2"/>
          </rPr>
          <t>Refers to series collected at quarterly and lesser frequencies only.
Indicates which month in the collection period the data refers to.</t>
        </r>
      </text>
    </comment>
    <comment ref="AM11" authorId="0" shapeId="0" xr:uid="{00000000-0006-0000-0200-000002000000}">
      <text>
        <r>
          <rPr>
            <sz val="9"/>
            <color indexed="81"/>
            <rFont val="Tahoma"/>
            <family val="2"/>
          </rPr>
          <t>estimate has a relative standard error between 25% and 50% and should be used with caution</t>
        </r>
      </text>
    </comment>
    <comment ref="AR11" authorId="0" shapeId="0" xr:uid="{00000000-0006-0000-0200-000003000000}">
      <text>
        <r>
          <rPr>
            <sz val="9"/>
            <color indexed="81"/>
            <rFont val="Tahoma"/>
            <family val="2"/>
          </rPr>
          <t>estimate has a relative standard error between 25% and 50% and should be used with caution</t>
        </r>
      </text>
    </comment>
    <comment ref="EM11" authorId="0" shapeId="0" xr:uid="{00000000-0006-0000-0200-000004000000}">
      <text>
        <r>
          <rPr>
            <sz val="9"/>
            <color indexed="81"/>
            <rFont val="Tahoma"/>
            <family val="2"/>
          </rPr>
          <t>estimate has a relative standard error between 25% and 50% and should be used with caution</t>
        </r>
      </text>
    </comment>
    <comment ref="AL12" authorId="0" shapeId="0" xr:uid="{00000000-0006-0000-0200-000005000000}">
      <text>
        <r>
          <rPr>
            <sz val="9"/>
            <color indexed="81"/>
            <rFont val="Tahoma"/>
            <family val="2"/>
          </rPr>
          <t>estimate has a relative standard error between 25% and 50% and should be used with caution</t>
        </r>
      </text>
    </comment>
    <comment ref="AM12" authorId="0" shapeId="0" xr:uid="{00000000-0006-0000-0200-000006000000}">
      <text>
        <r>
          <rPr>
            <sz val="9"/>
            <color indexed="81"/>
            <rFont val="Tahoma"/>
            <family val="2"/>
          </rPr>
          <t>estimate has a relative standard error between 25% and 50% and should be used with caution</t>
        </r>
      </text>
    </comment>
    <comment ref="AR12" authorId="0" shapeId="0" xr:uid="{00000000-0006-0000-0200-000007000000}">
      <text>
        <r>
          <rPr>
            <sz val="9"/>
            <color indexed="81"/>
            <rFont val="Tahoma"/>
            <family val="2"/>
          </rPr>
          <t>estimate has a relative standard error greater than 50% and is considered too unreliable for general use</t>
        </r>
      </text>
    </comment>
    <comment ref="EM12" authorId="0" shapeId="0" xr:uid="{00000000-0006-0000-0200-000008000000}">
      <text>
        <r>
          <rPr>
            <sz val="9"/>
            <color indexed="81"/>
            <rFont val="Tahoma"/>
            <family val="2"/>
          </rPr>
          <t>estimate has a relative standard error between 25% and 50% and should be used with caution</t>
        </r>
      </text>
    </comment>
    <comment ref="ES12" authorId="0" shapeId="0" xr:uid="{00000000-0006-0000-0200-000009000000}">
      <text>
        <r>
          <rPr>
            <sz val="9"/>
            <color indexed="81"/>
            <rFont val="Tahoma"/>
            <family val="2"/>
          </rPr>
          <t>estimate has a relative standard error between 25% and 50% and should be used with caution</t>
        </r>
      </text>
    </comment>
    <comment ref="AL13" authorId="0" shapeId="0" xr:uid="{00000000-0006-0000-0200-00000A000000}">
      <text>
        <r>
          <rPr>
            <sz val="9"/>
            <color indexed="81"/>
            <rFont val="Tahoma"/>
            <family val="2"/>
          </rPr>
          <t>estimate has a relative standard error between 25% and 50% and should be used with caution</t>
        </r>
      </text>
    </comment>
    <comment ref="AM13" authorId="0" shapeId="0" xr:uid="{00000000-0006-0000-0200-00000B000000}">
      <text>
        <r>
          <rPr>
            <sz val="9"/>
            <color indexed="81"/>
            <rFont val="Tahoma"/>
            <family val="2"/>
          </rPr>
          <t>estimate has a relative standard error between 25% and 50% and should be used with caution</t>
        </r>
      </text>
    </comment>
    <comment ref="AO13" authorId="0" shapeId="0" xr:uid="{00000000-0006-0000-0200-00000C000000}">
      <text>
        <r>
          <rPr>
            <sz val="9"/>
            <color indexed="81"/>
            <rFont val="Tahoma"/>
            <family val="2"/>
          </rPr>
          <t>estimate has a relative standard error between 25% and 50% and should be used with caution</t>
        </r>
      </text>
    </comment>
    <comment ref="AR13" authorId="0" shapeId="0" xr:uid="{00000000-0006-0000-0200-00000D000000}">
      <text>
        <r>
          <rPr>
            <sz val="9"/>
            <color indexed="81"/>
            <rFont val="Tahoma"/>
            <family val="2"/>
          </rPr>
          <t>estimate has a relative standard error greater than 50% and is considered too unreliable for general use</t>
        </r>
      </text>
    </comment>
    <comment ref="EM13" authorId="0" shapeId="0" xr:uid="{00000000-0006-0000-0200-00000E000000}">
      <text>
        <r>
          <rPr>
            <sz val="9"/>
            <color indexed="81"/>
            <rFont val="Tahoma"/>
            <family val="2"/>
          </rPr>
          <t>estimate has a relative standard error between 25% and 50% and should be used with caution</t>
        </r>
      </text>
    </comment>
    <comment ref="ES13" authorId="0" shapeId="0" xr:uid="{00000000-0006-0000-0200-00000F000000}">
      <text>
        <r>
          <rPr>
            <sz val="9"/>
            <color indexed="81"/>
            <rFont val="Tahoma"/>
            <family val="2"/>
          </rPr>
          <t>estimate has a relative standard error between 25% and 50% and should be used with caution</t>
        </r>
      </text>
    </comment>
    <comment ref="IN13" authorId="0" shapeId="0" xr:uid="{00000000-0006-0000-0200-000010000000}">
      <text>
        <r>
          <rPr>
            <sz val="9"/>
            <color indexed="81"/>
            <rFont val="Tahoma"/>
            <family val="2"/>
          </rPr>
          <t>estimate has a relative standard error between 25% and 50% and should be used with caution</t>
        </r>
      </text>
    </comment>
    <comment ref="AL14" authorId="0" shapeId="0" xr:uid="{00000000-0006-0000-0200-000011000000}">
      <text>
        <r>
          <rPr>
            <sz val="9"/>
            <color indexed="81"/>
            <rFont val="Tahoma"/>
            <family val="2"/>
          </rPr>
          <t>estimate has a relative standard error between 25% and 50% and should be used with caution</t>
        </r>
      </text>
    </comment>
    <comment ref="AM14" authorId="0" shapeId="0" xr:uid="{00000000-0006-0000-0200-000012000000}">
      <text>
        <r>
          <rPr>
            <sz val="9"/>
            <color indexed="81"/>
            <rFont val="Tahoma"/>
            <family val="2"/>
          </rPr>
          <t>estimate has a relative standard error between 25% and 50% and should be used with caution</t>
        </r>
      </text>
    </comment>
    <comment ref="AR14" authorId="0" shapeId="0" xr:uid="{00000000-0006-0000-0200-000013000000}">
      <text>
        <r>
          <rPr>
            <sz val="9"/>
            <color indexed="81"/>
            <rFont val="Tahoma"/>
            <family val="2"/>
          </rPr>
          <t>estimate has a relative standard error greater than 50% and is considered too unreliable for general use</t>
        </r>
      </text>
    </comment>
    <comment ref="EM14" authorId="0" shapeId="0" xr:uid="{00000000-0006-0000-0200-000014000000}">
      <text>
        <r>
          <rPr>
            <sz val="9"/>
            <color indexed="81"/>
            <rFont val="Tahoma"/>
            <family val="2"/>
          </rPr>
          <t>estimate has a relative standard error between 25% and 50% and should be used with caution</t>
        </r>
      </text>
    </comment>
    <comment ref="AL15" authorId="0" shapeId="0" xr:uid="{00000000-0006-0000-0200-000015000000}">
      <text>
        <r>
          <rPr>
            <sz val="9"/>
            <color indexed="81"/>
            <rFont val="Tahoma"/>
            <family val="2"/>
          </rPr>
          <t>estimate has a relative standard error between 25% and 50% and should be used with caution</t>
        </r>
      </text>
    </comment>
    <comment ref="AM15" authorId="0" shapeId="0" xr:uid="{00000000-0006-0000-0200-000016000000}">
      <text>
        <r>
          <rPr>
            <sz val="9"/>
            <color indexed="81"/>
            <rFont val="Tahoma"/>
            <family val="2"/>
          </rPr>
          <t>estimate has a relative standard error between 25% and 50% and should be used with caution</t>
        </r>
      </text>
    </comment>
    <comment ref="AR15" authorId="0" shapeId="0" xr:uid="{00000000-0006-0000-0200-000017000000}">
      <text>
        <r>
          <rPr>
            <sz val="9"/>
            <color indexed="81"/>
            <rFont val="Tahoma"/>
            <family val="2"/>
          </rPr>
          <t>estimate has a relative standard error greater than 50% and is considered too unreliable for general use</t>
        </r>
      </text>
    </comment>
    <comment ref="EM15" authorId="0" shapeId="0" xr:uid="{00000000-0006-0000-0200-000018000000}">
      <text>
        <r>
          <rPr>
            <sz val="9"/>
            <color indexed="81"/>
            <rFont val="Tahoma"/>
            <family val="2"/>
          </rPr>
          <t>estimate has a relative standard error between 25% and 50% and should be used with caution</t>
        </r>
      </text>
    </comment>
    <comment ref="AL16" authorId="0" shapeId="0" xr:uid="{00000000-0006-0000-0200-000019000000}">
      <text>
        <r>
          <rPr>
            <sz val="9"/>
            <color indexed="81"/>
            <rFont val="Tahoma"/>
            <family val="2"/>
          </rPr>
          <t>estimate has a relative standard error between 25% and 50% and should be used with caution</t>
        </r>
      </text>
    </comment>
    <comment ref="AM16" authorId="0" shapeId="0" xr:uid="{00000000-0006-0000-0200-00001A000000}">
      <text>
        <r>
          <rPr>
            <sz val="9"/>
            <color indexed="81"/>
            <rFont val="Tahoma"/>
            <family val="2"/>
          </rPr>
          <t>estimate has a relative standard error between 25% and 50% and should be used with caution</t>
        </r>
      </text>
    </comment>
    <comment ref="AR16" authorId="0" shapeId="0" xr:uid="{00000000-0006-0000-0200-00001B000000}">
      <text>
        <r>
          <rPr>
            <sz val="9"/>
            <color indexed="81"/>
            <rFont val="Tahoma"/>
            <family val="2"/>
          </rPr>
          <t>estimate has a relative standard error greater than 50% and is considered too unreliable for general use</t>
        </r>
      </text>
    </comment>
    <comment ref="EM16" authorId="0" shapeId="0" xr:uid="{00000000-0006-0000-0200-00001C000000}">
      <text>
        <r>
          <rPr>
            <sz val="9"/>
            <color indexed="81"/>
            <rFont val="Tahoma"/>
            <family val="2"/>
          </rPr>
          <t>estimate has a relative standard error between 25% and 50% and should be used with caution</t>
        </r>
      </text>
    </comment>
    <comment ref="AM17" authorId="0" shapeId="0" xr:uid="{00000000-0006-0000-0200-00001D000000}">
      <text>
        <r>
          <rPr>
            <sz val="9"/>
            <color indexed="81"/>
            <rFont val="Tahoma"/>
            <family val="2"/>
          </rPr>
          <t>estimate has a relative standard error between 25% and 50% and should be used with caution</t>
        </r>
      </text>
    </comment>
    <comment ref="AQ17" authorId="0" shapeId="0" xr:uid="{00000000-0006-0000-0200-00001E000000}">
      <text>
        <r>
          <rPr>
            <sz val="9"/>
            <color indexed="81"/>
            <rFont val="Tahoma"/>
            <family val="2"/>
          </rPr>
          <t>estimate has a relative standard error between 25% and 50% and should be used with caution</t>
        </r>
      </text>
    </comment>
    <comment ref="AR17" authorId="0" shapeId="0" xr:uid="{00000000-0006-0000-0200-00001F000000}">
      <text>
        <r>
          <rPr>
            <sz val="9"/>
            <color indexed="81"/>
            <rFont val="Tahoma"/>
            <family val="2"/>
          </rPr>
          <t>estimate has a relative standard error greater than 50% and is considered too unreliable for general use</t>
        </r>
      </text>
    </comment>
    <comment ref="EM17" authorId="0" shapeId="0" xr:uid="{00000000-0006-0000-0200-000020000000}">
      <text>
        <r>
          <rPr>
            <sz val="9"/>
            <color indexed="81"/>
            <rFont val="Tahoma"/>
            <family val="2"/>
          </rPr>
          <t>estimate has a relative standard error between 25% and 50% and should be used with caution</t>
        </r>
      </text>
    </comment>
    <comment ref="ES17" authorId="0" shapeId="0" xr:uid="{00000000-0006-0000-0200-000021000000}">
      <text>
        <r>
          <rPr>
            <sz val="9"/>
            <color indexed="81"/>
            <rFont val="Tahoma"/>
            <family val="2"/>
          </rPr>
          <t>estimate has a relative standard error between 25% and 50% and should be used with caution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300-000001000000}">
      <text>
        <r>
          <rPr>
            <sz val="9"/>
            <color indexed="81"/>
            <rFont val="Tahoma"/>
            <family val="2"/>
          </rPr>
          <t>Refers to series collected at quarterly and lesser frequencies only.
Indicates which month in the collection period the data refers to.</t>
        </r>
      </text>
    </comment>
    <comment ref="D11" authorId="0" shapeId="0" xr:uid="{00000000-0006-0000-0300-000002000000}">
      <text>
        <r>
          <rPr>
            <sz val="9"/>
            <color indexed="81"/>
            <rFont val="Tahoma"/>
            <family val="2"/>
          </rPr>
          <t>estimate has a relative standard error between 25% and 50% and should be used with caution</t>
        </r>
      </text>
    </comment>
    <comment ref="AI11" authorId="0" shapeId="0" xr:uid="{00000000-0006-0000-0300-000003000000}">
      <text>
        <r>
          <rPr>
            <sz val="9"/>
            <color indexed="81"/>
            <rFont val="Tahoma"/>
            <family val="2"/>
          </rPr>
          <t>estimate has a relative standard error between 25% and 50% and should be used with caution</t>
        </r>
      </text>
    </comment>
    <comment ref="AL11" authorId="0" shapeId="0" xr:uid="{00000000-0006-0000-0300-000004000000}">
      <text>
        <r>
          <rPr>
            <sz val="9"/>
            <color indexed="81"/>
            <rFont val="Tahoma"/>
            <family val="2"/>
          </rPr>
          <t>estimate has a relative standard error between 25% and 50% and should be used with caution</t>
        </r>
      </text>
    </comment>
    <comment ref="AM11" authorId="0" shapeId="0" xr:uid="{00000000-0006-0000-0300-000005000000}">
      <text>
        <r>
          <rPr>
            <sz val="9"/>
            <color indexed="81"/>
            <rFont val="Tahoma"/>
            <family val="2"/>
          </rPr>
          <t>estimate has a relative standard error between 25% and 50% and should be used with caution</t>
        </r>
      </text>
    </comment>
    <comment ref="AN11" authorId="0" shapeId="0" xr:uid="{00000000-0006-0000-0300-000006000000}">
      <text>
        <r>
          <rPr>
            <sz val="9"/>
            <color indexed="81"/>
            <rFont val="Tahoma"/>
            <family val="2"/>
          </rPr>
          <t>estimate has a relative standard error between 25% and 50% and should be used with caution</t>
        </r>
      </text>
    </comment>
    <comment ref="AO11" authorId="0" shapeId="0" xr:uid="{00000000-0006-0000-0300-000007000000}">
      <text>
        <r>
          <rPr>
            <sz val="9"/>
            <color indexed="81"/>
            <rFont val="Tahoma"/>
            <family val="2"/>
          </rPr>
          <t>estimate has a relative standard error greater than 50% and is considered too unreliable for general use</t>
        </r>
      </text>
    </comment>
    <comment ref="AR11" authorId="0" shapeId="0" xr:uid="{00000000-0006-0000-0300-000008000000}">
      <text>
        <r>
          <rPr>
            <sz val="9"/>
            <color indexed="81"/>
            <rFont val="Tahoma"/>
            <family val="2"/>
          </rPr>
          <t>estimate has a relative standard error between 25% and 50% and should be used with caution</t>
        </r>
      </text>
    </comment>
    <comment ref="AU11" authorId="0" shapeId="0" xr:uid="{00000000-0006-0000-0300-000009000000}">
      <text>
        <r>
          <rPr>
            <sz val="9"/>
            <color indexed="81"/>
            <rFont val="Tahoma"/>
            <family val="2"/>
          </rPr>
          <t>estimate has a relative standard error between 25% and 50% and should be used with caution</t>
        </r>
      </text>
    </comment>
    <comment ref="BD11" authorId="0" shapeId="0" xr:uid="{00000000-0006-0000-0300-00000A000000}">
      <text>
        <r>
          <rPr>
            <sz val="9"/>
            <color indexed="81"/>
            <rFont val="Tahoma"/>
            <family val="2"/>
          </rPr>
          <t>estimate has a relative standard error between 25% and 50% and should be used with caution</t>
        </r>
      </text>
    </comment>
    <comment ref="BJ11" authorId="0" shapeId="0" xr:uid="{00000000-0006-0000-0300-00000B000000}">
      <text>
        <r>
          <rPr>
            <sz val="9"/>
            <color indexed="81"/>
            <rFont val="Tahoma"/>
            <family val="2"/>
          </rPr>
          <t>estimate has a relative standard error between 25% and 50% and should be used with caution</t>
        </r>
      </text>
    </comment>
    <comment ref="BZ11" authorId="0" shapeId="0" xr:uid="{00000000-0006-0000-0300-00000C000000}">
      <text>
        <r>
          <rPr>
            <sz val="9"/>
            <color indexed="81"/>
            <rFont val="Tahoma"/>
            <family val="2"/>
          </rPr>
          <t>estimate has a relative standard error between 25% and 50% and should be used with caution</t>
        </r>
      </text>
    </comment>
    <comment ref="CA11" authorId="0" shapeId="0" xr:uid="{00000000-0006-0000-0300-00000D000000}">
      <text>
        <r>
          <rPr>
            <sz val="9"/>
            <color indexed="81"/>
            <rFont val="Tahoma"/>
            <family val="2"/>
          </rPr>
          <t>estimate has a relative standard error between 25% and 50% and should be used with caution</t>
        </r>
      </text>
    </comment>
    <comment ref="CB11" authorId="0" shapeId="0" xr:uid="{00000000-0006-0000-0300-00000E000000}">
      <text>
        <r>
          <rPr>
            <sz val="9"/>
            <color indexed="81"/>
            <rFont val="Tahoma"/>
            <family val="2"/>
          </rPr>
          <t>estimate has a relative standard error between 25% and 50% and should be used with caution</t>
        </r>
      </text>
    </comment>
    <comment ref="CD11" authorId="0" shapeId="0" xr:uid="{00000000-0006-0000-0300-00000F000000}">
      <text>
        <r>
          <rPr>
            <sz val="9"/>
            <color indexed="81"/>
            <rFont val="Tahoma"/>
            <family val="2"/>
          </rPr>
          <t>estimate has a relative standard error between 25% and 50% and should be used with caution</t>
        </r>
      </text>
    </comment>
    <comment ref="CE11" authorId="0" shapeId="0" xr:uid="{00000000-0006-0000-0300-000010000000}">
      <text>
        <r>
          <rPr>
            <sz val="9"/>
            <color indexed="81"/>
            <rFont val="Tahoma"/>
            <family val="2"/>
          </rPr>
          <t>estimate has a relative standard error between 25% and 50% and should be used with caution</t>
        </r>
      </text>
    </comment>
    <comment ref="CM11" authorId="0" shapeId="0" xr:uid="{00000000-0006-0000-0300-000011000000}">
      <text>
        <r>
          <rPr>
            <sz val="9"/>
            <color indexed="81"/>
            <rFont val="Tahoma"/>
            <family val="2"/>
          </rPr>
          <t>estimate has a relative standard error between 25% and 50% and should be used with caution</t>
        </r>
      </text>
    </comment>
    <comment ref="CN11" authorId="0" shapeId="0" xr:uid="{00000000-0006-0000-0300-000012000000}">
      <text>
        <r>
          <rPr>
            <sz val="9"/>
            <color indexed="81"/>
            <rFont val="Tahoma"/>
            <family val="2"/>
          </rPr>
          <t>estimate has a relative standard error between 25% and 50% and should be used with caution</t>
        </r>
      </text>
    </comment>
    <comment ref="CS11" authorId="0" shapeId="0" xr:uid="{00000000-0006-0000-0300-000013000000}">
      <text>
        <r>
          <rPr>
            <sz val="9"/>
            <color indexed="81"/>
            <rFont val="Tahoma"/>
            <family val="2"/>
          </rPr>
          <t>estimate has a relative standard error between 25% and 50% and should be used with caution</t>
        </r>
      </text>
    </comment>
    <comment ref="CT11" authorId="0" shapeId="0" xr:uid="{00000000-0006-0000-0300-000014000000}">
      <text>
        <r>
          <rPr>
            <sz val="9"/>
            <color indexed="81"/>
            <rFont val="Tahoma"/>
            <family val="2"/>
          </rPr>
          <t>estimate has a relative standard error between 25% and 50% and should be used with caution</t>
        </r>
      </text>
    </comment>
    <comment ref="DA11" authorId="0" shapeId="0" xr:uid="{00000000-0006-0000-0300-000015000000}">
      <text>
        <r>
          <rPr>
            <sz val="9"/>
            <color indexed="81"/>
            <rFont val="Tahoma"/>
            <family val="2"/>
          </rPr>
          <t>estimate has a relative standard error between 25% and 50% and should be used with caution</t>
        </r>
      </text>
    </comment>
    <comment ref="DB11" authorId="0" shapeId="0" xr:uid="{00000000-0006-0000-0300-000016000000}">
      <text>
        <r>
          <rPr>
            <sz val="9"/>
            <color indexed="81"/>
            <rFont val="Tahoma"/>
            <family val="2"/>
          </rPr>
          <t>estimate has a relative standard error between 25% and 50% and should be used with caution</t>
        </r>
      </text>
    </comment>
    <comment ref="DC11" authorId="0" shapeId="0" xr:uid="{00000000-0006-0000-0300-000017000000}">
      <text>
        <r>
          <rPr>
            <sz val="9"/>
            <color indexed="81"/>
            <rFont val="Tahoma"/>
            <family val="2"/>
          </rPr>
          <t>estimate has a relative standard error greater than 50% and is considered too unreliable for general use</t>
        </r>
      </text>
    </comment>
    <comment ref="DD11" authorId="0" shapeId="0" xr:uid="{00000000-0006-0000-0300-000018000000}">
      <text>
        <r>
          <rPr>
            <sz val="9"/>
            <color indexed="81"/>
            <rFont val="Tahoma"/>
            <family val="2"/>
          </rPr>
          <t>estimate has a relative standard error between 25% and 50% and should be used with caution</t>
        </r>
      </text>
    </comment>
    <comment ref="DE11" authorId="0" shapeId="0" xr:uid="{00000000-0006-0000-0300-000019000000}">
      <text>
        <r>
          <rPr>
            <sz val="9"/>
            <color indexed="81"/>
            <rFont val="Tahoma"/>
            <family val="2"/>
          </rPr>
          <t>estimate has a relative standard error greater than 50% and is considered too unreliable for general use</t>
        </r>
      </text>
    </comment>
    <comment ref="DF11" authorId="0" shapeId="0" xr:uid="{00000000-0006-0000-0300-00001A000000}">
      <text>
        <r>
          <rPr>
            <sz val="9"/>
            <color indexed="81"/>
            <rFont val="Tahoma"/>
            <family val="2"/>
          </rPr>
          <t>estimate has a relative standard error greater than 50% and is considered too unreliable for general use</t>
        </r>
      </text>
    </comment>
    <comment ref="DN11" authorId="0" shapeId="0" xr:uid="{00000000-0006-0000-0300-00001B000000}">
      <text>
        <r>
          <rPr>
            <sz val="9"/>
            <color indexed="81"/>
            <rFont val="Tahoma"/>
            <family val="2"/>
          </rPr>
          <t>estimate has a relative standard error between 25% and 50% and should be used with caution</t>
        </r>
      </text>
    </comment>
    <comment ref="HF11" authorId="0" shapeId="0" xr:uid="{00000000-0006-0000-0300-00001C000000}">
      <text>
        <r>
          <rPr>
            <sz val="9"/>
            <color indexed="81"/>
            <rFont val="Tahoma"/>
            <family val="2"/>
          </rPr>
          <t>estimate has a relative standard error between 25% and 50% and should be used with caution</t>
        </r>
      </text>
    </comment>
    <comment ref="D12" authorId="0" shapeId="0" xr:uid="{00000000-0006-0000-0300-00001D000000}">
      <text>
        <r>
          <rPr>
            <sz val="9"/>
            <color indexed="81"/>
            <rFont val="Tahoma"/>
            <family val="2"/>
          </rPr>
          <t>estimate has a relative standard error between 25% and 50% and should be used with caution</t>
        </r>
      </text>
    </comment>
    <comment ref="AI12" authorId="0" shapeId="0" xr:uid="{00000000-0006-0000-0300-00001E000000}">
      <text>
        <r>
          <rPr>
            <sz val="9"/>
            <color indexed="81"/>
            <rFont val="Tahoma"/>
            <family val="2"/>
          </rPr>
          <t>estimate has a relative standard error between 25% and 50% and should be used with caution</t>
        </r>
      </text>
    </comment>
    <comment ref="AL12" authorId="0" shapeId="0" xr:uid="{00000000-0006-0000-0300-00001F000000}">
      <text>
        <r>
          <rPr>
            <sz val="9"/>
            <color indexed="81"/>
            <rFont val="Tahoma"/>
            <family val="2"/>
          </rPr>
          <t>estimate has a relative standard error between 25% and 50% and should be used with caution</t>
        </r>
      </text>
    </comment>
    <comment ref="AM12" authorId="0" shapeId="0" xr:uid="{00000000-0006-0000-0300-000020000000}">
      <text>
        <r>
          <rPr>
            <sz val="9"/>
            <color indexed="81"/>
            <rFont val="Tahoma"/>
            <family val="2"/>
          </rPr>
          <t>estimate has a relative standard error between 25% and 50% and should be used with caution</t>
        </r>
      </text>
    </comment>
    <comment ref="AN12" authorId="0" shapeId="0" xr:uid="{00000000-0006-0000-0300-000021000000}">
      <text>
        <r>
          <rPr>
            <sz val="9"/>
            <color indexed="81"/>
            <rFont val="Tahoma"/>
            <family val="2"/>
          </rPr>
          <t>estimate has a relative standard error between 25% and 50% and should be used with caution</t>
        </r>
      </text>
    </comment>
    <comment ref="AO12" authorId="0" shapeId="0" xr:uid="{00000000-0006-0000-0300-000022000000}">
      <text>
        <r>
          <rPr>
            <sz val="9"/>
            <color indexed="81"/>
            <rFont val="Tahoma"/>
            <family val="2"/>
          </rPr>
          <t>estimate has a relative standard error greater than 50% and is considered too unreliable for general use</t>
        </r>
      </text>
    </comment>
    <comment ref="AR12" authorId="0" shapeId="0" xr:uid="{00000000-0006-0000-0300-000023000000}">
      <text>
        <r>
          <rPr>
            <sz val="9"/>
            <color indexed="81"/>
            <rFont val="Tahoma"/>
            <family val="2"/>
          </rPr>
          <t>estimate has a relative standard error between 25% and 50% and should be used with caution</t>
        </r>
      </text>
    </comment>
    <comment ref="AU12" authorId="0" shapeId="0" xr:uid="{00000000-0006-0000-0300-000024000000}">
      <text>
        <r>
          <rPr>
            <sz val="9"/>
            <color indexed="81"/>
            <rFont val="Tahoma"/>
            <family val="2"/>
          </rPr>
          <t>estimate has a relative standard error between 25% and 50% and should be used with caution</t>
        </r>
      </text>
    </comment>
    <comment ref="BD12" authorId="0" shapeId="0" xr:uid="{00000000-0006-0000-0300-000025000000}">
      <text>
        <r>
          <rPr>
            <sz val="9"/>
            <color indexed="81"/>
            <rFont val="Tahoma"/>
            <family val="2"/>
          </rPr>
          <t>estimate has a relative standard error between 25% and 50% and should be used with caution</t>
        </r>
      </text>
    </comment>
    <comment ref="BI12" authorId="0" shapeId="0" xr:uid="{00000000-0006-0000-0300-000026000000}">
      <text>
        <r>
          <rPr>
            <sz val="9"/>
            <color indexed="81"/>
            <rFont val="Tahoma"/>
            <family val="2"/>
          </rPr>
          <t>estimate has a relative standard error between 25% and 50% and should be used with caution</t>
        </r>
      </text>
    </comment>
    <comment ref="BJ12" authorId="0" shapeId="0" xr:uid="{00000000-0006-0000-0300-000027000000}">
      <text>
        <r>
          <rPr>
            <sz val="9"/>
            <color indexed="81"/>
            <rFont val="Tahoma"/>
            <family val="2"/>
          </rPr>
          <t>estimate has a relative standard error between 25% and 50% and should be used with caution</t>
        </r>
      </text>
    </comment>
    <comment ref="CA12" authorId="0" shapeId="0" xr:uid="{00000000-0006-0000-0300-000028000000}">
      <text>
        <r>
          <rPr>
            <sz val="9"/>
            <color indexed="81"/>
            <rFont val="Tahoma"/>
            <family val="2"/>
          </rPr>
          <t>estimate has a relative standard error between 25% and 50% and should be used with caution</t>
        </r>
      </text>
    </comment>
    <comment ref="CB12" authorId="0" shapeId="0" xr:uid="{00000000-0006-0000-0300-000029000000}">
      <text>
        <r>
          <rPr>
            <sz val="9"/>
            <color indexed="81"/>
            <rFont val="Tahoma"/>
            <family val="2"/>
          </rPr>
          <t>estimate has a relative standard error between 25% and 50% and should be used with caution</t>
        </r>
      </text>
    </comment>
    <comment ref="CC12" authorId="0" shapeId="0" xr:uid="{00000000-0006-0000-0300-00002A000000}">
      <text>
        <r>
          <rPr>
            <sz val="9"/>
            <color indexed="81"/>
            <rFont val="Tahoma"/>
            <family val="2"/>
          </rPr>
          <t>estimate has a relative standard error between 25% and 50% and should be used with caution</t>
        </r>
      </text>
    </comment>
    <comment ref="CD12" authorId="0" shapeId="0" xr:uid="{00000000-0006-0000-0300-00002B000000}">
      <text>
        <r>
          <rPr>
            <sz val="9"/>
            <color indexed="81"/>
            <rFont val="Tahoma"/>
            <family val="2"/>
          </rPr>
          <t>estimate has a relative standard error between 25% and 50% and should be used with caution</t>
        </r>
      </text>
    </comment>
    <comment ref="CE12" authorId="0" shapeId="0" xr:uid="{00000000-0006-0000-0300-00002C000000}">
      <text>
        <r>
          <rPr>
            <sz val="9"/>
            <color indexed="81"/>
            <rFont val="Tahoma"/>
            <family val="2"/>
          </rPr>
          <t>estimate has a relative standard error between 25% and 50% and should be used with caution</t>
        </r>
      </text>
    </comment>
    <comment ref="CM12" authorId="0" shapeId="0" xr:uid="{00000000-0006-0000-0300-00002D000000}">
      <text>
        <r>
          <rPr>
            <sz val="9"/>
            <color indexed="81"/>
            <rFont val="Tahoma"/>
            <family val="2"/>
          </rPr>
          <t>estimate has a relative standard error between 25% and 50% and should be used with caution</t>
        </r>
      </text>
    </comment>
    <comment ref="CN12" authorId="0" shapeId="0" xr:uid="{00000000-0006-0000-0300-00002E000000}">
      <text>
        <r>
          <rPr>
            <sz val="9"/>
            <color indexed="81"/>
            <rFont val="Tahoma"/>
            <family val="2"/>
          </rPr>
          <t>estimate has a relative standard error between 25% and 50% and should be used with caution</t>
        </r>
      </text>
    </comment>
    <comment ref="CS12" authorId="0" shapeId="0" xr:uid="{00000000-0006-0000-0300-00002F000000}">
      <text>
        <r>
          <rPr>
            <sz val="9"/>
            <color indexed="81"/>
            <rFont val="Tahoma"/>
            <family val="2"/>
          </rPr>
          <t>estimate has a relative standard error between 25% and 50% and should be used with caution</t>
        </r>
      </text>
    </comment>
    <comment ref="CT12" authorId="0" shapeId="0" xr:uid="{00000000-0006-0000-0300-000030000000}">
      <text>
        <r>
          <rPr>
            <sz val="9"/>
            <color indexed="81"/>
            <rFont val="Tahoma"/>
            <family val="2"/>
          </rPr>
          <t>estimate has a relative standard error between 25% and 50% and should be used with caution</t>
        </r>
      </text>
    </comment>
    <comment ref="DD12" authorId="0" shapeId="0" xr:uid="{00000000-0006-0000-0300-000031000000}">
      <text>
        <r>
          <rPr>
            <sz val="9"/>
            <color indexed="81"/>
            <rFont val="Tahoma"/>
            <family val="2"/>
          </rPr>
          <t>estimate has a relative standard error greater than 50% and is considered too unreliable for general use</t>
        </r>
      </text>
    </comment>
    <comment ref="DE12" authorId="0" shapeId="0" xr:uid="{00000000-0006-0000-0300-000032000000}">
      <text>
        <r>
          <rPr>
            <sz val="9"/>
            <color indexed="81"/>
            <rFont val="Tahoma"/>
            <family val="2"/>
          </rPr>
          <t>estimate has a relative standard error greater than 50% and is considered too unreliable for general use</t>
        </r>
      </text>
    </comment>
    <comment ref="DF12" authorId="0" shapeId="0" xr:uid="{00000000-0006-0000-0300-000033000000}">
      <text>
        <r>
          <rPr>
            <sz val="9"/>
            <color indexed="81"/>
            <rFont val="Tahoma"/>
            <family val="2"/>
          </rPr>
          <t>estimate has a relative standard error greater than 50% and is considered too unreliable for general use</t>
        </r>
      </text>
    </comment>
    <comment ref="DN12" authorId="0" shapeId="0" xr:uid="{00000000-0006-0000-0300-000034000000}">
      <text>
        <r>
          <rPr>
            <sz val="9"/>
            <color indexed="81"/>
            <rFont val="Tahoma"/>
            <family val="2"/>
          </rPr>
          <t>estimate has a relative standard error between 25% and 50% and should be used with caution</t>
        </r>
      </text>
    </comment>
    <comment ref="DO12" authorId="0" shapeId="0" xr:uid="{00000000-0006-0000-0300-000035000000}">
      <text>
        <r>
          <rPr>
            <sz val="9"/>
            <color indexed="81"/>
            <rFont val="Tahoma"/>
            <family val="2"/>
          </rPr>
          <t>estimate has a relative standard error between 25% and 50% and should be used with caution</t>
        </r>
      </text>
    </comment>
    <comment ref="HF12" authorId="0" shapeId="0" xr:uid="{00000000-0006-0000-0300-000036000000}">
      <text>
        <r>
          <rPr>
            <sz val="9"/>
            <color indexed="81"/>
            <rFont val="Tahoma"/>
            <family val="2"/>
          </rPr>
          <t>estimate has a relative standard error between 25% and 50% and should be used with caution</t>
        </r>
      </text>
    </comment>
    <comment ref="D13" authorId="0" shapeId="0" xr:uid="{00000000-0006-0000-0300-000037000000}">
      <text>
        <r>
          <rPr>
            <sz val="9"/>
            <color indexed="81"/>
            <rFont val="Tahoma"/>
            <family val="2"/>
          </rPr>
          <t>estimate has a relative standard error between 25% and 50% and should be used with caution</t>
        </r>
      </text>
    </comment>
    <comment ref="AM13" authorId="0" shapeId="0" xr:uid="{00000000-0006-0000-0300-000038000000}">
      <text>
        <r>
          <rPr>
            <sz val="9"/>
            <color indexed="81"/>
            <rFont val="Tahoma"/>
            <family val="2"/>
          </rPr>
          <t>estimate has a relative standard error between 25% and 50% and should be used with caution</t>
        </r>
      </text>
    </comment>
    <comment ref="AN13" authorId="0" shapeId="0" xr:uid="{00000000-0006-0000-0300-000039000000}">
      <text>
        <r>
          <rPr>
            <sz val="9"/>
            <color indexed="81"/>
            <rFont val="Tahoma"/>
            <family val="2"/>
          </rPr>
          <t>estimate has a relative standard error between 25% and 50% and should be used with caution</t>
        </r>
      </text>
    </comment>
    <comment ref="AO13" authorId="0" shapeId="0" xr:uid="{00000000-0006-0000-0300-00003A000000}">
      <text>
        <r>
          <rPr>
            <sz val="9"/>
            <color indexed="81"/>
            <rFont val="Tahoma"/>
            <family val="2"/>
          </rPr>
          <t>estimate has a relative standard error between 25% and 50% and should be used with caution</t>
        </r>
      </text>
    </comment>
    <comment ref="BH13" authorId="0" shapeId="0" xr:uid="{00000000-0006-0000-0300-00003B000000}">
      <text>
        <r>
          <rPr>
            <sz val="9"/>
            <color indexed="81"/>
            <rFont val="Tahoma"/>
            <family val="2"/>
          </rPr>
          <t>estimate has a relative standard error between 25% and 50% and should be used with caution</t>
        </r>
      </text>
    </comment>
    <comment ref="BI13" authorId="0" shapeId="0" xr:uid="{00000000-0006-0000-0300-00003C000000}">
      <text>
        <r>
          <rPr>
            <sz val="9"/>
            <color indexed="81"/>
            <rFont val="Tahoma"/>
            <family val="2"/>
          </rPr>
          <t>estimate has a relative standard error between 25% and 50% and should be used with caution</t>
        </r>
      </text>
    </comment>
    <comment ref="BJ13" authorId="0" shapeId="0" xr:uid="{00000000-0006-0000-0300-00003D000000}">
      <text>
        <r>
          <rPr>
            <sz val="9"/>
            <color indexed="81"/>
            <rFont val="Tahoma"/>
            <family val="2"/>
          </rPr>
          <t>estimate has a relative standard error between 25% and 50% and should be used with caution</t>
        </r>
      </text>
    </comment>
    <comment ref="BZ13" authorId="0" shapeId="0" xr:uid="{00000000-0006-0000-0300-00003E000000}">
      <text>
        <r>
          <rPr>
            <sz val="9"/>
            <color indexed="81"/>
            <rFont val="Tahoma"/>
            <family val="2"/>
          </rPr>
          <t>estimate has a relative standard error between 25% and 50% and should be used with caution</t>
        </r>
      </text>
    </comment>
    <comment ref="CA13" authorId="0" shapeId="0" xr:uid="{00000000-0006-0000-0300-00003F000000}">
      <text>
        <r>
          <rPr>
            <sz val="9"/>
            <color indexed="81"/>
            <rFont val="Tahoma"/>
            <family val="2"/>
          </rPr>
          <t>estimate has a relative standard error between 25% and 50% and should be used with caution</t>
        </r>
      </text>
    </comment>
    <comment ref="CB13" authorId="0" shapeId="0" xr:uid="{00000000-0006-0000-0300-000040000000}">
      <text>
        <r>
          <rPr>
            <sz val="9"/>
            <color indexed="81"/>
            <rFont val="Tahoma"/>
            <family val="2"/>
          </rPr>
          <t>estimate has a relative standard error between 25% and 50% and should be used with caution</t>
        </r>
      </text>
    </comment>
    <comment ref="CD13" authorId="0" shapeId="0" xr:uid="{00000000-0006-0000-0300-000041000000}">
      <text>
        <r>
          <rPr>
            <sz val="9"/>
            <color indexed="81"/>
            <rFont val="Tahoma"/>
            <family val="2"/>
          </rPr>
          <t>estimate has a relative standard error between 25% and 50% and should be used with caution</t>
        </r>
      </text>
    </comment>
    <comment ref="CE13" authorId="0" shapeId="0" xr:uid="{00000000-0006-0000-0300-000042000000}">
      <text>
        <r>
          <rPr>
            <sz val="9"/>
            <color indexed="81"/>
            <rFont val="Tahoma"/>
            <family val="2"/>
          </rPr>
          <t>estimate has a relative standard error between 25% and 50% and should be used with caution</t>
        </r>
      </text>
    </comment>
    <comment ref="CN13" authorId="0" shapeId="0" xr:uid="{00000000-0006-0000-0300-000043000000}">
      <text>
        <r>
          <rPr>
            <sz val="9"/>
            <color indexed="81"/>
            <rFont val="Tahoma"/>
            <family val="2"/>
          </rPr>
          <t>estimate has a relative standard error between 25% and 50% and should be used with caution</t>
        </r>
      </text>
    </comment>
    <comment ref="CS13" authorId="0" shapeId="0" xr:uid="{00000000-0006-0000-0300-000044000000}">
      <text>
        <r>
          <rPr>
            <sz val="9"/>
            <color indexed="81"/>
            <rFont val="Tahoma"/>
            <family val="2"/>
          </rPr>
          <t>estimate has a relative standard error between 25% and 50% and should be used with caution</t>
        </r>
      </text>
    </comment>
    <comment ref="CT13" authorId="0" shapeId="0" xr:uid="{00000000-0006-0000-0300-000045000000}">
      <text>
        <r>
          <rPr>
            <sz val="9"/>
            <color indexed="81"/>
            <rFont val="Tahoma"/>
            <family val="2"/>
          </rPr>
          <t>estimate has a relative standard error between 25% and 50% and should be used with caution</t>
        </r>
      </text>
    </comment>
    <comment ref="DA13" authorId="0" shapeId="0" xr:uid="{00000000-0006-0000-0300-000046000000}">
      <text>
        <r>
          <rPr>
            <sz val="9"/>
            <color indexed="81"/>
            <rFont val="Tahoma"/>
            <family val="2"/>
          </rPr>
          <t>estimate has a relative standard error between 25% and 50% and should be used with caution</t>
        </r>
      </text>
    </comment>
    <comment ref="DB13" authorId="0" shapeId="0" xr:uid="{00000000-0006-0000-0300-000047000000}">
      <text>
        <r>
          <rPr>
            <sz val="9"/>
            <color indexed="81"/>
            <rFont val="Tahoma"/>
            <family val="2"/>
          </rPr>
          <t>estimate has a relative standard error between 25% and 50% and should be used with caution</t>
        </r>
      </text>
    </comment>
    <comment ref="DC13" authorId="0" shapeId="0" xr:uid="{00000000-0006-0000-0300-000048000000}">
      <text>
        <r>
          <rPr>
            <sz val="9"/>
            <color indexed="81"/>
            <rFont val="Tahoma"/>
            <family val="2"/>
          </rPr>
          <t>estimate has a relative standard error between 25% and 50% and should be used with caution</t>
        </r>
      </text>
    </comment>
    <comment ref="DD13" authorId="0" shapeId="0" xr:uid="{00000000-0006-0000-0300-000049000000}">
      <text>
        <r>
          <rPr>
            <sz val="9"/>
            <color indexed="81"/>
            <rFont val="Tahoma"/>
            <family val="2"/>
          </rPr>
          <t>estimate has a relative standard error greater than 50% and is considered too unreliable for general use</t>
        </r>
      </text>
    </comment>
    <comment ref="DE13" authorId="0" shapeId="0" xr:uid="{00000000-0006-0000-0300-00004A000000}">
      <text>
        <r>
          <rPr>
            <sz val="9"/>
            <color indexed="81"/>
            <rFont val="Tahoma"/>
            <family val="2"/>
          </rPr>
          <t>estimate has a relative standard error greater than 50% and is considered too unreliable for general use</t>
        </r>
      </text>
    </comment>
    <comment ref="DF13" authorId="0" shapeId="0" xr:uid="{00000000-0006-0000-0300-00004B000000}">
      <text>
        <r>
          <rPr>
            <sz val="9"/>
            <color indexed="81"/>
            <rFont val="Tahoma"/>
            <family val="2"/>
          </rPr>
          <t>estimate has a relative standard error greater than 50% and is considered too unreliable for general use</t>
        </r>
      </text>
    </comment>
    <comment ref="DN13" authorId="0" shapeId="0" xr:uid="{00000000-0006-0000-0300-00004C000000}">
      <text>
        <r>
          <rPr>
            <sz val="9"/>
            <color indexed="81"/>
            <rFont val="Tahoma"/>
            <family val="2"/>
          </rPr>
          <t>estimate has a relative standard error between 25% and 50% and should be used with caution</t>
        </r>
      </text>
    </comment>
    <comment ref="DO13" authorId="0" shapeId="0" xr:uid="{00000000-0006-0000-0300-00004D000000}">
      <text>
        <r>
          <rPr>
            <sz val="9"/>
            <color indexed="81"/>
            <rFont val="Tahoma"/>
            <family val="2"/>
          </rPr>
          <t>estimate has a relative standard error between 25% and 50% and should be used with caution</t>
        </r>
      </text>
    </comment>
    <comment ref="HF13" authorId="0" shapeId="0" xr:uid="{00000000-0006-0000-0300-00004E000000}">
      <text>
        <r>
          <rPr>
            <sz val="9"/>
            <color indexed="81"/>
            <rFont val="Tahoma"/>
            <family val="2"/>
          </rPr>
          <t>estimate has a relative standard error between 25% and 50% and should be used with caution</t>
        </r>
      </text>
    </comment>
    <comment ref="D14" authorId="0" shapeId="0" xr:uid="{00000000-0006-0000-0300-00004F000000}">
      <text>
        <r>
          <rPr>
            <sz val="9"/>
            <color indexed="81"/>
            <rFont val="Tahoma"/>
            <family val="2"/>
          </rPr>
          <t>estimate has a relative standard error between 25% and 50% and should be used with caution</t>
        </r>
      </text>
    </comment>
    <comment ref="AL14" authorId="0" shapeId="0" xr:uid="{00000000-0006-0000-0300-000050000000}">
      <text>
        <r>
          <rPr>
            <sz val="9"/>
            <color indexed="81"/>
            <rFont val="Tahoma"/>
            <family val="2"/>
          </rPr>
          <t>estimate has a relative standard error between 25% and 50% and should be used with caution</t>
        </r>
      </text>
    </comment>
    <comment ref="AN14" authorId="0" shapeId="0" xr:uid="{00000000-0006-0000-0300-000051000000}">
      <text>
        <r>
          <rPr>
            <sz val="9"/>
            <color indexed="81"/>
            <rFont val="Tahoma"/>
            <family val="2"/>
          </rPr>
          <t>estimate has a relative standard error between 25% and 50% and should be used with caution</t>
        </r>
      </text>
    </comment>
    <comment ref="AO14" authorId="0" shapeId="0" xr:uid="{00000000-0006-0000-0300-000052000000}">
      <text>
        <r>
          <rPr>
            <sz val="9"/>
            <color indexed="81"/>
            <rFont val="Tahoma"/>
            <family val="2"/>
          </rPr>
          <t>estimate has a relative standard error between 25% and 50% and should be used with caution</t>
        </r>
      </text>
    </comment>
    <comment ref="AX14" authorId="0" shapeId="0" xr:uid="{00000000-0006-0000-0300-000053000000}">
      <text>
        <r>
          <rPr>
            <sz val="9"/>
            <color indexed="81"/>
            <rFont val="Tahoma"/>
            <family val="2"/>
          </rPr>
          <t>estimate has a relative standard error between 25% and 50% and should be used with caution</t>
        </r>
      </text>
    </comment>
    <comment ref="BC14" authorId="0" shapeId="0" xr:uid="{00000000-0006-0000-0300-000054000000}">
      <text>
        <r>
          <rPr>
            <sz val="9"/>
            <color indexed="81"/>
            <rFont val="Tahoma"/>
            <family val="2"/>
          </rPr>
          <t>estimate has a relative standard error between 25% and 50% and should be used with caution</t>
        </r>
      </text>
    </comment>
    <comment ref="BD14" authorId="0" shapeId="0" xr:uid="{00000000-0006-0000-0300-000055000000}">
      <text>
        <r>
          <rPr>
            <sz val="9"/>
            <color indexed="81"/>
            <rFont val="Tahoma"/>
            <family val="2"/>
          </rPr>
          <t>estimate has a relative standard error between 25% and 50% and should be used with caution</t>
        </r>
      </text>
    </comment>
    <comment ref="BH14" authorId="0" shapeId="0" xr:uid="{00000000-0006-0000-0300-000056000000}">
      <text>
        <r>
          <rPr>
            <sz val="9"/>
            <color indexed="81"/>
            <rFont val="Tahoma"/>
            <family val="2"/>
          </rPr>
          <t>estimate has a relative standard error between 25% and 50% and should be used with caution</t>
        </r>
      </text>
    </comment>
    <comment ref="BI14" authorId="0" shapeId="0" xr:uid="{00000000-0006-0000-0300-000057000000}">
      <text>
        <r>
          <rPr>
            <sz val="9"/>
            <color indexed="81"/>
            <rFont val="Tahoma"/>
            <family val="2"/>
          </rPr>
          <t>estimate has a relative standard error between 25% and 50% and should be used with caution</t>
        </r>
      </text>
    </comment>
    <comment ref="BJ14" authorId="0" shapeId="0" xr:uid="{00000000-0006-0000-0300-000058000000}">
      <text>
        <r>
          <rPr>
            <sz val="9"/>
            <color indexed="81"/>
            <rFont val="Tahoma"/>
            <family val="2"/>
          </rPr>
          <t>estimate has a relative standard error greater than 50% and is considered too unreliable for general use</t>
        </r>
      </text>
    </comment>
    <comment ref="BZ14" authorId="0" shapeId="0" xr:uid="{00000000-0006-0000-0300-000059000000}">
      <text>
        <r>
          <rPr>
            <sz val="9"/>
            <color indexed="81"/>
            <rFont val="Tahoma"/>
            <family val="2"/>
          </rPr>
          <t>estimate has a relative standard error between 25% and 50% and should be used with caution</t>
        </r>
      </text>
    </comment>
    <comment ref="CA14" authorId="0" shapeId="0" xr:uid="{00000000-0006-0000-0300-00005A000000}">
      <text>
        <r>
          <rPr>
            <sz val="9"/>
            <color indexed="81"/>
            <rFont val="Tahoma"/>
            <family val="2"/>
          </rPr>
          <t>estimate has a relative standard error between 25% and 50% and should be used with caution</t>
        </r>
      </text>
    </comment>
    <comment ref="CB14" authorId="0" shapeId="0" xr:uid="{00000000-0006-0000-0300-00005B000000}">
      <text>
        <r>
          <rPr>
            <sz val="9"/>
            <color indexed="81"/>
            <rFont val="Tahoma"/>
            <family val="2"/>
          </rPr>
          <t>estimate has a relative standard error between 25% and 50% and should be used with caution</t>
        </r>
      </text>
    </comment>
    <comment ref="CE14" authorId="0" shapeId="0" xr:uid="{00000000-0006-0000-0300-00005C000000}">
      <text>
        <r>
          <rPr>
            <sz val="9"/>
            <color indexed="81"/>
            <rFont val="Tahoma"/>
            <family val="2"/>
          </rPr>
          <t>estimate has a relative standard error between 25% and 50% and should be used with caution</t>
        </r>
      </text>
    </comment>
    <comment ref="CS14" authorId="0" shapeId="0" xr:uid="{00000000-0006-0000-0300-00005D000000}">
      <text>
        <r>
          <rPr>
            <sz val="9"/>
            <color indexed="81"/>
            <rFont val="Tahoma"/>
            <family val="2"/>
          </rPr>
          <t>estimate has a relative standard error between 25% and 50% and should be used with caution</t>
        </r>
      </text>
    </comment>
    <comment ref="CT14" authorId="0" shapeId="0" xr:uid="{00000000-0006-0000-0300-00005E000000}">
      <text>
        <r>
          <rPr>
            <sz val="9"/>
            <color indexed="81"/>
            <rFont val="Tahoma"/>
            <family val="2"/>
          </rPr>
          <t>estimate has a relative standard error between 25% and 50% and should be used with caution</t>
        </r>
      </text>
    </comment>
    <comment ref="DB14" authorId="0" shapeId="0" xr:uid="{00000000-0006-0000-0300-00005F000000}">
      <text>
        <r>
          <rPr>
            <sz val="9"/>
            <color indexed="81"/>
            <rFont val="Tahoma"/>
            <family val="2"/>
          </rPr>
          <t>estimate has a relative standard error between 25% and 50% and should be used with caution</t>
        </r>
      </text>
    </comment>
    <comment ref="DD14" authorId="0" shapeId="0" xr:uid="{00000000-0006-0000-0300-000060000000}">
      <text>
        <r>
          <rPr>
            <sz val="9"/>
            <color indexed="81"/>
            <rFont val="Tahoma"/>
            <family val="2"/>
          </rPr>
          <t>estimate has a relative standard error greater than 50% and is considered too unreliable for general use</t>
        </r>
      </text>
    </comment>
    <comment ref="DE14" authorId="0" shapeId="0" xr:uid="{00000000-0006-0000-0300-000061000000}">
      <text>
        <r>
          <rPr>
            <sz val="9"/>
            <color indexed="81"/>
            <rFont val="Tahoma"/>
            <family val="2"/>
          </rPr>
          <t>estimate has a relative standard error greater than 50% and is considered too unreliable for general use</t>
        </r>
      </text>
    </comment>
    <comment ref="DF14" authorId="0" shapeId="0" xr:uid="{00000000-0006-0000-0300-000062000000}">
      <text>
        <r>
          <rPr>
            <sz val="9"/>
            <color indexed="81"/>
            <rFont val="Tahoma"/>
            <family val="2"/>
          </rPr>
          <t>estimate has a relative standard error greater than 50% and is considered too unreliable for general use</t>
        </r>
      </text>
    </comment>
    <comment ref="DN14" authorId="0" shapeId="0" xr:uid="{00000000-0006-0000-0300-000063000000}">
      <text>
        <r>
          <rPr>
            <sz val="9"/>
            <color indexed="81"/>
            <rFont val="Tahoma"/>
            <family val="2"/>
          </rPr>
          <t>estimate has a relative standard error between 25% and 50% and should be used with caution</t>
        </r>
      </text>
    </comment>
    <comment ref="DO14" authorId="0" shapeId="0" xr:uid="{00000000-0006-0000-0300-000064000000}">
      <text>
        <r>
          <rPr>
            <sz val="9"/>
            <color indexed="81"/>
            <rFont val="Tahoma"/>
            <family val="2"/>
          </rPr>
          <t>estimate has a relative standard error between 25% and 50% and should be used with caution</t>
        </r>
      </text>
    </comment>
    <comment ref="HF14" authorId="0" shapeId="0" xr:uid="{00000000-0006-0000-0300-000065000000}">
      <text>
        <r>
          <rPr>
            <sz val="9"/>
            <color indexed="81"/>
            <rFont val="Tahoma"/>
            <family val="2"/>
          </rPr>
          <t>estimate has a relative standard error between 25% and 50% and should be used with caution</t>
        </r>
      </text>
    </comment>
    <comment ref="D15" authorId="0" shapeId="0" xr:uid="{00000000-0006-0000-0300-000066000000}">
      <text>
        <r>
          <rPr>
            <sz val="9"/>
            <color indexed="81"/>
            <rFont val="Tahoma"/>
            <family val="2"/>
          </rPr>
          <t>estimate has a relative standard error between 25% and 50% and should be used with caution</t>
        </r>
      </text>
    </comment>
    <comment ref="AL15" authorId="0" shapeId="0" xr:uid="{00000000-0006-0000-0300-000067000000}">
      <text>
        <r>
          <rPr>
            <sz val="9"/>
            <color indexed="81"/>
            <rFont val="Tahoma"/>
            <family val="2"/>
          </rPr>
          <t>estimate has a relative standard error between 25% and 50% and should be used with caution</t>
        </r>
      </text>
    </comment>
    <comment ref="AO15" authorId="0" shapeId="0" xr:uid="{00000000-0006-0000-0300-000068000000}">
      <text>
        <r>
          <rPr>
            <sz val="9"/>
            <color indexed="81"/>
            <rFont val="Tahoma"/>
            <family val="2"/>
          </rPr>
          <t>estimate has a relative standard error between 25% and 50% and should be used with caution</t>
        </r>
      </text>
    </comment>
    <comment ref="AR15" authorId="0" shapeId="0" xr:uid="{00000000-0006-0000-0300-000069000000}">
      <text>
        <r>
          <rPr>
            <sz val="9"/>
            <color indexed="81"/>
            <rFont val="Tahoma"/>
            <family val="2"/>
          </rPr>
          <t>estimate has a relative standard error between 25% and 50% and should be used with caution</t>
        </r>
      </text>
    </comment>
    <comment ref="AU15" authorId="0" shapeId="0" xr:uid="{00000000-0006-0000-0300-00006A000000}">
      <text>
        <r>
          <rPr>
            <sz val="9"/>
            <color indexed="81"/>
            <rFont val="Tahoma"/>
            <family val="2"/>
          </rPr>
          <t>estimate has a relative standard error between 25% and 50% and should be used with caution</t>
        </r>
      </text>
    </comment>
    <comment ref="AX15" authorId="0" shapeId="0" xr:uid="{00000000-0006-0000-0300-00006B000000}">
      <text>
        <r>
          <rPr>
            <sz val="9"/>
            <color indexed="81"/>
            <rFont val="Tahoma"/>
            <family val="2"/>
          </rPr>
          <t>estimate has a relative standard error between 25% and 50% and should be used with caution</t>
        </r>
      </text>
    </comment>
    <comment ref="BD15" authorId="0" shapeId="0" xr:uid="{00000000-0006-0000-0300-00006C000000}">
      <text>
        <r>
          <rPr>
            <sz val="9"/>
            <color indexed="81"/>
            <rFont val="Tahoma"/>
            <family val="2"/>
          </rPr>
          <t>estimate has a relative standard error between 25% and 50% and should be used with caution</t>
        </r>
      </text>
    </comment>
    <comment ref="BJ15" authorId="0" shapeId="0" xr:uid="{00000000-0006-0000-0300-00006D000000}">
      <text>
        <r>
          <rPr>
            <sz val="9"/>
            <color indexed="81"/>
            <rFont val="Tahoma"/>
            <family val="2"/>
          </rPr>
          <t>estimate has a relative standard error between 25% and 50% and should be used with caution</t>
        </r>
      </text>
    </comment>
    <comment ref="BZ15" authorId="0" shapeId="0" xr:uid="{00000000-0006-0000-0300-00006E000000}">
      <text>
        <r>
          <rPr>
            <sz val="9"/>
            <color indexed="81"/>
            <rFont val="Tahoma"/>
            <family val="2"/>
          </rPr>
          <t>estimate has a relative standard error between 25% and 50% and should be used with caution</t>
        </r>
      </text>
    </comment>
    <comment ref="CA15" authorId="0" shapeId="0" xr:uid="{00000000-0006-0000-0300-00006F000000}">
      <text>
        <r>
          <rPr>
            <sz val="9"/>
            <color indexed="81"/>
            <rFont val="Tahoma"/>
            <family val="2"/>
          </rPr>
          <t>estimate has a relative standard error between 25% and 50% and should be used with caution</t>
        </r>
      </text>
    </comment>
    <comment ref="CB15" authorId="0" shapeId="0" xr:uid="{00000000-0006-0000-0300-000070000000}">
      <text>
        <r>
          <rPr>
            <sz val="9"/>
            <color indexed="81"/>
            <rFont val="Tahoma"/>
            <family val="2"/>
          </rPr>
          <t>estimate has a relative standard error greater than 50% and is considered too unreliable for general use</t>
        </r>
      </text>
    </comment>
    <comment ref="CD15" authorId="0" shapeId="0" xr:uid="{00000000-0006-0000-0300-000071000000}">
      <text>
        <r>
          <rPr>
            <sz val="9"/>
            <color indexed="81"/>
            <rFont val="Tahoma"/>
            <family val="2"/>
          </rPr>
          <t>estimate has a relative standard error between 25% and 50% and should be used with caution</t>
        </r>
      </text>
    </comment>
    <comment ref="CE15" authorId="0" shapeId="0" xr:uid="{00000000-0006-0000-0300-000072000000}">
      <text>
        <r>
          <rPr>
            <sz val="9"/>
            <color indexed="81"/>
            <rFont val="Tahoma"/>
            <family val="2"/>
          </rPr>
          <t>estimate has a relative standard error between 25% and 50% and should be used with caution</t>
        </r>
      </text>
    </comment>
    <comment ref="CN15" authorId="0" shapeId="0" xr:uid="{00000000-0006-0000-0300-000073000000}">
      <text>
        <r>
          <rPr>
            <sz val="9"/>
            <color indexed="81"/>
            <rFont val="Tahoma"/>
            <family val="2"/>
          </rPr>
          <t>estimate has a relative standard error between 25% and 50% and should be used with caution</t>
        </r>
      </text>
    </comment>
    <comment ref="CS15" authorId="0" shapeId="0" xr:uid="{00000000-0006-0000-0300-000074000000}">
      <text>
        <r>
          <rPr>
            <sz val="9"/>
            <color indexed="81"/>
            <rFont val="Tahoma"/>
            <family val="2"/>
          </rPr>
          <t>estimate has a relative standard error between 25% and 50% and should be used with caution</t>
        </r>
      </text>
    </comment>
    <comment ref="CT15" authorId="0" shapeId="0" xr:uid="{00000000-0006-0000-0300-000075000000}">
      <text>
        <r>
          <rPr>
            <sz val="9"/>
            <color indexed="81"/>
            <rFont val="Tahoma"/>
            <family val="2"/>
          </rPr>
          <t>estimate has a relative standard error between 25% and 50% and should be used with caution</t>
        </r>
      </text>
    </comment>
    <comment ref="CZ15" authorId="0" shapeId="0" xr:uid="{00000000-0006-0000-0300-000076000000}">
      <text>
        <r>
          <rPr>
            <sz val="9"/>
            <color indexed="81"/>
            <rFont val="Tahoma"/>
            <family val="2"/>
          </rPr>
          <t>estimate has a relative standard error between 25% and 50% and should be used with caution</t>
        </r>
      </text>
    </comment>
    <comment ref="DB15" authorId="0" shapeId="0" xr:uid="{00000000-0006-0000-0300-000077000000}">
      <text>
        <r>
          <rPr>
            <sz val="9"/>
            <color indexed="81"/>
            <rFont val="Tahoma"/>
            <family val="2"/>
          </rPr>
          <t>estimate has a relative standard error between 25% and 50% and should be used with caution</t>
        </r>
      </text>
    </comment>
    <comment ref="DD15" authorId="0" shapeId="0" xr:uid="{00000000-0006-0000-0300-000078000000}">
      <text>
        <r>
          <rPr>
            <sz val="9"/>
            <color indexed="81"/>
            <rFont val="Tahoma"/>
            <family val="2"/>
          </rPr>
          <t>estimate has a relative standard error between 25% and 50% and should be used with caution</t>
        </r>
      </text>
    </comment>
    <comment ref="DE15" authorId="0" shapeId="0" xr:uid="{00000000-0006-0000-0300-000079000000}">
      <text>
        <r>
          <rPr>
            <sz val="9"/>
            <color indexed="81"/>
            <rFont val="Tahoma"/>
            <family val="2"/>
          </rPr>
          <t>estimate has a relative standard error between 25% and 50% and should be used with caution</t>
        </r>
      </text>
    </comment>
    <comment ref="DF15" authorId="0" shapeId="0" xr:uid="{00000000-0006-0000-0300-00007A000000}">
      <text>
        <r>
          <rPr>
            <sz val="9"/>
            <color indexed="81"/>
            <rFont val="Tahoma"/>
            <family val="2"/>
          </rPr>
          <t>estimate has a relative standard error between 25% and 50% and should be used with caution</t>
        </r>
      </text>
    </comment>
    <comment ref="DN15" authorId="0" shapeId="0" xr:uid="{00000000-0006-0000-0300-00007B000000}">
      <text>
        <r>
          <rPr>
            <sz val="9"/>
            <color indexed="81"/>
            <rFont val="Tahoma"/>
            <family val="2"/>
          </rPr>
          <t>estimate has a relative standard error between 25% and 50% and should be used with caution</t>
        </r>
      </text>
    </comment>
    <comment ref="DO15" authorId="0" shapeId="0" xr:uid="{00000000-0006-0000-0300-00007C000000}">
      <text>
        <r>
          <rPr>
            <sz val="9"/>
            <color indexed="81"/>
            <rFont val="Tahoma"/>
            <family val="2"/>
          </rPr>
          <t>estimate has a relative standard error between 25% and 50% and should be used with caution</t>
        </r>
      </text>
    </comment>
    <comment ref="GZ15" authorId="0" shapeId="0" xr:uid="{00000000-0006-0000-0300-00007D000000}">
      <text>
        <r>
          <rPr>
            <sz val="9"/>
            <color indexed="81"/>
            <rFont val="Tahoma"/>
            <family val="2"/>
          </rPr>
          <t>estimate has a relative standard error between 25% and 50% and should be used with caution</t>
        </r>
      </text>
    </comment>
    <comment ref="HF15" authorId="0" shapeId="0" xr:uid="{00000000-0006-0000-0300-00007E000000}">
      <text>
        <r>
          <rPr>
            <sz val="9"/>
            <color indexed="81"/>
            <rFont val="Tahoma"/>
            <family val="2"/>
          </rPr>
          <t>estimate has a relative standard error between 25% and 50% and should be used with caution</t>
        </r>
      </text>
    </comment>
    <comment ref="D16" authorId="0" shapeId="0" xr:uid="{00000000-0006-0000-0300-00007F000000}">
      <text>
        <r>
          <rPr>
            <sz val="9"/>
            <color indexed="81"/>
            <rFont val="Tahoma"/>
            <family val="2"/>
          </rPr>
          <t>estimate has a relative standard error between 25% and 50% and should be used with caution</t>
        </r>
      </text>
    </comment>
    <comment ref="AM16" authorId="0" shapeId="0" xr:uid="{00000000-0006-0000-0300-000080000000}">
      <text>
        <r>
          <rPr>
            <sz val="9"/>
            <color indexed="81"/>
            <rFont val="Tahoma"/>
            <family val="2"/>
          </rPr>
          <t>estimate has a relative standard error between 25% and 50% and should be used with caution</t>
        </r>
      </text>
    </comment>
    <comment ref="AN16" authorId="0" shapeId="0" xr:uid="{00000000-0006-0000-0300-000081000000}">
      <text>
        <r>
          <rPr>
            <sz val="9"/>
            <color indexed="81"/>
            <rFont val="Tahoma"/>
            <family val="2"/>
          </rPr>
          <t>estimate has a relative standard error between 25% and 50% and should be used with caution</t>
        </r>
      </text>
    </comment>
    <comment ref="AO16" authorId="0" shapeId="0" xr:uid="{00000000-0006-0000-0300-000082000000}">
      <text>
        <r>
          <rPr>
            <sz val="9"/>
            <color indexed="81"/>
            <rFont val="Tahoma"/>
            <family val="2"/>
          </rPr>
          <t>estimate has a relative standard error greater than 50% and is considered too unreliable for general use</t>
        </r>
      </text>
    </comment>
    <comment ref="AR16" authorId="0" shapeId="0" xr:uid="{00000000-0006-0000-0300-000083000000}">
      <text>
        <r>
          <rPr>
            <sz val="9"/>
            <color indexed="81"/>
            <rFont val="Tahoma"/>
            <family val="2"/>
          </rPr>
          <t>estimate has a relative standard error between 25% and 50% and should be used with caution</t>
        </r>
      </text>
    </comment>
    <comment ref="AU16" authorId="0" shapeId="0" xr:uid="{00000000-0006-0000-0300-000084000000}">
      <text>
        <r>
          <rPr>
            <sz val="9"/>
            <color indexed="81"/>
            <rFont val="Tahoma"/>
            <family val="2"/>
          </rPr>
          <t>estimate has a relative standard error between 25% and 50% and should be used with caution</t>
        </r>
      </text>
    </comment>
    <comment ref="BD16" authorId="0" shapeId="0" xr:uid="{00000000-0006-0000-0300-000085000000}">
      <text>
        <r>
          <rPr>
            <sz val="9"/>
            <color indexed="81"/>
            <rFont val="Tahoma"/>
            <family val="2"/>
          </rPr>
          <t>estimate has a relative standard error between 25% and 50% and should be used with caution</t>
        </r>
      </text>
    </comment>
    <comment ref="BJ16" authorId="0" shapeId="0" xr:uid="{00000000-0006-0000-0300-000086000000}">
      <text>
        <r>
          <rPr>
            <sz val="9"/>
            <color indexed="81"/>
            <rFont val="Tahoma"/>
            <family val="2"/>
          </rPr>
          <t>estimate has a relative standard error between 25% and 50% and should be used with caution</t>
        </r>
      </text>
    </comment>
    <comment ref="BZ16" authorId="0" shapeId="0" xr:uid="{00000000-0006-0000-0300-000087000000}">
      <text>
        <r>
          <rPr>
            <sz val="9"/>
            <color indexed="81"/>
            <rFont val="Tahoma"/>
            <family val="2"/>
          </rPr>
          <t>estimate has a relative standard error between 25% and 50% and should be used with caution</t>
        </r>
      </text>
    </comment>
    <comment ref="CA16" authorId="0" shapeId="0" xr:uid="{00000000-0006-0000-0300-000088000000}">
      <text>
        <r>
          <rPr>
            <sz val="9"/>
            <color indexed="81"/>
            <rFont val="Tahoma"/>
            <family val="2"/>
          </rPr>
          <t>estimate has a relative standard error between 25% and 50% and should be used with caution</t>
        </r>
      </text>
    </comment>
    <comment ref="CB16" authorId="0" shapeId="0" xr:uid="{00000000-0006-0000-0300-000089000000}">
      <text>
        <r>
          <rPr>
            <sz val="9"/>
            <color indexed="81"/>
            <rFont val="Tahoma"/>
            <family val="2"/>
          </rPr>
          <t>estimate has a relative standard error greater than 50% and is considered too unreliable for general use</t>
        </r>
      </text>
    </comment>
    <comment ref="CE16" authorId="0" shapeId="0" xr:uid="{00000000-0006-0000-0300-00008A000000}">
      <text>
        <r>
          <rPr>
            <sz val="9"/>
            <color indexed="81"/>
            <rFont val="Tahoma"/>
            <family val="2"/>
          </rPr>
          <t>estimate has a relative standard error between 25% and 50% and should be used with caution</t>
        </r>
      </text>
    </comment>
    <comment ref="CS16" authorId="0" shapeId="0" xr:uid="{00000000-0006-0000-0300-00008B000000}">
      <text>
        <r>
          <rPr>
            <sz val="9"/>
            <color indexed="81"/>
            <rFont val="Tahoma"/>
            <family val="2"/>
          </rPr>
          <t>estimate has a relative standard error between 25% and 50% and should be used with caution</t>
        </r>
      </text>
    </comment>
    <comment ref="CT16" authorId="0" shapeId="0" xr:uid="{00000000-0006-0000-0300-00008C000000}">
      <text>
        <r>
          <rPr>
            <sz val="9"/>
            <color indexed="81"/>
            <rFont val="Tahoma"/>
            <family val="2"/>
          </rPr>
          <t>estimate has a relative standard error between 25% and 50% and should be used with caution</t>
        </r>
      </text>
    </comment>
    <comment ref="DB16" authorId="0" shapeId="0" xr:uid="{00000000-0006-0000-0300-00008D000000}">
      <text>
        <r>
          <rPr>
            <sz val="9"/>
            <color indexed="81"/>
            <rFont val="Tahoma"/>
            <family val="2"/>
          </rPr>
          <t>estimate has a relative standard error between 25% and 50% and should be used with caution</t>
        </r>
      </text>
    </comment>
    <comment ref="DC16" authorId="0" shapeId="0" xr:uid="{00000000-0006-0000-0300-00008E000000}">
      <text>
        <r>
          <rPr>
            <sz val="9"/>
            <color indexed="81"/>
            <rFont val="Tahoma"/>
            <family val="2"/>
          </rPr>
          <t>estimate has a relative standard error between 25% and 50% and should be used with caution</t>
        </r>
      </text>
    </comment>
    <comment ref="DD16" authorId="0" shapeId="0" xr:uid="{00000000-0006-0000-0300-00008F000000}">
      <text>
        <r>
          <rPr>
            <sz val="9"/>
            <color indexed="81"/>
            <rFont val="Tahoma"/>
            <family val="2"/>
          </rPr>
          <t>estimate has a relative standard error between 25% and 50% and should be used with caution</t>
        </r>
      </text>
    </comment>
    <comment ref="DE16" authorId="0" shapeId="0" xr:uid="{00000000-0006-0000-0300-000090000000}">
      <text>
        <r>
          <rPr>
            <sz val="9"/>
            <color indexed="81"/>
            <rFont val="Tahoma"/>
            <family val="2"/>
          </rPr>
          <t>estimate has a relative standard error greater than 50% and is considered too unreliable for general use</t>
        </r>
      </text>
    </comment>
    <comment ref="DF16" authorId="0" shapeId="0" xr:uid="{00000000-0006-0000-0300-000091000000}">
      <text>
        <r>
          <rPr>
            <sz val="9"/>
            <color indexed="81"/>
            <rFont val="Tahoma"/>
            <family val="2"/>
          </rPr>
          <t>estimate has a relative standard error between 25% and 50% and should be used with caution</t>
        </r>
      </text>
    </comment>
    <comment ref="DN16" authorId="0" shapeId="0" xr:uid="{00000000-0006-0000-0300-000092000000}">
      <text>
        <r>
          <rPr>
            <sz val="9"/>
            <color indexed="81"/>
            <rFont val="Tahoma"/>
            <family val="2"/>
          </rPr>
          <t>estimate has a relative standard error between 25% and 50% and should be used with caution</t>
        </r>
      </text>
    </comment>
    <comment ref="HF16" authorId="0" shapeId="0" xr:uid="{00000000-0006-0000-0300-000093000000}">
      <text>
        <r>
          <rPr>
            <sz val="9"/>
            <color indexed="81"/>
            <rFont val="Tahoma"/>
            <family val="2"/>
          </rPr>
          <t>estimate has a relative standard error between 25% and 50% and should be used with caution</t>
        </r>
      </text>
    </comment>
    <comment ref="D17" authorId="0" shapeId="0" xr:uid="{00000000-0006-0000-0300-000094000000}">
      <text>
        <r>
          <rPr>
            <sz val="9"/>
            <color indexed="81"/>
            <rFont val="Tahoma"/>
            <family val="2"/>
          </rPr>
          <t>estimate has a relative standard error between 25% and 50% and should be used with caution</t>
        </r>
      </text>
    </comment>
    <comment ref="AO17" authorId="0" shapeId="0" xr:uid="{00000000-0006-0000-0300-000095000000}">
      <text>
        <r>
          <rPr>
            <sz val="9"/>
            <color indexed="81"/>
            <rFont val="Tahoma"/>
            <family val="2"/>
          </rPr>
          <t>estimate has a relative standard error between 25% and 50% and should be used with caution</t>
        </r>
      </text>
    </comment>
    <comment ref="AX17" authorId="0" shapeId="0" xr:uid="{00000000-0006-0000-0300-000096000000}">
      <text>
        <r>
          <rPr>
            <sz val="9"/>
            <color indexed="81"/>
            <rFont val="Tahoma"/>
            <family val="2"/>
          </rPr>
          <t>estimate has a relative standard error between 25% and 50% and should be used with caution</t>
        </r>
      </text>
    </comment>
    <comment ref="BD17" authorId="0" shapeId="0" xr:uid="{00000000-0006-0000-0300-000097000000}">
      <text>
        <r>
          <rPr>
            <sz val="9"/>
            <color indexed="81"/>
            <rFont val="Tahoma"/>
            <family val="2"/>
          </rPr>
          <t>estimate has a relative standard error between 25% and 50% and should be used with caution</t>
        </r>
      </text>
    </comment>
    <comment ref="BI17" authorId="0" shapeId="0" xr:uid="{00000000-0006-0000-0300-000098000000}">
      <text>
        <r>
          <rPr>
            <sz val="9"/>
            <color indexed="81"/>
            <rFont val="Tahoma"/>
            <family val="2"/>
          </rPr>
          <t>estimate has a relative standard error between 25% and 50% and should be used with caution</t>
        </r>
      </text>
    </comment>
    <comment ref="BZ17" authorId="0" shapeId="0" xr:uid="{00000000-0006-0000-0300-000099000000}">
      <text>
        <r>
          <rPr>
            <sz val="9"/>
            <color indexed="81"/>
            <rFont val="Tahoma"/>
            <family val="2"/>
          </rPr>
          <t>estimate has a relative standard error between 25% and 50% and should be used with caution</t>
        </r>
      </text>
    </comment>
    <comment ref="CA17" authorId="0" shapeId="0" xr:uid="{00000000-0006-0000-0300-00009A000000}">
      <text>
        <r>
          <rPr>
            <sz val="9"/>
            <color indexed="81"/>
            <rFont val="Tahoma"/>
            <family val="2"/>
          </rPr>
          <t>estimate has a relative standard error between 25% and 50% and should be used with caution</t>
        </r>
      </text>
    </comment>
    <comment ref="CB17" authorId="0" shapeId="0" xr:uid="{00000000-0006-0000-0300-00009B000000}">
      <text>
        <r>
          <rPr>
            <sz val="9"/>
            <color indexed="81"/>
            <rFont val="Tahoma"/>
            <family val="2"/>
          </rPr>
          <t>estimate has a relative standard error greater than 50% and is considered too unreliable for general use</t>
        </r>
      </text>
    </comment>
    <comment ref="CE17" authorId="0" shapeId="0" xr:uid="{00000000-0006-0000-0300-00009C000000}">
      <text>
        <r>
          <rPr>
            <sz val="9"/>
            <color indexed="81"/>
            <rFont val="Tahoma"/>
            <family val="2"/>
          </rPr>
          <t>estimate has a relative standard error between 25% and 50% and should be used with caution</t>
        </r>
      </text>
    </comment>
    <comment ref="CN17" authorId="0" shapeId="0" xr:uid="{00000000-0006-0000-0300-00009D000000}">
      <text>
        <r>
          <rPr>
            <sz val="9"/>
            <color indexed="81"/>
            <rFont val="Tahoma"/>
            <family val="2"/>
          </rPr>
          <t>estimate has a relative standard error between 25% and 50% and should be used with caution</t>
        </r>
      </text>
    </comment>
    <comment ref="CT17" authorId="0" shapeId="0" xr:uid="{00000000-0006-0000-0300-00009E000000}">
      <text>
        <r>
          <rPr>
            <sz val="9"/>
            <color indexed="81"/>
            <rFont val="Tahoma"/>
            <family val="2"/>
          </rPr>
          <t>estimate has a relative standard error between 25% and 50% and should be used with caution</t>
        </r>
      </text>
    </comment>
    <comment ref="DB17" authorId="0" shapeId="0" xr:uid="{00000000-0006-0000-0300-00009F000000}">
      <text>
        <r>
          <rPr>
            <sz val="9"/>
            <color indexed="81"/>
            <rFont val="Tahoma"/>
            <family val="2"/>
          </rPr>
          <t>estimate has a relative standard error between 25% and 50% and should be used with caution</t>
        </r>
      </text>
    </comment>
    <comment ref="DC17" authorId="0" shapeId="0" xr:uid="{00000000-0006-0000-0300-0000A0000000}">
      <text>
        <r>
          <rPr>
            <sz val="9"/>
            <color indexed="81"/>
            <rFont val="Tahoma"/>
            <family val="2"/>
          </rPr>
          <t>estimate has a relative standard error between 25% and 50% and should be used with caution</t>
        </r>
      </text>
    </comment>
    <comment ref="DD17" authorId="0" shapeId="0" xr:uid="{00000000-0006-0000-0300-0000A1000000}">
      <text>
        <r>
          <rPr>
            <sz val="9"/>
            <color indexed="81"/>
            <rFont val="Tahoma"/>
            <family val="2"/>
          </rPr>
          <t>estimate has a relative standard error between 25% and 50% and should be used with caution</t>
        </r>
      </text>
    </comment>
    <comment ref="DE17" authorId="0" shapeId="0" xr:uid="{00000000-0006-0000-0300-0000A2000000}">
      <text>
        <r>
          <rPr>
            <sz val="9"/>
            <color indexed="81"/>
            <rFont val="Tahoma"/>
            <family val="2"/>
          </rPr>
          <t>estimate has a relative standard error greater than 50% and is considered too unreliable for general use</t>
        </r>
      </text>
    </comment>
    <comment ref="DF17" authorId="0" shapeId="0" xr:uid="{00000000-0006-0000-0300-0000A3000000}">
      <text>
        <r>
          <rPr>
            <sz val="9"/>
            <color indexed="81"/>
            <rFont val="Tahoma"/>
            <family val="2"/>
          </rPr>
          <t>estimate has a relative standard error greater than 50% and is considered too unreliable for general use</t>
        </r>
      </text>
    </comment>
    <comment ref="DO17" authorId="0" shapeId="0" xr:uid="{00000000-0006-0000-0300-0000A4000000}">
      <text>
        <r>
          <rPr>
            <sz val="9"/>
            <color indexed="81"/>
            <rFont val="Tahoma"/>
            <family val="2"/>
          </rPr>
          <t>estimate has a relative standard error between 25% and 50% and should be used with caution</t>
        </r>
      </text>
    </comment>
    <comment ref="HF17" authorId="0" shapeId="0" xr:uid="{00000000-0006-0000-0300-0000A5000000}">
      <text>
        <r>
          <rPr>
            <sz val="9"/>
            <color indexed="81"/>
            <rFont val="Tahoma"/>
            <family val="2"/>
          </rPr>
          <t>estimate has a relative standard error between 25% and 50% and should be used with caution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400-000001000000}">
      <text>
        <r>
          <rPr>
            <sz val="9"/>
            <color indexed="81"/>
            <rFont val="Tahoma"/>
            <family val="2"/>
          </rPr>
          <t>Refers to series collected at quarterly and lesser frequencies only.
Indicates which month in the collection period the data refers to.</t>
        </r>
      </text>
    </comment>
    <comment ref="BK11" authorId="0" shapeId="0" xr:uid="{00000000-0006-0000-0400-000002000000}">
      <text>
        <r>
          <rPr>
            <sz val="9"/>
            <color indexed="81"/>
            <rFont val="Tahoma"/>
            <family val="2"/>
          </rPr>
          <t>estimate has a relative standard error between 25% and 50% and should be used with caution</t>
        </r>
      </text>
    </comment>
    <comment ref="BQ11" authorId="0" shapeId="0" xr:uid="{00000000-0006-0000-0400-000003000000}">
      <text>
        <r>
          <rPr>
            <sz val="9"/>
            <color indexed="81"/>
            <rFont val="Tahoma"/>
            <family val="2"/>
          </rPr>
          <t>estimate has a relative standard error between 25% and 50% and should be used with caution</t>
        </r>
      </text>
    </comment>
    <comment ref="FF11" authorId="0" shapeId="0" xr:uid="{00000000-0006-0000-0400-000004000000}">
      <text>
        <r>
          <rPr>
            <sz val="9"/>
            <color indexed="81"/>
            <rFont val="Tahoma"/>
            <family val="2"/>
          </rPr>
          <t>estimate has a relative standard error between 25% and 50% and should be used with caution</t>
        </r>
      </text>
    </comment>
    <comment ref="FR11" authorId="0" shapeId="0" xr:uid="{00000000-0006-0000-0400-000005000000}">
      <text>
        <r>
          <rPr>
            <sz val="9"/>
            <color indexed="81"/>
            <rFont val="Tahoma"/>
            <family val="2"/>
          </rPr>
          <t>estimate has a relative standard error between 25% and 50% and should be used with caution</t>
        </r>
      </text>
    </comment>
    <comment ref="BQ12" authorId="0" shapeId="0" xr:uid="{00000000-0006-0000-0400-000006000000}">
      <text>
        <r>
          <rPr>
            <sz val="9"/>
            <color indexed="81"/>
            <rFont val="Tahoma"/>
            <family val="2"/>
          </rPr>
          <t>estimate has a relative standard error between 25% and 50% and should be used with caution</t>
        </r>
      </text>
    </comment>
    <comment ref="FF12" authorId="0" shapeId="0" xr:uid="{00000000-0006-0000-0400-000007000000}">
      <text>
        <r>
          <rPr>
            <sz val="9"/>
            <color indexed="81"/>
            <rFont val="Tahoma"/>
            <family val="2"/>
          </rPr>
          <t>estimate has a relative standard error between 25% and 50% and should be used with caution</t>
        </r>
      </text>
    </comment>
    <comment ref="FR12" authorId="0" shapeId="0" xr:uid="{00000000-0006-0000-0400-000008000000}">
      <text>
        <r>
          <rPr>
            <sz val="9"/>
            <color indexed="81"/>
            <rFont val="Tahoma"/>
            <family val="2"/>
          </rPr>
          <t>estimate has a relative standard error between 25% and 50% and should be used with caution</t>
        </r>
      </text>
    </comment>
    <comment ref="BQ13" authorId="0" shapeId="0" xr:uid="{00000000-0006-0000-0400-000009000000}">
      <text>
        <r>
          <rPr>
            <sz val="9"/>
            <color indexed="81"/>
            <rFont val="Tahoma"/>
            <family val="2"/>
          </rPr>
          <t>estimate has a relative standard error between 25% and 50% and should be used with caution</t>
        </r>
      </text>
    </comment>
    <comment ref="FL13" authorId="0" shapeId="0" xr:uid="{00000000-0006-0000-0400-00000A000000}">
      <text>
        <r>
          <rPr>
            <sz val="9"/>
            <color indexed="81"/>
            <rFont val="Tahoma"/>
            <family val="2"/>
          </rPr>
          <t>estimate has a relative standard error between 25% and 50% and should be used with caution</t>
        </r>
      </text>
    </comment>
    <comment ref="FR13" authorId="0" shapeId="0" xr:uid="{00000000-0006-0000-0400-00000B000000}">
      <text>
        <r>
          <rPr>
            <sz val="9"/>
            <color indexed="81"/>
            <rFont val="Tahoma"/>
            <family val="2"/>
          </rPr>
          <t>estimate has a relative standard error between 25% and 50% and should be used with caution</t>
        </r>
      </text>
    </comment>
    <comment ref="BQ14" authorId="0" shapeId="0" xr:uid="{00000000-0006-0000-0400-00000C000000}">
      <text>
        <r>
          <rPr>
            <sz val="9"/>
            <color indexed="81"/>
            <rFont val="Tahoma"/>
            <family val="2"/>
          </rPr>
          <t>estimate has a relative standard error between 25% and 50% and should be used with caution</t>
        </r>
      </text>
    </comment>
    <comment ref="FR14" authorId="0" shapeId="0" xr:uid="{00000000-0006-0000-0400-00000D000000}">
      <text>
        <r>
          <rPr>
            <sz val="9"/>
            <color indexed="81"/>
            <rFont val="Tahoma"/>
            <family val="2"/>
          </rPr>
          <t>estimate has a relative standard error between 25% and 50% and should be used with caution</t>
        </r>
      </text>
    </comment>
    <comment ref="BK15" authorId="0" shapeId="0" xr:uid="{00000000-0006-0000-0400-00000E000000}">
      <text>
        <r>
          <rPr>
            <sz val="9"/>
            <color indexed="81"/>
            <rFont val="Tahoma"/>
            <family val="2"/>
          </rPr>
          <t>estimate has a relative standard error between 25% and 50% and should be used with caution</t>
        </r>
      </text>
    </comment>
    <comment ref="BQ15" authorId="0" shapeId="0" xr:uid="{00000000-0006-0000-0400-00000F000000}">
      <text>
        <r>
          <rPr>
            <sz val="9"/>
            <color indexed="81"/>
            <rFont val="Tahoma"/>
            <family val="2"/>
          </rPr>
          <t>estimate has a relative standard error between 25% and 50% and should be used with caution</t>
        </r>
      </text>
    </comment>
    <comment ref="FL15" authorId="0" shapeId="0" xr:uid="{00000000-0006-0000-0400-000010000000}">
      <text>
        <r>
          <rPr>
            <sz val="9"/>
            <color indexed="81"/>
            <rFont val="Tahoma"/>
            <family val="2"/>
          </rPr>
          <t>estimate has a relative standard error between 25% and 50% and should be used with caution</t>
        </r>
      </text>
    </comment>
    <comment ref="FR15" authorId="0" shapeId="0" xr:uid="{00000000-0006-0000-0400-000011000000}">
      <text>
        <r>
          <rPr>
            <sz val="9"/>
            <color indexed="81"/>
            <rFont val="Tahoma"/>
            <family val="2"/>
          </rPr>
          <t>estimate has a relative standard error between 25% and 50% and should be used with caution</t>
        </r>
      </text>
    </comment>
    <comment ref="BQ16" authorId="0" shapeId="0" xr:uid="{00000000-0006-0000-0400-000012000000}">
      <text>
        <r>
          <rPr>
            <sz val="9"/>
            <color indexed="81"/>
            <rFont val="Tahoma"/>
            <family val="2"/>
          </rPr>
          <t>estimate has a relative standard error greater than 50% and is considered too unreliable for general use</t>
        </r>
      </text>
    </comment>
    <comment ref="FL16" authorId="0" shapeId="0" xr:uid="{00000000-0006-0000-0400-000013000000}">
      <text>
        <r>
          <rPr>
            <sz val="9"/>
            <color indexed="81"/>
            <rFont val="Tahoma"/>
            <family val="2"/>
          </rPr>
          <t>estimate has a relative standard error between 25% and 50% and should be used with caution</t>
        </r>
      </text>
    </comment>
    <comment ref="FM16" authorId="0" shapeId="0" xr:uid="{00000000-0006-0000-0400-000014000000}">
      <text>
        <r>
          <rPr>
            <sz val="9"/>
            <color indexed="81"/>
            <rFont val="Tahoma"/>
            <family val="2"/>
          </rPr>
          <t>estimate has a relative standard error between 25% and 50% and should be used with caution</t>
        </r>
      </text>
    </comment>
    <comment ref="FR16" authorId="0" shapeId="0" xr:uid="{00000000-0006-0000-0400-000015000000}">
      <text>
        <r>
          <rPr>
            <sz val="9"/>
            <color indexed="81"/>
            <rFont val="Tahoma"/>
            <family val="2"/>
          </rPr>
          <t>estimate has a relative standard error between 25% and 50% and should be used with caution</t>
        </r>
      </text>
    </comment>
    <comment ref="BQ17" authorId="0" shapeId="0" xr:uid="{00000000-0006-0000-0400-000016000000}">
      <text>
        <r>
          <rPr>
            <sz val="9"/>
            <color indexed="81"/>
            <rFont val="Tahoma"/>
            <family val="2"/>
          </rPr>
          <t>estimate has a relative standard error greater than 50% and is considered too unreliable for general use</t>
        </r>
      </text>
    </comment>
    <comment ref="FF17" authorId="0" shapeId="0" xr:uid="{00000000-0006-0000-0400-000017000000}">
      <text>
        <r>
          <rPr>
            <sz val="9"/>
            <color indexed="81"/>
            <rFont val="Tahoma"/>
            <family val="2"/>
          </rPr>
          <t>estimate has a relative standard error between 25% and 50% and should be used with caution</t>
        </r>
      </text>
    </comment>
    <comment ref="FR17" authorId="0" shapeId="0" xr:uid="{00000000-0006-0000-0400-000018000000}">
      <text>
        <r>
          <rPr>
            <sz val="9"/>
            <color indexed="81"/>
            <rFont val="Tahoma"/>
            <family val="2"/>
          </rPr>
          <t>estimate has a relative standard error between 25% and 50% and should be used with caution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500-000001000000}">
      <text>
        <r>
          <rPr>
            <sz val="9"/>
            <color indexed="81"/>
            <rFont val="Tahoma"/>
            <family val="2"/>
          </rPr>
          <t>Refers to series collected at quarterly and lesser frequencies only.
Indicates which month in the collection period the data refers to.</t>
        </r>
      </text>
    </comment>
    <comment ref="K11" authorId="0" shapeId="0" xr:uid="{00000000-0006-0000-0500-000002000000}">
      <text>
        <r>
          <rPr>
            <sz val="9"/>
            <color indexed="81"/>
            <rFont val="Tahoma"/>
            <family val="2"/>
          </rPr>
          <t>estimate has a relative standard error between 25% and 50% and should be used with caution</t>
        </r>
      </text>
    </comment>
    <comment ref="Q11" authorId="0" shapeId="0" xr:uid="{00000000-0006-0000-0500-000003000000}">
      <text>
        <r>
          <rPr>
            <sz val="9"/>
            <color indexed="81"/>
            <rFont val="Tahoma"/>
            <family val="2"/>
          </rPr>
          <t>estimate has a relative standard error between 25% and 50% and should be used with caution</t>
        </r>
      </text>
    </comment>
    <comment ref="V11" authorId="0" shapeId="0" xr:uid="{00000000-0006-0000-0500-000004000000}">
      <text>
        <r>
          <rPr>
            <sz val="9"/>
            <color indexed="81"/>
            <rFont val="Tahoma"/>
            <family val="2"/>
          </rPr>
          <t>estimate has a relative standard error between 25% and 50% and should be used with caution</t>
        </r>
      </text>
    </comment>
    <comment ref="W11" authorId="0" shapeId="0" xr:uid="{00000000-0006-0000-0500-000005000000}">
      <text>
        <r>
          <rPr>
            <sz val="9"/>
            <color indexed="81"/>
            <rFont val="Tahoma"/>
            <family val="2"/>
          </rPr>
          <t>estimate has a relative standard error between 25% and 50% and should be used with caution</t>
        </r>
      </text>
    </comment>
    <comment ref="X11" authorId="0" shapeId="0" xr:uid="{00000000-0006-0000-0500-000006000000}">
      <text>
        <r>
          <rPr>
            <sz val="9"/>
            <color indexed="81"/>
            <rFont val="Tahoma"/>
            <family val="2"/>
          </rPr>
          <t>estimate has a relative standard error between 25% and 50% and should be used with caution</t>
        </r>
      </text>
    </comment>
    <comment ref="AC11" authorId="0" shapeId="0" xr:uid="{00000000-0006-0000-0500-000007000000}">
      <text>
        <r>
          <rPr>
            <sz val="9"/>
            <color indexed="81"/>
            <rFont val="Tahoma"/>
            <family val="2"/>
          </rPr>
          <t>estimate has a relative standard error between 25% and 50% and should be used with caution</t>
        </r>
      </text>
    </comment>
    <comment ref="DR11" authorId="0" shapeId="0" xr:uid="{00000000-0006-0000-0500-000008000000}">
      <text>
        <r>
          <rPr>
            <sz val="9"/>
            <color indexed="81"/>
            <rFont val="Tahoma"/>
            <family val="2"/>
          </rPr>
          <t>estimate has a relative standard error between 25% and 50% and should be used with caution</t>
        </r>
      </text>
    </comment>
    <comment ref="DS11" authorId="0" shapeId="0" xr:uid="{00000000-0006-0000-0500-000009000000}">
      <text>
        <r>
          <rPr>
            <sz val="9"/>
            <color indexed="81"/>
            <rFont val="Tahoma"/>
            <family val="2"/>
          </rPr>
          <t>estimate has a relative standard error between 25% and 50% and should be used with caution</t>
        </r>
      </text>
    </comment>
    <comment ref="DW11" authorId="0" shapeId="0" xr:uid="{00000000-0006-0000-0500-00000A000000}">
      <text>
        <r>
          <rPr>
            <sz val="9"/>
            <color indexed="81"/>
            <rFont val="Tahoma"/>
            <family val="2"/>
          </rPr>
          <t>estimate has a relative standard error between 25% and 50% and should be used with caution</t>
        </r>
      </text>
    </comment>
    <comment ref="DX11" authorId="0" shapeId="0" xr:uid="{00000000-0006-0000-0500-00000B000000}">
      <text>
        <r>
          <rPr>
            <sz val="9"/>
            <color indexed="81"/>
            <rFont val="Tahoma"/>
            <family val="2"/>
          </rPr>
          <t>estimate has a relative standard error between 25% and 50% and should be used with caution</t>
        </r>
      </text>
    </comment>
    <comment ref="DY11" authorId="0" shapeId="0" xr:uid="{00000000-0006-0000-0500-00000C000000}">
      <text>
        <r>
          <rPr>
            <sz val="9"/>
            <color indexed="81"/>
            <rFont val="Tahoma"/>
            <family val="2"/>
          </rPr>
          <t>estimate has a relative standard error between 25% and 50% and should be used with caution</t>
        </r>
      </text>
    </comment>
    <comment ref="EA11" authorId="0" shapeId="0" xr:uid="{00000000-0006-0000-0500-00000D000000}">
      <text>
        <r>
          <rPr>
            <sz val="9"/>
            <color indexed="81"/>
            <rFont val="Tahoma"/>
            <family val="2"/>
          </rPr>
          <t>estimate has a relative standard error between 25% and 50% and should be used with caution</t>
        </r>
      </text>
    </comment>
    <comment ref="ED11" authorId="0" shapeId="0" xr:uid="{00000000-0006-0000-0500-00000E000000}">
      <text>
        <r>
          <rPr>
            <sz val="9"/>
            <color indexed="81"/>
            <rFont val="Tahoma"/>
            <family val="2"/>
          </rPr>
          <t>estimate has a relative standard error greater than 50% and is considered too unreliable for general use</t>
        </r>
      </text>
    </comment>
    <comment ref="HS11" authorId="0" shapeId="0" xr:uid="{00000000-0006-0000-0500-00000F000000}">
      <text>
        <r>
          <rPr>
            <sz val="9"/>
            <color indexed="81"/>
            <rFont val="Tahoma"/>
            <family val="2"/>
          </rPr>
          <t>estimate has a relative standard error between 25% and 50% and should be used with caution</t>
        </r>
      </text>
    </comment>
    <comment ref="HX11" authorId="0" shapeId="0" xr:uid="{00000000-0006-0000-0500-000010000000}">
      <text>
        <r>
          <rPr>
            <sz val="9"/>
            <color indexed="81"/>
            <rFont val="Tahoma"/>
            <family val="2"/>
          </rPr>
          <t>estimate has a relative standard error between 25% and 50% and should be used with caution</t>
        </r>
      </text>
    </comment>
    <comment ref="HY11" authorId="0" shapeId="0" xr:uid="{00000000-0006-0000-0500-000011000000}">
      <text>
        <r>
          <rPr>
            <sz val="9"/>
            <color indexed="81"/>
            <rFont val="Tahoma"/>
            <family val="2"/>
          </rPr>
          <t>estimate has a relative standard error between 25% and 50% and should be used with caution</t>
        </r>
      </text>
    </comment>
    <comment ref="HZ11" authorId="0" shapeId="0" xr:uid="{00000000-0006-0000-0500-000012000000}">
      <text>
        <r>
          <rPr>
            <sz val="9"/>
            <color indexed="81"/>
            <rFont val="Tahoma"/>
            <family val="2"/>
          </rPr>
          <t>estimate has a relative standard error between 25% and 50% and should be used with caution</t>
        </r>
      </text>
    </comment>
    <comment ref="IB11" authorId="0" shapeId="0" xr:uid="{00000000-0006-0000-0500-000013000000}">
      <text>
        <r>
          <rPr>
            <sz val="9"/>
            <color indexed="81"/>
            <rFont val="Tahoma"/>
            <family val="2"/>
          </rPr>
          <t>estimate has a relative standard error between 25% and 50% and should be used with caution</t>
        </r>
      </text>
    </comment>
    <comment ref="IE11" authorId="0" shapeId="0" xr:uid="{00000000-0006-0000-0500-000014000000}">
      <text>
        <r>
          <rPr>
            <sz val="9"/>
            <color indexed="81"/>
            <rFont val="Tahoma"/>
            <family val="2"/>
          </rPr>
          <t>estimate has a relative standard error greater than 50% and is considered too unreliable for general use</t>
        </r>
      </text>
    </comment>
    <comment ref="IN11" authorId="0" shapeId="0" xr:uid="{00000000-0006-0000-0500-000015000000}">
      <text>
        <r>
          <rPr>
            <sz val="9"/>
            <color indexed="81"/>
            <rFont val="Tahoma"/>
            <family val="2"/>
          </rPr>
          <t>estimate has a relative standard error between 25% and 50% and should be used with caution</t>
        </r>
      </text>
    </comment>
    <comment ref="Q12" authorId="0" shapeId="0" xr:uid="{00000000-0006-0000-0500-000016000000}">
      <text>
        <r>
          <rPr>
            <sz val="9"/>
            <color indexed="81"/>
            <rFont val="Tahoma"/>
            <family val="2"/>
          </rPr>
          <t>estimate has a relative standard error between 25% and 50% and should be used with caution</t>
        </r>
      </text>
    </comment>
    <comment ref="W12" authorId="0" shapeId="0" xr:uid="{00000000-0006-0000-0500-000017000000}">
      <text>
        <r>
          <rPr>
            <sz val="9"/>
            <color indexed="81"/>
            <rFont val="Tahoma"/>
            <family val="2"/>
          </rPr>
          <t>estimate has a relative standard error between 25% and 50% and should be used with caution</t>
        </r>
      </text>
    </comment>
    <comment ref="X12" authorId="0" shapeId="0" xr:uid="{00000000-0006-0000-0500-000018000000}">
      <text>
        <r>
          <rPr>
            <sz val="9"/>
            <color indexed="81"/>
            <rFont val="Tahoma"/>
            <family val="2"/>
          </rPr>
          <t>estimate has a relative standard error between 25% and 50% and should be used with caution</t>
        </r>
      </text>
    </comment>
    <comment ref="AC12" authorId="0" shapeId="0" xr:uid="{00000000-0006-0000-0500-000019000000}">
      <text>
        <r>
          <rPr>
            <sz val="9"/>
            <color indexed="81"/>
            <rFont val="Tahoma"/>
            <family val="2"/>
          </rPr>
          <t>estimate has a relative standard error between 25% and 50% and should be used with caution</t>
        </r>
      </text>
    </comment>
    <comment ref="DS12" authorId="0" shapeId="0" xr:uid="{00000000-0006-0000-0500-00001A000000}">
      <text>
        <r>
          <rPr>
            <sz val="9"/>
            <color indexed="81"/>
            <rFont val="Tahoma"/>
            <family val="2"/>
          </rPr>
          <t>estimate has a relative standard error between 25% and 50% and should be used with caution</t>
        </r>
      </text>
    </comment>
    <comment ref="DX12" authorId="0" shapeId="0" xr:uid="{00000000-0006-0000-0500-00001B000000}">
      <text>
        <r>
          <rPr>
            <sz val="9"/>
            <color indexed="81"/>
            <rFont val="Tahoma"/>
            <family val="2"/>
          </rPr>
          <t>estimate has a relative standard error between 25% and 50% and should be used with caution</t>
        </r>
      </text>
    </comment>
    <comment ref="DY12" authorId="0" shapeId="0" xr:uid="{00000000-0006-0000-0500-00001C000000}">
      <text>
        <r>
          <rPr>
            <sz val="9"/>
            <color indexed="81"/>
            <rFont val="Tahoma"/>
            <family val="2"/>
          </rPr>
          <t>estimate has a relative standard error between 25% and 50% and should be used with caution</t>
        </r>
      </text>
    </comment>
    <comment ref="HS12" authorId="0" shapeId="0" xr:uid="{00000000-0006-0000-0500-00001D000000}">
      <text>
        <r>
          <rPr>
            <sz val="9"/>
            <color indexed="81"/>
            <rFont val="Tahoma"/>
            <family val="2"/>
          </rPr>
          <t>estimate has a relative standard error between 25% and 50% and should be used with caution</t>
        </r>
      </text>
    </comment>
    <comment ref="HT12" authorId="0" shapeId="0" xr:uid="{00000000-0006-0000-0500-00001E000000}">
      <text>
        <r>
          <rPr>
            <sz val="9"/>
            <color indexed="81"/>
            <rFont val="Tahoma"/>
            <family val="2"/>
          </rPr>
          <t>estimate has a relative standard error between 25% and 50% and should be used with caution</t>
        </r>
      </text>
    </comment>
    <comment ref="HX12" authorId="0" shapeId="0" xr:uid="{00000000-0006-0000-0500-00001F000000}">
      <text>
        <r>
          <rPr>
            <sz val="9"/>
            <color indexed="81"/>
            <rFont val="Tahoma"/>
            <family val="2"/>
          </rPr>
          <t>estimate has a relative standard error between 25% and 50% and should be used with caution</t>
        </r>
      </text>
    </comment>
    <comment ref="HY12" authorId="0" shapeId="0" xr:uid="{00000000-0006-0000-0500-000020000000}">
      <text>
        <r>
          <rPr>
            <sz val="9"/>
            <color indexed="81"/>
            <rFont val="Tahoma"/>
            <family val="2"/>
          </rPr>
          <t>estimate has a relative standard error greater than 50% and is considered too unreliable for general use</t>
        </r>
      </text>
    </comment>
    <comment ref="HZ12" authorId="0" shapeId="0" xr:uid="{00000000-0006-0000-0500-000021000000}">
      <text>
        <r>
          <rPr>
            <sz val="9"/>
            <color indexed="81"/>
            <rFont val="Tahoma"/>
            <family val="2"/>
          </rPr>
          <t>estimate has a relative standard error between 25% and 50% and should be used with caution</t>
        </r>
      </text>
    </comment>
    <comment ref="IE12" authorId="0" shapeId="0" xr:uid="{00000000-0006-0000-0500-000022000000}">
      <text>
        <r>
          <rPr>
            <sz val="9"/>
            <color indexed="81"/>
            <rFont val="Tahoma"/>
            <family val="2"/>
          </rPr>
          <t>estimate has a relative standard error greater than 50% and is considered too unreliable for general use</t>
        </r>
      </text>
    </comment>
    <comment ref="Q13" authorId="0" shapeId="0" xr:uid="{00000000-0006-0000-0500-000023000000}">
      <text>
        <r>
          <rPr>
            <sz val="9"/>
            <color indexed="81"/>
            <rFont val="Tahoma"/>
            <family val="2"/>
          </rPr>
          <t>estimate has a relative standard error between 25% and 50% and should be used with caution</t>
        </r>
      </text>
    </comment>
    <comment ref="V13" authorId="0" shapeId="0" xr:uid="{00000000-0006-0000-0500-000024000000}">
      <text>
        <r>
          <rPr>
            <sz val="9"/>
            <color indexed="81"/>
            <rFont val="Tahoma"/>
            <family val="2"/>
          </rPr>
          <t>estimate has a relative standard error between 25% and 50% and should be used with caution</t>
        </r>
      </text>
    </comment>
    <comment ref="W13" authorId="0" shapeId="0" xr:uid="{00000000-0006-0000-0500-000025000000}">
      <text>
        <r>
          <rPr>
            <sz val="9"/>
            <color indexed="81"/>
            <rFont val="Tahoma"/>
            <family val="2"/>
          </rPr>
          <t>estimate has a relative standard error between 25% and 50% and should be used with caution</t>
        </r>
      </text>
    </comment>
    <comment ref="X13" authorId="0" shapeId="0" xr:uid="{00000000-0006-0000-0500-000026000000}">
      <text>
        <r>
          <rPr>
            <sz val="9"/>
            <color indexed="81"/>
            <rFont val="Tahoma"/>
            <family val="2"/>
          </rPr>
          <t>estimate has a relative standard error between 25% and 50% and should be used with caution</t>
        </r>
      </text>
    </comment>
    <comment ref="Z13" authorId="0" shapeId="0" xr:uid="{00000000-0006-0000-0500-000027000000}">
      <text>
        <r>
          <rPr>
            <sz val="9"/>
            <color indexed="81"/>
            <rFont val="Tahoma"/>
            <family val="2"/>
          </rPr>
          <t>estimate has a relative standard error between 25% and 50% and should be used with caution</t>
        </r>
      </text>
    </comment>
    <comment ref="AC13" authorId="0" shapeId="0" xr:uid="{00000000-0006-0000-0500-000028000000}">
      <text>
        <r>
          <rPr>
            <sz val="9"/>
            <color indexed="81"/>
            <rFont val="Tahoma"/>
            <family val="2"/>
          </rPr>
          <t>estimate has a relative standard error greater than 50% and is considered too unreliable for general use</t>
        </r>
      </text>
    </comment>
    <comment ref="DR13" authorId="0" shapeId="0" xr:uid="{00000000-0006-0000-0500-000029000000}">
      <text>
        <r>
          <rPr>
            <sz val="9"/>
            <color indexed="81"/>
            <rFont val="Tahoma"/>
            <family val="2"/>
          </rPr>
          <t>estimate has a relative standard error between 25% and 50% and should be used with caution</t>
        </r>
      </text>
    </comment>
    <comment ref="DW13" authorId="0" shapeId="0" xr:uid="{00000000-0006-0000-0500-00002A000000}">
      <text>
        <r>
          <rPr>
            <sz val="9"/>
            <color indexed="81"/>
            <rFont val="Tahoma"/>
            <family val="2"/>
          </rPr>
          <t>estimate has a relative standard error between 25% and 50% and should be used with caution</t>
        </r>
      </text>
    </comment>
    <comment ref="DX13" authorId="0" shapeId="0" xr:uid="{00000000-0006-0000-0500-00002B000000}">
      <text>
        <r>
          <rPr>
            <sz val="9"/>
            <color indexed="81"/>
            <rFont val="Tahoma"/>
            <family val="2"/>
          </rPr>
          <t>estimate has a relative standard error greater than 50% and is considered too unreliable for general use</t>
        </r>
      </text>
    </comment>
    <comment ref="DY13" authorId="0" shapeId="0" xr:uid="{00000000-0006-0000-0500-00002C000000}">
      <text>
        <r>
          <rPr>
            <sz val="9"/>
            <color indexed="81"/>
            <rFont val="Tahoma"/>
            <family val="2"/>
          </rPr>
          <t>estimate has a relative standard error between 25% and 50% and should be used with caution</t>
        </r>
      </text>
    </comment>
    <comment ref="EA13" authorId="0" shapeId="0" xr:uid="{00000000-0006-0000-0500-00002D000000}">
      <text>
        <r>
          <rPr>
            <sz val="9"/>
            <color indexed="81"/>
            <rFont val="Tahoma"/>
            <family val="2"/>
          </rPr>
          <t>estimate has a relative standard error between 25% and 50% and should be used with caution</t>
        </r>
      </text>
    </comment>
    <comment ref="ED13" authorId="0" shapeId="0" xr:uid="{00000000-0006-0000-0500-00002E000000}">
      <text>
        <r>
          <rPr>
            <sz val="9"/>
            <color indexed="81"/>
            <rFont val="Tahoma"/>
            <family val="2"/>
          </rPr>
          <t>estimate has a relative standard error greater than 50% and is considered too unreliable for general use</t>
        </r>
      </text>
    </comment>
    <comment ref="HM13" authorId="0" shapeId="0" xr:uid="{00000000-0006-0000-0500-00002F000000}">
      <text>
        <r>
          <rPr>
            <sz val="9"/>
            <color indexed="81"/>
            <rFont val="Tahoma"/>
            <family val="2"/>
          </rPr>
          <t>estimate has a relative standard error between 25% and 50% and should be used with caution</t>
        </r>
      </text>
    </comment>
    <comment ref="HS13" authorId="0" shapeId="0" xr:uid="{00000000-0006-0000-0500-000030000000}">
      <text>
        <r>
          <rPr>
            <sz val="9"/>
            <color indexed="81"/>
            <rFont val="Tahoma"/>
            <family val="2"/>
          </rPr>
          <t>estimate has a relative standard error between 25% and 50% and should be used with caution</t>
        </r>
      </text>
    </comment>
    <comment ref="HX13" authorId="0" shapeId="0" xr:uid="{00000000-0006-0000-0500-000031000000}">
      <text>
        <r>
          <rPr>
            <sz val="9"/>
            <color indexed="81"/>
            <rFont val="Tahoma"/>
            <family val="2"/>
          </rPr>
          <t>estimate has a relative standard error between 25% and 50% and should be used with caution</t>
        </r>
      </text>
    </comment>
    <comment ref="HY13" authorId="0" shapeId="0" xr:uid="{00000000-0006-0000-0500-000032000000}">
      <text>
        <r>
          <rPr>
            <sz val="9"/>
            <color indexed="81"/>
            <rFont val="Tahoma"/>
            <family val="2"/>
          </rPr>
          <t>estimate has a relative standard error between 25% and 50% and should be used with caution</t>
        </r>
      </text>
    </comment>
    <comment ref="HZ13" authorId="0" shapeId="0" xr:uid="{00000000-0006-0000-0500-000033000000}">
      <text>
        <r>
          <rPr>
            <sz val="9"/>
            <color indexed="81"/>
            <rFont val="Tahoma"/>
            <family val="2"/>
          </rPr>
          <t>estimate has a relative standard error between 25% and 50% and should be used with caution</t>
        </r>
      </text>
    </comment>
    <comment ref="IB13" authorId="0" shapeId="0" xr:uid="{00000000-0006-0000-0500-000034000000}">
      <text>
        <r>
          <rPr>
            <sz val="9"/>
            <color indexed="81"/>
            <rFont val="Tahoma"/>
            <family val="2"/>
          </rPr>
          <t>estimate has a relative standard error greater than 50% and is considered too unreliable for general use</t>
        </r>
      </text>
    </comment>
    <comment ref="IE13" authorId="0" shapeId="0" xr:uid="{00000000-0006-0000-0500-000035000000}">
      <text>
        <r>
          <rPr>
            <sz val="9"/>
            <color indexed="81"/>
            <rFont val="Tahoma"/>
            <family val="2"/>
          </rPr>
          <t>estimate has a relative standard error greater than 50% and is considered too unreliable for general use</t>
        </r>
      </text>
    </comment>
    <comment ref="Q14" authorId="0" shapeId="0" xr:uid="{00000000-0006-0000-0500-000036000000}">
      <text>
        <r>
          <rPr>
            <sz val="9"/>
            <color indexed="81"/>
            <rFont val="Tahoma"/>
            <family val="2"/>
          </rPr>
          <t>estimate has a relative standard error between 25% and 50% and should be used with caution</t>
        </r>
      </text>
    </comment>
    <comment ref="W14" authorId="0" shapeId="0" xr:uid="{00000000-0006-0000-0500-000037000000}">
      <text>
        <r>
          <rPr>
            <sz val="9"/>
            <color indexed="81"/>
            <rFont val="Tahoma"/>
            <family val="2"/>
          </rPr>
          <t>estimate has a relative standard error between 25% and 50% and should be used with caution</t>
        </r>
      </text>
    </comment>
    <comment ref="X14" authorId="0" shapeId="0" xr:uid="{00000000-0006-0000-0500-000038000000}">
      <text>
        <r>
          <rPr>
            <sz val="9"/>
            <color indexed="81"/>
            <rFont val="Tahoma"/>
            <family val="2"/>
          </rPr>
          <t>estimate has a relative standard error between 25% and 50% and should be used with caution</t>
        </r>
      </text>
    </comment>
    <comment ref="Z14" authorId="0" shapeId="0" xr:uid="{00000000-0006-0000-0500-000039000000}">
      <text>
        <r>
          <rPr>
            <sz val="9"/>
            <color indexed="81"/>
            <rFont val="Tahoma"/>
            <family val="2"/>
          </rPr>
          <t>estimate has a relative standard error between 25% and 50% and should be used with caution</t>
        </r>
      </text>
    </comment>
    <comment ref="AC14" authorId="0" shapeId="0" xr:uid="{00000000-0006-0000-0500-00003A000000}">
      <text>
        <r>
          <rPr>
            <sz val="9"/>
            <color indexed="81"/>
            <rFont val="Tahoma"/>
            <family val="2"/>
          </rPr>
          <t>estimate has a relative standard error between 25% and 50% and should be used with caution</t>
        </r>
      </text>
    </comment>
    <comment ref="AL14" authorId="0" shapeId="0" xr:uid="{00000000-0006-0000-0500-00003B000000}">
      <text>
        <r>
          <rPr>
            <sz val="9"/>
            <color indexed="81"/>
            <rFont val="Tahoma"/>
            <family val="2"/>
          </rPr>
          <t>estimate has a relative standard error between 25% and 50% and should be used with caution</t>
        </r>
      </text>
    </comment>
    <comment ref="DR14" authorId="0" shapeId="0" xr:uid="{00000000-0006-0000-0500-00003C000000}">
      <text>
        <r>
          <rPr>
            <sz val="9"/>
            <color indexed="81"/>
            <rFont val="Tahoma"/>
            <family val="2"/>
          </rPr>
          <t>estimate has a relative standard error between 25% and 50% and should be used with caution</t>
        </r>
      </text>
    </comment>
    <comment ref="DX14" authorId="0" shapeId="0" xr:uid="{00000000-0006-0000-0500-00003D000000}">
      <text>
        <r>
          <rPr>
            <sz val="9"/>
            <color indexed="81"/>
            <rFont val="Tahoma"/>
            <family val="2"/>
          </rPr>
          <t>estimate has a relative standard error between 25% and 50% and should be used with caution</t>
        </r>
      </text>
    </comment>
    <comment ref="DY14" authorId="0" shapeId="0" xr:uid="{00000000-0006-0000-0500-00003E000000}">
      <text>
        <r>
          <rPr>
            <sz val="9"/>
            <color indexed="81"/>
            <rFont val="Tahoma"/>
            <family val="2"/>
          </rPr>
          <t>estimate has a relative standard error between 25% and 50% and should be used with caution</t>
        </r>
      </text>
    </comment>
    <comment ref="ED14" authorId="0" shapeId="0" xr:uid="{00000000-0006-0000-0500-00003F000000}">
      <text>
        <r>
          <rPr>
            <sz val="9"/>
            <color indexed="81"/>
            <rFont val="Tahoma"/>
            <family val="2"/>
          </rPr>
          <t>estimate has a relative standard error greater than 50% and is considered too unreliable for general use</t>
        </r>
      </text>
    </comment>
    <comment ref="HM14" authorId="0" shapeId="0" xr:uid="{00000000-0006-0000-0500-000040000000}">
      <text>
        <r>
          <rPr>
            <sz val="9"/>
            <color indexed="81"/>
            <rFont val="Tahoma"/>
            <family val="2"/>
          </rPr>
          <t>estimate has a relative standard error between 25% and 50% and should be used with caution</t>
        </r>
      </text>
    </comment>
    <comment ref="HS14" authorId="0" shapeId="0" xr:uid="{00000000-0006-0000-0500-000041000000}">
      <text>
        <r>
          <rPr>
            <sz val="9"/>
            <color indexed="81"/>
            <rFont val="Tahoma"/>
            <family val="2"/>
          </rPr>
          <t>estimate has a relative standard error between 25% and 50% and should be used with caution</t>
        </r>
      </text>
    </comment>
    <comment ref="HX14" authorId="0" shapeId="0" xr:uid="{00000000-0006-0000-0500-000042000000}">
      <text>
        <r>
          <rPr>
            <sz val="9"/>
            <color indexed="81"/>
            <rFont val="Tahoma"/>
            <family val="2"/>
          </rPr>
          <t>estimate has a relative standard error between 25% and 50% and should be used with caution</t>
        </r>
      </text>
    </comment>
    <comment ref="HY14" authorId="0" shapeId="0" xr:uid="{00000000-0006-0000-0500-000043000000}">
      <text>
        <r>
          <rPr>
            <sz val="9"/>
            <color indexed="81"/>
            <rFont val="Tahoma"/>
            <family val="2"/>
          </rPr>
          <t>estimate has a relative standard error between 25% and 50% and should be used with caution</t>
        </r>
      </text>
    </comment>
    <comment ref="HZ14" authorId="0" shapeId="0" xr:uid="{00000000-0006-0000-0500-000044000000}">
      <text>
        <r>
          <rPr>
            <sz val="9"/>
            <color indexed="81"/>
            <rFont val="Tahoma"/>
            <family val="2"/>
          </rPr>
          <t>estimate has a relative standard error between 25% and 50% and should be used with caution</t>
        </r>
      </text>
    </comment>
    <comment ref="IE14" authorId="0" shapeId="0" xr:uid="{00000000-0006-0000-0500-000045000000}">
      <text>
        <r>
          <rPr>
            <sz val="9"/>
            <color indexed="81"/>
            <rFont val="Tahoma"/>
            <family val="2"/>
          </rPr>
          <t>estimate has a relative standard error between 25% and 50% and should be used with caution</t>
        </r>
      </text>
    </comment>
    <comment ref="IN14" authorId="0" shapeId="0" xr:uid="{00000000-0006-0000-0500-000046000000}">
      <text>
        <r>
          <rPr>
            <sz val="9"/>
            <color indexed="81"/>
            <rFont val="Tahoma"/>
            <family val="2"/>
          </rPr>
          <t>estimate has a relative standard error between 25% and 50% and should be used with caution</t>
        </r>
      </text>
    </comment>
    <comment ref="Q15" authorId="0" shapeId="0" xr:uid="{00000000-0006-0000-0500-000047000000}">
      <text>
        <r>
          <rPr>
            <sz val="9"/>
            <color indexed="81"/>
            <rFont val="Tahoma"/>
            <family val="2"/>
          </rPr>
          <t>estimate has a relative standard error between 25% and 50% and should be used with caution</t>
        </r>
      </text>
    </comment>
    <comment ref="W15" authorId="0" shapeId="0" xr:uid="{00000000-0006-0000-0500-000048000000}">
      <text>
        <r>
          <rPr>
            <sz val="9"/>
            <color indexed="81"/>
            <rFont val="Tahoma"/>
            <family val="2"/>
          </rPr>
          <t>estimate has a relative standard error between 25% and 50% and should be used with caution</t>
        </r>
      </text>
    </comment>
    <comment ref="X15" authorId="0" shapeId="0" xr:uid="{00000000-0006-0000-0500-000049000000}">
      <text>
        <r>
          <rPr>
            <sz val="9"/>
            <color indexed="81"/>
            <rFont val="Tahoma"/>
            <family val="2"/>
          </rPr>
          <t>estimate has a relative standard error between 25% and 50% and should be used with caution</t>
        </r>
      </text>
    </comment>
    <comment ref="AC15" authorId="0" shapeId="0" xr:uid="{00000000-0006-0000-0500-00004A000000}">
      <text>
        <r>
          <rPr>
            <sz val="9"/>
            <color indexed="81"/>
            <rFont val="Tahoma"/>
            <family val="2"/>
          </rPr>
          <t>estimate has a relative standard error greater than 50% and is considered too unreliable for general use</t>
        </r>
      </text>
    </comment>
    <comment ref="DR15" authorId="0" shapeId="0" xr:uid="{00000000-0006-0000-0500-00004B000000}">
      <text>
        <r>
          <rPr>
            <sz val="9"/>
            <color indexed="81"/>
            <rFont val="Tahoma"/>
            <family val="2"/>
          </rPr>
          <t>estimate has a relative standard error between 25% and 50% and should be used with caution</t>
        </r>
      </text>
    </comment>
    <comment ref="DX15" authorId="0" shapeId="0" xr:uid="{00000000-0006-0000-0500-00004C000000}">
      <text>
        <r>
          <rPr>
            <sz val="9"/>
            <color indexed="81"/>
            <rFont val="Tahoma"/>
            <family val="2"/>
          </rPr>
          <t>estimate has a relative standard error between 25% and 50% and should be used with caution</t>
        </r>
      </text>
    </comment>
    <comment ref="DY15" authorId="0" shapeId="0" xr:uid="{00000000-0006-0000-0500-00004D000000}">
      <text>
        <r>
          <rPr>
            <sz val="9"/>
            <color indexed="81"/>
            <rFont val="Tahoma"/>
            <family val="2"/>
          </rPr>
          <t>estimate has a relative standard error between 25% and 50% and should be used with caution</t>
        </r>
      </text>
    </comment>
    <comment ref="EA15" authorId="0" shapeId="0" xr:uid="{00000000-0006-0000-0500-00004E000000}">
      <text>
        <r>
          <rPr>
            <sz val="9"/>
            <color indexed="81"/>
            <rFont val="Tahoma"/>
            <family val="2"/>
          </rPr>
          <t>estimate has a relative standard error between 25% and 50% and should be used with caution</t>
        </r>
      </text>
    </comment>
    <comment ref="ED15" authorId="0" shapeId="0" xr:uid="{00000000-0006-0000-0500-00004F000000}">
      <text>
        <r>
          <rPr>
            <sz val="9"/>
            <color indexed="81"/>
            <rFont val="Tahoma"/>
            <family val="2"/>
          </rPr>
          <t>estimate has a relative standard error between 25% and 50% and should be used with caution</t>
        </r>
      </text>
    </comment>
    <comment ref="HS15" authorId="0" shapeId="0" xr:uid="{00000000-0006-0000-0500-000050000000}">
      <text>
        <r>
          <rPr>
            <sz val="9"/>
            <color indexed="81"/>
            <rFont val="Tahoma"/>
            <family val="2"/>
          </rPr>
          <t>estimate has a relative standard error between 25% and 50% and should be used with caution</t>
        </r>
      </text>
    </comment>
    <comment ref="HT15" authorId="0" shapeId="0" xr:uid="{00000000-0006-0000-0500-000051000000}">
      <text>
        <r>
          <rPr>
            <sz val="9"/>
            <color indexed="81"/>
            <rFont val="Tahoma"/>
            <family val="2"/>
          </rPr>
          <t>estimate has a relative standard error between 25% and 50% and should be used with caution</t>
        </r>
      </text>
    </comment>
    <comment ref="HX15" authorId="0" shapeId="0" xr:uid="{00000000-0006-0000-0500-000052000000}">
      <text>
        <r>
          <rPr>
            <sz val="9"/>
            <color indexed="81"/>
            <rFont val="Tahoma"/>
            <family val="2"/>
          </rPr>
          <t>estimate has a relative standard error between 25% and 50% and should be used with caution</t>
        </r>
      </text>
    </comment>
    <comment ref="HY15" authorId="0" shapeId="0" xr:uid="{00000000-0006-0000-0500-000053000000}">
      <text>
        <r>
          <rPr>
            <sz val="9"/>
            <color indexed="81"/>
            <rFont val="Tahoma"/>
            <family val="2"/>
          </rPr>
          <t>estimate has a relative standard error between 25% and 50% and should be used with caution</t>
        </r>
      </text>
    </comment>
    <comment ref="HZ15" authorId="0" shapeId="0" xr:uid="{00000000-0006-0000-0500-000054000000}">
      <text>
        <r>
          <rPr>
            <sz val="9"/>
            <color indexed="81"/>
            <rFont val="Tahoma"/>
            <family val="2"/>
          </rPr>
          <t>estimate has a relative standard error between 25% and 50% and should be used with caution</t>
        </r>
      </text>
    </comment>
    <comment ref="IA15" authorId="0" shapeId="0" xr:uid="{00000000-0006-0000-0500-000055000000}">
      <text>
        <r>
          <rPr>
            <sz val="9"/>
            <color indexed="81"/>
            <rFont val="Tahoma"/>
            <family val="2"/>
          </rPr>
          <t>estimate has a relative standard error between 25% and 50% and should be used with caution</t>
        </r>
      </text>
    </comment>
    <comment ref="IB15" authorId="0" shapeId="0" xr:uid="{00000000-0006-0000-0500-000056000000}">
      <text>
        <r>
          <rPr>
            <sz val="9"/>
            <color indexed="81"/>
            <rFont val="Tahoma"/>
            <family val="2"/>
          </rPr>
          <t>estimate has a relative standard error between 25% and 50% and should be used with caution</t>
        </r>
      </text>
    </comment>
    <comment ref="IC15" authorId="0" shapeId="0" xr:uid="{00000000-0006-0000-0500-000057000000}">
      <text>
        <r>
          <rPr>
            <sz val="9"/>
            <color indexed="81"/>
            <rFont val="Tahoma"/>
            <family val="2"/>
          </rPr>
          <t>estimate has a relative standard error between 25% and 50% and should be used with caution</t>
        </r>
      </text>
    </comment>
    <comment ref="IE15" authorId="0" shapeId="0" xr:uid="{00000000-0006-0000-0500-000058000000}">
      <text>
        <r>
          <rPr>
            <sz val="9"/>
            <color indexed="81"/>
            <rFont val="Tahoma"/>
            <family val="2"/>
          </rPr>
          <t>estimate has a relative standard error greater than 50% and is considered too unreliable for general use</t>
        </r>
      </text>
    </comment>
    <comment ref="IN15" authorId="0" shapeId="0" xr:uid="{00000000-0006-0000-0500-000059000000}">
      <text>
        <r>
          <rPr>
            <sz val="9"/>
            <color indexed="81"/>
            <rFont val="Tahoma"/>
            <family val="2"/>
          </rPr>
          <t>estimate has a relative standard error between 25% and 50% and should be used with caution</t>
        </r>
      </text>
    </comment>
    <comment ref="V16" authorId="0" shapeId="0" xr:uid="{00000000-0006-0000-0500-00005A000000}">
      <text>
        <r>
          <rPr>
            <sz val="9"/>
            <color indexed="81"/>
            <rFont val="Tahoma"/>
            <family val="2"/>
          </rPr>
          <t>estimate has a relative standard error between 25% and 50% and should be used with caution</t>
        </r>
      </text>
    </comment>
    <comment ref="W16" authorId="0" shapeId="0" xr:uid="{00000000-0006-0000-0500-00005B000000}">
      <text>
        <r>
          <rPr>
            <sz val="9"/>
            <color indexed="81"/>
            <rFont val="Tahoma"/>
            <family val="2"/>
          </rPr>
          <t>estimate has a relative standard error between 25% and 50% and should be used with caution</t>
        </r>
      </text>
    </comment>
    <comment ref="X16" authorId="0" shapeId="0" xr:uid="{00000000-0006-0000-0500-00005C000000}">
      <text>
        <r>
          <rPr>
            <sz val="9"/>
            <color indexed="81"/>
            <rFont val="Tahoma"/>
            <family val="2"/>
          </rPr>
          <t>estimate has a relative standard error between 25% and 50% and should be used with caution</t>
        </r>
      </text>
    </comment>
    <comment ref="AC16" authorId="0" shapeId="0" xr:uid="{00000000-0006-0000-0500-00005D000000}">
      <text>
        <r>
          <rPr>
            <sz val="9"/>
            <color indexed="81"/>
            <rFont val="Tahoma"/>
            <family val="2"/>
          </rPr>
          <t>estimate has a relative standard error greater than 50% and is considered too unreliable for general use</t>
        </r>
      </text>
    </comment>
    <comment ref="DR16" authorId="0" shapeId="0" xr:uid="{00000000-0006-0000-0500-00005E000000}">
      <text>
        <r>
          <rPr>
            <sz val="9"/>
            <color indexed="81"/>
            <rFont val="Tahoma"/>
            <family val="2"/>
          </rPr>
          <t>estimate has a relative standard error between 25% and 50% and should be used with caution</t>
        </r>
      </text>
    </comment>
    <comment ref="DX16" authorId="0" shapeId="0" xr:uid="{00000000-0006-0000-0500-00005F000000}">
      <text>
        <r>
          <rPr>
            <sz val="9"/>
            <color indexed="81"/>
            <rFont val="Tahoma"/>
            <family val="2"/>
          </rPr>
          <t>estimate has a relative standard error between 25% and 50% and should be used with caution</t>
        </r>
      </text>
    </comment>
    <comment ref="DY16" authorId="0" shapeId="0" xr:uid="{00000000-0006-0000-0500-000060000000}">
      <text>
        <r>
          <rPr>
            <sz val="9"/>
            <color indexed="81"/>
            <rFont val="Tahoma"/>
            <family val="2"/>
          </rPr>
          <t>estimate has a relative standard error between 25% and 50% and should be used with caution</t>
        </r>
      </text>
    </comment>
    <comment ref="EA16" authorId="0" shapeId="0" xr:uid="{00000000-0006-0000-0500-000061000000}">
      <text>
        <r>
          <rPr>
            <sz val="9"/>
            <color indexed="81"/>
            <rFont val="Tahoma"/>
            <family val="2"/>
          </rPr>
          <t>estimate has a relative standard error between 25% and 50% and should be used with caution</t>
        </r>
      </text>
    </comment>
    <comment ref="ED16" authorId="0" shapeId="0" xr:uid="{00000000-0006-0000-0500-000062000000}">
      <text>
        <r>
          <rPr>
            <sz val="9"/>
            <color indexed="81"/>
            <rFont val="Tahoma"/>
            <family val="2"/>
          </rPr>
          <t>estimate has a relative standard error greater than 50% and is considered too unreliable for general use</t>
        </r>
      </text>
    </comment>
    <comment ref="HS16" authorId="0" shapeId="0" xr:uid="{00000000-0006-0000-0500-000063000000}">
      <text>
        <r>
          <rPr>
            <sz val="9"/>
            <color indexed="81"/>
            <rFont val="Tahoma"/>
            <family val="2"/>
          </rPr>
          <t>estimate has a relative standard error between 25% and 50% and should be used with caution</t>
        </r>
      </text>
    </comment>
    <comment ref="HY16" authorId="0" shapeId="0" xr:uid="{00000000-0006-0000-0500-000064000000}">
      <text>
        <r>
          <rPr>
            <sz val="9"/>
            <color indexed="81"/>
            <rFont val="Tahoma"/>
            <family val="2"/>
          </rPr>
          <t>estimate has a relative standard error between 25% and 50% and should be used with caution</t>
        </r>
      </text>
    </comment>
    <comment ref="IB16" authorId="0" shapeId="0" xr:uid="{00000000-0006-0000-0500-000065000000}">
      <text>
        <r>
          <rPr>
            <sz val="9"/>
            <color indexed="81"/>
            <rFont val="Tahoma"/>
            <family val="2"/>
          </rPr>
          <t>estimate has a relative standard error between 25% and 50% and should be used with caution</t>
        </r>
      </text>
    </comment>
    <comment ref="IE16" authorId="0" shapeId="0" xr:uid="{00000000-0006-0000-0500-000066000000}">
      <text>
        <r>
          <rPr>
            <sz val="9"/>
            <color indexed="81"/>
            <rFont val="Tahoma"/>
            <family val="2"/>
          </rPr>
          <t>estimate has a relative standard error between 25% and 50% and should be used with caution</t>
        </r>
      </text>
    </comment>
    <comment ref="W17" authorId="0" shapeId="0" xr:uid="{00000000-0006-0000-0500-000067000000}">
      <text>
        <r>
          <rPr>
            <sz val="9"/>
            <color indexed="81"/>
            <rFont val="Tahoma"/>
            <family val="2"/>
          </rPr>
          <t>estimate has a relative standard error between 25% and 50% and should be used with caution</t>
        </r>
      </text>
    </comment>
    <comment ref="X17" authorId="0" shapeId="0" xr:uid="{00000000-0006-0000-0500-000068000000}">
      <text>
        <r>
          <rPr>
            <sz val="9"/>
            <color indexed="81"/>
            <rFont val="Tahoma"/>
            <family val="2"/>
          </rPr>
          <t>estimate has a relative standard error between 25% and 50% and should be used with caution</t>
        </r>
      </text>
    </comment>
    <comment ref="AC17" authorId="0" shapeId="0" xr:uid="{00000000-0006-0000-0500-000069000000}">
      <text>
        <r>
          <rPr>
            <sz val="9"/>
            <color indexed="81"/>
            <rFont val="Tahoma"/>
            <family val="2"/>
          </rPr>
          <t>estimate has a relative standard error between 25% and 50% and should be used with caution</t>
        </r>
      </text>
    </comment>
    <comment ref="DX17" authorId="0" shapeId="0" xr:uid="{00000000-0006-0000-0500-00006A000000}">
      <text>
        <r>
          <rPr>
            <sz val="9"/>
            <color indexed="81"/>
            <rFont val="Tahoma"/>
            <family val="2"/>
          </rPr>
          <t>estimate has a relative standard error between 25% and 50% and should be used with caution</t>
        </r>
      </text>
    </comment>
    <comment ref="DY17" authorId="0" shapeId="0" xr:uid="{00000000-0006-0000-0500-00006B000000}">
      <text>
        <r>
          <rPr>
            <sz val="9"/>
            <color indexed="81"/>
            <rFont val="Tahoma"/>
            <family val="2"/>
          </rPr>
          <t>estimate has a relative standard error between 25% and 50% and should be used with caution</t>
        </r>
      </text>
    </comment>
    <comment ref="ED17" authorId="0" shapeId="0" xr:uid="{00000000-0006-0000-0500-00006C000000}">
      <text>
        <r>
          <rPr>
            <sz val="9"/>
            <color indexed="81"/>
            <rFont val="Tahoma"/>
            <family val="2"/>
          </rPr>
          <t>estimate has a relative standard error between 25% and 50% and should be used with caution</t>
        </r>
      </text>
    </comment>
    <comment ref="HS17" authorId="0" shapeId="0" xr:uid="{00000000-0006-0000-0500-00006D000000}">
      <text>
        <r>
          <rPr>
            <sz val="9"/>
            <color indexed="81"/>
            <rFont val="Tahoma"/>
            <family val="2"/>
          </rPr>
          <t>estimate has a relative standard error between 25% and 50% and should be used with caution</t>
        </r>
      </text>
    </comment>
    <comment ref="HT17" authorId="0" shapeId="0" xr:uid="{00000000-0006-0000-0500-00006E000000}">
      <text>
        <r>
          <rPr>
            <sz val="9"/>
            <color indexed="81"/>
            <rFont val="Tahoma"/>
            <family val="2"/>
          </rPr>
          <t>estimate has a relative standard error between 25% and 50% and should be used with caution</t>
        </r>
      </text>
    </comment>
    <comment ref="HX17" authorId="0" shapeId="0" xr:uid="{00000000-0006-0000-0500-00006F000000}">
      <text>
        <r>
          <rPr>
            <sz val="9"/>
            <color indexed="81"/>
            <rFont val="Tahoma"/>
            <family val="2"/>
          </rPr>
          <t>estimate has a relative standard error between 25% and 50% and should be used with caution</t>
        </r>
      </text>
    </comment>
    <comment ref="HY17" authorId="0" shapeId="0" xr:uid="{00000000-0006-0000-0500-000070000000}">
      <text>
        <r>
          <rPr>
            <sz val="9"/>
            <color indexed="81"/>
            <rFont val="Tahoma"/>
            <family val="2"/>
          </rPr>
          <t>estimate has a relative standard error between 25% and 50% and should be used with caution</t>
        </r>
      </text>
    </comment>
    <comment ref="HZ17" authorId="0" shapeId="0" xr:uid="{00000000-0006-0000-0500-000071000000}">
      <text>
        <r>
          <rPr>
            <sz val="9"/>
            <color indexed="81"/>
            <rFont val="Tahoma"/>
            <family val="2"/>
          </rPr>
          <t>estimate has a relative standard error between 25% and 50% and should be used with caution</t>
        </r>
      </text>
    </comment>
    <comment ref="IB17" authorId="0" shapeId="0" xr:uid="{00000000-0006-0000-0500-000072000000}">
      <text>
        <r>
          <rPr>
            <sz val="9"/>
            <color indexed="81"/>
            <rFont val="Tahoma"/>
            <family val="2"/>
          </rPr>
          <t>estimate has a relative standard error between 25% and 50% and should be used with caution</t>
        </r>
      </text>
    </comment>
    <comment ref="IE17" authorId="0" shapeId="0" xr:uid="{00000000-0006-0000-0500-000073000000}">
      <text>
        <r>
          <rPr>
            <sz val="9"/>
            <color indexed="81"/>
            <rFont val="Tahoma"/>
            <family val="2"/>
          </rPr>
          <t>estimate has a relative standard error between 25% and 50% and should be used with caution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6" authorId="0" shapeId="0" xr:uid="{00000000-0006-0000-0600-000001000000}">
      <text>
        <r>
          <rPr>
            <sz val="9"/>
            <color indexed="81"/>
            <rFont val="Tahoma"/>
            <family val="2"/>
          </rPr>
          <t>Refers to series collected at quarterly and lesser frequencies only.
Indicates which month in the collection period the data refers to.</t>
        </r>
      </text>
    </comment>
    <comment ref="V11" authorId="0" shapeId="0" xr:uid="{00000000-0006-0000-0600-000002000000}">
      <text>
        <r>
          <rPr>
            <sz val="9"/>
            <color indexed="81"/>
            <rFont val="Tahoma"/>
            <family val="2"/>
          </rPr>
          <t>estimate has a relative standard error between 25% and 50% and should be used with caution</t>
        </r>
      </text>
    </comment>
    <comment ref="Y11" authorId="0" shapeId="0" xr:uid="{00000000-0006-0000-0600-000003000000}">
      <text>
        <r>
          <rPr>
            <sz val="9"/>
            <color indexed="81"/>
            <rFont val="Tahoma"/>
            <family val="2"/>
          </rPr>
          <t>estimate has a relative standard error between 25% and 50% and should be used with caution</t>
        </r>
      </text>
    </comment>
    <comment ref="Z11" authorId="0" shapeId="0" xr:uid="{00000000-0006-0000-0600-000004000000}">
      <text>
        <r>
          <rPr>
            <sz val="9"/>
            <color indexed="81"/>
            <rFont val="Tahoma"/>
            <family val="2"/>
          </rPr>
          <t>estimate has a relative standard error between 25% and 50% and should be used with caution</t>
        </r>
      </text>
    </comment>
    <comment ref="AE11" authorId="0" shapeId="0" xr:uid="{00000000-0006-0000-0600-000005000000}">
      <text>
        <r>
          <rPr>
            <sz val="9"/>
            <color indexed="81"/>
            <rFont val="Tahoma"/>
            <family val="2"/>
          </rPr>
          <t>estimate has a relative standard error between 25% and 50% and should be used with caution</t>
        </r>
      </text>
    </comment>
    <comment ref="AT11" authorId="0" shapeId="0" xr:uid="{00000000-0006-0000-0600-000006000000}">
      <text>
        <r>
          <rPr>
            <sz val="9"/>
            <color indexed="81"/>
            <rFont val="Tahoma"/>
            <family val="2"/>
          </rPr>
          <t>estimate has a relative standard error between 25% and 50% and should be used with caution</t>
        </r>
      </text>
    </comment>
    <comment ref="AU11" authorId="0" shapeId="0" xr:uid="{00000000-0006-0000-0600-000007000000}">
      <text>
        <r>
          <rPr>
            <sz val="9"/>
            <color indexed="81"/>
            <rFont val="Tahoma"/>
            <family val="2"/>
          </rPr>
          <t>estimate has a relative standard error between 25% and 50% and should be used with caution</t>
        </r>
      </text>
    </comment>
    <comment ref="BX11" authorId="0" shapeId="0" xr:uid="{00000000-0006-0000-0600-000008000000}">
      <text>
        <r>
          <rPr>
            <sz val="9"/>
            <color indexed="81"/>
            <rFont val="Tahoma"/>
            <family val="2"/>
          </rPr>
          <t>estimate has a relative standard error between 25% and 50% and should be used with caution</t>
        </r>
      </text>
    </comment>
    <comment ref="BY11" authorId="0" shapeId="0" xr:uid="{00000000-0006-0000-0600-000009000000}">
      <text>
        <r>
          <rPr>
            <sz val="9"/>
            <color indexed="81"/>
            <rFont val="Tahoma"/>
            <family val="2"/>
          </rPr>
          <t>estimate has a relative standard error between 25% and 50% and should be used with caution</t>
        </r>
      </text>
    </comment>
    <comment ref="CD11" authorId="0" shapeId="0" xr:uid="{00000000-0006-0000-0600-00000A000000}">
      <text>
        <r>
          <rPr>
            <sz val="9"/>
            <color indexed="81"/>
            <rFont val="Tahoma"/>
            <family val="2"/>
          </rPr>
          <t>estimate has a relative standard error between 25% and 50% and should be used with caution</t>
        </r>
      </text>
    </comment>
    <comment ref="CE11" authorId="0" shapeId="0" xr:uid="{00000000-0006-0000-0600-00000B000000}">
      <text>
        <r>
          <rPr>
            <sz val="9"/>
            <color indexed="81"/>
            <rFont val="Tahoma"/>
            <family val="2"/>
          </rPr>
          <t>estimate has a relative standard error between 25% and 50% and should be used with caution</t>
        </r>
      </text>
    </comment>
    <comment ref="CI11" authorId="0" shapeId="0" xr:uid="{00000000-0006-0000-0600-00000C000000}">
      <text>
        <r>
          <rPr>
            <sz val="9"/>
            <color indexed="81"/>
            <rFont val="Tahoma"/>
            <family val="2"/>
          </rPr>
          <t>estimate has a relative standard error greater than 50% and is considered too unreliable for general use</t>
        </r>
      </text>
    </comment>
    <comment ref="CJ11" authorId="0" shapeId="0" xr:uid="{00000000-0006-0000-0600-00000D000000}">
      <text>
        <r>
          <rPr>
            <sz val="9"/>
            <color indexed="81"/>
            <rFont val="Tahoma"/>
            <family val="2"/>
          </rPr>
          <t>estimate has a relative standard error greater than 50% and is considered too unreliable for general use</t>
        </r>
      </text>
    </comment>
    <comment ref="CK11" authorId="0" shapeId="0" xr:uid="{00000000-0006-0000-0600-00000E000000}">
      <text>
        <r>
          <rPr>
            <sz val="9"/>
            <color indexed="81"/>
            <rFont val="Tahoma"/>
            <family val="2"/>
          </rPr>
          <t>estimate has a relative standard error greater than 50% and is considered too unreliable for general use</t>
        </r>
      </text>
    </comment>
    <comment ref="CL11" authorId="0" shapeId="0" xr:uid="{00000000-0006-0000-0600-00000F000000}">
      <text>
        <r>
          <rPr>
            <sz val="9"/>
            <color indexed="81"/>
            <rFont val="Tahoma"/>
            <family val="2"/>
          </rPr>
          <t>estimate has a relative standard error between 25% and 50% and should be used with caution</t>
        </r>
      </text>
    </comment>
    <comment ref="CM11" authorId="0" shapeId="0" xr:uid="{00000000-0006-0000-0600-000010000000}">
      <text>
        <r>
          <rPr>
            <sz val="9"/>
            <color indexed="81"/>
            <rFont val="Tahoma"/>
            <family val="2"/>
          </rPr>
          <t>estimate has a relative standard error between 25% and 50% and should be used with caution</t>
        </r>
      </text>
    </comment>
    <comment ref="CN11" authorId="0" shapeId="0" xr:uid="{00000000-0006-0000-0600-000011000000}">
      <text>
        <r>
          <rPr>
            <sz val="9"/>
            <color indexed="81"/>
            <rFont val="Tahoma"/>
            <family val="2"/>
          </rPr>
          <t>estimate has a relative standard error between 25% and 50% and should be used with caution</t>
        </r>
      </text>
    </comment>
    <comment ref="CO11" authorId="0" shapeId="0" xr:uid="{00000000-0006-0000-0600-000012000000}">
      <text>
        <r>
          <rPr>
            <sz val="9"/>
            <color indexed="81"/>
            <rFont val="Tahoma"/>
            <family val="2"/>
          </rPr>
          <t>estimate has a relative standard error between 25% and 50% and should be used with caution</t>
        </r>
      </text>
    </comment>
    <comment ref="CP11" authorId="0" shapeId="0" xr:uid="{00000000-0006-0000-0600-000013000000}">
      <text>
        <r>
          <rPr>
            <sz val="9"/>
            <color indexed="81"/>
            <rFont val="Tahoma"/>
            <family val="2"/>
          </rPr>
          <t>estimate has a relative standard error greater than 50% and is considered too unreliable for general use</t>
        </r>
      </text>
    </comment>
    <comment ref="CQ11" authorId="0" shapeId="0" xr:uid="{00000000-0006-0000-0600-000014000000}">
      <text>
        <r>
          <rPr>
            <sz val="9"/>
            <color indexed="81"/>
            <rFont val="Tahoma"/>
            <family val="2"/>
          </rPr>
          <t>estimate has a relative standard error between 25% and 50% and should be used with caution</t>
        </r>
      </text>
    </comment>
    <comment ref="CY11" authorId="0" shapeId="0" xr:uid="{00000000-0006-0000-0600-000015000000}">
      <text>
        <r>
          <rPr>
            <sz val="9"/>
            <color indexed="81"/>
            <rFont val="Tahoma"/>
            <family val="2"/>
          </rPr>
          <t>estimate has a relative standard error between 25% and 50% and should be used with caution</t>
        </r>
      </text>
    </comment>
    <comment ref="CZ11" authorId="0" shapeId="0" xr:uid="{00000000-0006-0000-0600-000016000000}">
      <text>
        <r>
          <rPr>
            <sz val="9"/>
            <color indexed="81"/>
            <rFont val="Tahoma"/>
            <family val="2"/>
          </rPr>
          <t>estimate has a relative standard error between 25% and 50% and should be used with caution</t>
        </r>
      </text>
    </comment>
    <comment ref="FY11" authorId="0" shapeId="0" xr:uid="{00000000-0006-0000-0600-000017000000}">
      <text>
        <r>
          <rPr>
            <sz val="9"/>
            <color indexed="81"/>
            <rFont val="Tahoma"/>
            <family val="2"/>
          </rPr>
          <t>estimate has a relative standard error between 25% and 50% and should be used with caution</t>
        </r>
      </text>
    </comment>
    <comment ref="GD11" authorId="0" shapeId="0" xr:uid="{00000000-0006-0000-0600-000018000000}">
      <text>
        <r>
          <rPr>
            <sz val="9"/>
            <color indexed="81"/>
            <rFont val="Tahoma"/>
            <family val="2"/>
          </rPr>
          <t>estimate has a relative standard error between 25% and 50% and should be used with caution</t>
        </r>
      </text>
    </comment>
    <comment ref="GE11" authorId="0" shapeId="0" xr:uid="{00000000-0006-0000-0600-000019000000}">
      <text>
        <r>
          <rPr>
            <sz val="9"/>
            <color indexed="81"/>
            <rFont val="Tahoma"/>
            <family val="2"/>
          </rPr>
          <t>estimate has a relative standard error greater than 50% and is considered too unreliable for general use</t>
        </r>
      </text>
    </comment>
    <comment ref="GF11" authorId="0" shapeId="0" xr:uid="{00000000-0006-0000-0600-00001A000000}">
      <text>
        <r>
          <rPr>
            <sz val="9"/>
            <color indexed="81"/>
            <rFont val="Tahoma"/>
            <family val="2"/>
          </rPr>
          <t>estimate has a relative standard error between 25% and 50% and should be used with caution</t>
        </r>
      </text>
    </comment>
    <comment ref="GJ11" authorId="0" shapeId="0" xr:uid="{00000000-0006-0000-0600-00001B000000}">
      <text>
        <r>
          <rPr>
            <sz val="9"/>
            <color indexed="81"/>
            <rFont val="Tahoma"/>
            <family val="2"/>
          </rPr>
          <t>estimate has a relative standard error greater than 50% and is considered too unreliable for general use</t>
        </r>
      </text>
    </comment>
    <comment ref="GK11" authorId="0" shapeId="0" xr:uid="{00000000-0006-0000-0600-00001C000000}">
      <text>
        <r>
          <rPr>
            <sz val="9"/>
            <color indexed="81"/>
            <rFont val="Tahoma"/>
            <family val="2"/>
          </rPr>
          <t>estimate has a relative standard error greater than 50% and is considered too unreliable for general use</t>
        </r>
      </text>
    </comment>
    <comment ref="GL11" authorId="0" shapeId="0" xr:uid="{00000000-0006-0000-0600-00001D000000}">
      <text>
        <r>
          <rPr>
            <sz val="9"/>
            <color indexed="81"/>
            <rFont val="Tahoma"/>
            <family val="2"/>
          </rPr>
          <t>estimate has a relative standard error greater than 50% and is considered too unreliable for general use</t>
        </r>
      </text>
    </comment>
    <comment ref="GN11" authorId="0" shapeId="0" xr:uid="{00000000-0006-0000-0600-00001E000000}">
      <text>
        <r>
          <rPr>
            <sz val="9"/>
            <color indexed="81"/>
            <rFont val="Tahoma"/>
            <family val="2"/>
          </rPr>
          <t>estimate has a relative standard error between 25% and 50% and should be used with caution</t>
        </r>
      </text>
    </comment>
    <comment ref="GP11" authorId="0" shapeId="0" xr:uid="{00000000-0006-0000-0600-00001F000000}">
      <text>
        <r>
          <rPr>
            <sz val="9"/>
            <color indexed="81"/>
            <rFont val="Tahoma"/>
            <family val="2"/>
          </rPr>
          <t>estimate has a relative standard error between 25% and 50% and should be used with caution</t>
        </r>
      </text>
    </comment>
    <comment ref="GQ11" authorId="0" shapeId="0" xr:uid="{00000000-0006-0000-0600-000020000000}">
      <text>
        <r>
          <rPr>
            <sz val="9"/>
            <color indexed="81"/>
            <rFont val="Tahoma"/>
            <family val="2"/>
          </rPr>
          <t>estimate has a relative standard error greater than 50% and is considered too unreliable for general use</t>
        </r>
      </text>
    </comment>
    <comment ref="GR11" authorId="0" shapeId="0" xr:uid="{00000000-0006-0000-0600-000021000000}">
      <text>
        <r>
          <rPr>
            <sz val="9"/>
            <color indexed="81"/>
            <rFont val="Tahoma"/>
            <family val="2"/>
          </rPr>
          <t>estimate has a relative standard error between 25% and 50% and should be used with caution</t>
        </r>
      </text>
    </comment>
    <comment ref="GY11" authorId="0" shapeId="0" xr:uid="{00000000-0006-0000-0600-000022000000}">
      <text>
        <r>
          <rPr>
            <sz val="9"/>
            <color indexed="81"/>
            <rFont val="Tahoma"/>
            <family val="2"/>
          </rPr>
          <t>estimate has a relative standard error between 25% and 50% and should be used with caution</t>
        </r>
      </text>
    </comment>
    <comment ref="GZ11" authorId="0" shapeId="0" xr:uid="{00000000-0006-0000-0600-000023000000}">
      <text>
        <r>
          <rPr>
            <sz val="9"/>
            <color indexed="81"/>
            <rFont val="Tahoma"/>
            <family val="2"/>
          </rPr>
          <t>estimate has a relative standard error between 25% and 50% and should be used with caution</t>
        </r>
      </text>
    </comment>
    <comment ref="HA11" authorId="0" shapeId="0" xr:uid="{00000000-0006-0000-0600-000024000000}">
      <text>
        <r>
          <rPr>
            <sz val="9"/>
            <color indexed="81"/>
            <rFont val="Tahoma"/>
            <family val="2"/>
          </rPr>
          <t>estimate has a relative standard error between 25% and 50% and should be used with caution</t>
        </r>
      </text>
    </comment>
    <comment ref="Z12" authorId="0" shapeId="0" xr:uid="{00000000-0006-0000-0600-000025000000}">
      <text>
        <r>
          <rPr>
            <sz val="9"/>
            <color indexed="81"/>
            <rFont val="Tahoma"/>
            <family val="2"/>
          </rPr>
          <t>estimate has a relative standard error between 25% and 50% and should be used with caution</t>
        </r>
      </text>
    </comment>
    <comment ref="BW12" authorId="0" shapeId="0" xr:uid="{00000000-0006-0000-0600-000026000000}">
      <text>
        <r>
          <rPr>
            <sz val="9"/>
            <color indexed="81"/>
            <rFont val="Tahoma"/>
            <family val="2"/>
          </rPr>
          <t>estimate has a relative standard error between 25% and 50% and should be used with caution</t>
        </r>
      </text>
    </comment>
    <comment ref="BX12" authorId="0" shapeId="0" xr:uid="{00000000-0006-0000-0600-000027000000}">
      <text>
        <r>
          <rPr>
            <sz val="9"/>
            <color indexed="81"/>
            <rFont val="Tahoma"/>
            <family val="2"/>
          </rPr>
          <t>estimate has a relative standard error between 25% and 50% and should be used with caution</t>
        </r>
      </text>
    </comment>
    <comment ref="BY12" authorId="0" shapeId="0" xr:uid="{00000000-0006-0000-0600-000028000000}">
      <text>
        <r>
          <rPr>
            <sz val="9"/>
            <color indexed="81"/>
            <rFont val="Tahoma"/>
            <family val="2"/>
          </rPr>
          <t>estimate has a relative standard error between 25% and 50% and should be used with caution</t>
        </r>
      </text>
    </comment>
    <comment ref="CC12" authorId="0" shapeId="0" xr:uid="{00000000-0006-0000-0600-000029000000}">
      <text>
        <r>
          <rPr>
            <sz val="9"/>
            <color indexed="81"/>
            <rFont val="Tahoma"/>
            <family val="2"/>
          </rPr>
          <t>estimate has a relative standard error between 25% and 50% and should be used with caution</t>
        </r>
      </text>
    </comment>
    <comment ref="CD12" authorId="0" shapeId="0" xr:uid="{00000000-0006-0000-0600-00002A000000}">
      <text>
        <r>
          <rPr>
            <sz val="9"/>
            <color indexed="81"/>
            <rFont val="Tahoma"/>
            <family val="2"/>
          </rPr>
          <t>estimate has a relative standard error between 25% and 50% and should be used with caution</t>
        </r>
      </text>
    </comment>
    <comment ref="CE12" authorId="0" shapeId="0" xr:uid="{00000000-0006-0000-0600-00002B000000}">
      <text>
        <r>
          <rPr>
            <sz val="9"/>
            <color indexed="81"/>
            <rFont val="Tahoma"/>
            <family val="2"/>
          </rPr>
          <t>estimate has a relative standard error between 25% and 50% and should be used with caution</t>
        </r>
      </text>
    </comment>
    <comment ref="CI12" authorId="0" shapeId="0" xr:uid="{00000000-0006-0000-0600-00002C000000}">
      <text>
        <r>
          <rPr>
            <sz val="9"/>
            <color indexed="81"/>
            <rFont val="Tahoma"/>
            <family val="2"/>
          </rPr>
          <t>estimate has a relative standard error greater than 50% and is considered too unreliable for general use</t>
        </r>
      </text>
    </comment>
    <comment ref="CK12" authorId="0" shapeId="0" xr:uid="{00000000-0006-0000-0600-00002D000000}">
      <text>
        <r>
          <rPr>
            <sz val="9"/>
            <color indexed="81"/>
            <rFont val="Tahoma"/>
            <family val="2"/>
          </rPr>
          <t>estimate has a relative standard error greater than 50% and is considered too unreliable for general use</t>
        </r>
      </text>
    </comment>
    <comment ref="CL12" authorId="0" shapeId="0" xr:uid="{00000000-0006-0000-0600-00002E000000}">
      <text>
        <r>
          <rPr>
            <sz val="9"/>
            <color indexed="81"/>
            <rFont val="Tahoma"/>
            <family val="2"/>
          </rPr>
          <t>estimate has a relative standard error between 25% and 50% and should be used with caution</t>
        </r>
      </text>
    </comment>
    <comment ref="CM12" authorId="0" shapeId="0" xr:uid="{00000000-0006-0000-0600-00002F000000}">
      <text>
        <r>
          <rPr>
            <sz val="9"/>
            <color indexed="81"/>
            <rFont val="Tahoma"/>
            <family val="2"/>
          </rPr>
          <t>estimate has a relative standard error greater than 50% and is considered too unreliable for general use</t>
        </r>
      </text>
    </comment>
    <comment ref="CN12" authorId="0" shapeId="0" xr:uid="{00000000-0006-0000-0600-000030000000}">
      <text>
        <r>
          <rPr>
            <sz val="9"/>
            <color indexed="81"/>
            <rFont val="Tahoma"/>
            <family val="2"/>
          </rPr>
          <t>estimate has a relative standard error between 25% and 50% and should be used with caution</t>
        </r>
      </text>
    </comment>
    <comment ref="CO12" authorId="0" shapeId="0" xr:uid="{00000000-0006-0000-0600-000031000000}">
      <text>
        <r>
          <rPr>
            <sz val="9"/>
            <color indexed="81"/>
            <rFont val="Tahoma"/>
            <family val="2"/>
          </rPr>
          <t>estimate has a relative standard error between 25% and 50% and should be used with caution</t>
        </r>
      </text>
    </comment>
    <comment ref="CQ12" authorId="0" shapeId="0" xr:uid="{00000000-0006-0000-0600-000032000000}">
      <text>
        <r>
          <rPr>
            <sz val="9"/>
            <color indexed="81"/>
            <rFont val="Tahoma"/>
            <family val="2"/>
          </rPr>
          <t>estimate has a relative standard error between 25% and 50% and should be used with caution</t>
        </r>
      </text>
    </comment>
    <comment ref="CY12" authorId="0" shapeId="0" xr:uid="{00000000-0006-0000-0600-000033000000}">
      <text>
        <r>
          <rPr>
            <sz val="9"/>
            <color indexed="81"/>
            <rFont val="Tahoma"/>
            <family val="2"/>
          </rPr>
          <t>estimate has a relative standard error between 25% and 50% and should be used with caution</t>
        </r>
      </text>
    </comment>
    <comment ref="CZ12" authorId="0" shapeId="0" xr:uid="{00000000-0006-0000-0600-000034000000}">
      <text>
        <r>
          <rPr>
            <sz val="9"/>
            <color indexed="81"/>
            <rFont val="Tahoma"/>
            <family val="2"/>
          </rPr>
          <t>estimate has a relative standard error between 25% and 50% and should be used with caution</t>
        </r>
      </text>
    </comment>
    <comment ref="FX12" authorId="0" shapeId="0" xr:uid="{00000000-0006-0000-0600-000035000000}">
      <text>
        <r>
          <rPr>
            <sz val="9"/>
            <color indexed="81"/>
            <rFont val="Tahoma"/>
            <family val="2"/>
          </rPr>
          <t>estimate has a relative standard error between 25% and 50% and should be used with caution</t>
        </r>
      </text>
    </comment>
    <comment ref="FY12" authorId="0" shapeId="0" xr:uid="{00000000-0006-0000-0600-000036000000}">
      <text>
        <r>
          <rPr>
            <sz val="9"/>
            <color indexed="81"/>
            <rFont val="Tahoma"/>
            <family val="2"/>
          </rPr>
          <t>estimate has a relative standard error between 25% and 50% and should be used with caution</t>
        </r>
      </text>
    </comment>
    <comment ref="FZ12" authorId="0" shapeId="0" xr:uid="{00000000-0006-0000-0600-000037000000}">
      <text>
        <r>
          <rPr>
            <sz val="9"/>
            <color indexed="81"/>
            <rFont val="Tahoma"/>
            <family val="2"/>
          </rPr>
          <t>estimate has a relative standard error between 25% and 50% and should be used with caution</t>
        </r>
      </text>
    </comment>
    <comment ref="GD12" authorId="0" shapeId="0" xr:uid="{00000000-0006-0000-0600-000038000000}">
      <text>
        <r>
          <rPr>
            <sz val="9"/>
            <color indexed="81"/>
            <rFont val="Tahoma"/>
            <family val="2"/>
          </rPr>
          <t>estimate has a relative standard error between 25% and 50% and should be used with caution</t>
        </r>
      </text>
    </comment>
    <comment ref="GE12" authorId="0" shapeId="0" xr:uid="{00000000-0006-0000-0600-000039000000}">
      <text>
        <r>
          <rPr>
            <sz val="9"/>
            <color indexed="81"/>
            <rFont val="Tahoma"/>
            <family val="2"/>
          </rPr>
          <t>estimate has a relative standard error greater than 50% and is considered too unreliable for general use</t>
        </r>
      </text>
    </comment>
    <comment ref="GF12" authorId="0" shapeId="0" xr:uid="{00000000-0006-0000-0600-00003A000000}">
      <text>
        <r>
          <rPr>
            <sz val="9"/>
            <color indexed="81"/>
            <rFont val="Tahoma"/>
            <family val="2"/>
          </rPr>
          <t>estimate has a relative standard error between 25% and 50% and should be used with caution</t>
        </r>
      </text>
    </comment>
    <comment ref="GJ12" authorId="0" shapeId="0" xr:uid="{00000000-0006-0000-0600-00003B000000}">
      <text>
        <r>
          <rPr>
            <sz val="9"/>
            <color indexed="81"/>
            <rFont val="Tahoma"/>
            <family val="2"/>
          </rPr>
          <t>estimate has a relative standard error between 25% and 50% and should be used with caution</t>
        </r>
      </text>
    </comment>
    <comment ref="GK12" authorId="0" shapeId="0" xr:uid="{00000000-0006-0000-0600-00003C000000}">
      <text>
        <r>
          <rPr>
            <sz val="9"/>
            <color indexed="81"/>
            <rFont val="Tahoma"/>
            <family val="2"/>
          </rPr>
          <t>estimate has a relative standard error greater than 50% and is considered too unreliable for general use</t>
        </r>
      </text>
    </comment>
    <comment ref="GL12" authorId="0" shapeId="0" xr:uid="{00000000-0006-0000-0600-00003D000000}">
      <text>
        <r>
          <rPr>
            <sz val="9"/>
            <color indexed="81"/>
            <rFont val="Tahoma"/>
            <family val="2"/>
          </rPr>
          <t>estimate has a relative standard error greater than 50% and is considered too unreliable for general use</t>
        </r>
      </text>
    </comment>
    <comment ref="GN12" authorId="0" shapeId="0" xr:uid="{00000000-0006-0000-0600-00003E000000}">
      <text>
        <r>
          <rPr>
            <sz val="9"/>
            <color indexed="81"/>
            <rFont val="Tahoma"/>
            <family val="2"/>
          </rPr>
          <t>estimate has a relative standard error between 25% and 50% and should be used with caution</t>
        </r>
      </text>
    </comment>
    <comment ref="GO12" authorId="0" shapeId="0" xr:uid="{00000000-0006-0000-0600-00003F000000}">
      <text>
        <r>
          <rPr>
            <sz val="9"/>
            <color indexed="81"/>
            <rFont val="Tahoma"/>
            <family val="2"/>
          </rPr>
          <t>estimate has a relative standard error between 25% and 50% and should be used with caution</t>
        </r>
      </text>
    </comment>
    <comment ref="GZ12" authorId="0" shapeId="0" xr:uid="{00000000-0006-0000-0600-000040000000}">
      <text>
        <r>
          <rPr>
            <sz val="9"/>
            <color indexed="81"/>
            <rFont val="Tahoma"/>
            <family val="2"/>
          </rPr>
          <t>estimate has a relative standard error between 25% and 50% and should be used with caution</t>
        </r>
      </text>
    </comment>
    <comment ref="Y13" authorId="0" shapeId="0" xr:uid="{00000000-0006-0000-0600-000041000000}">
      <text>
        <r>
          <rPr>
            <sz val="9"/>
            <color indexed="81"/>
            <rFont val="Tahoma"/>
            <family val="2"/>
          </rPr>
          <t>estimate has a relative standard error between 25% and 50% and should be used with caution</t>
        </r>
      </text>
    </comment>
    <comment ref="BX13" authorId="0" shapeId="0" xr:uid="{00000000-0006-0000-0600-000042000000}">
      <text>
        <r>
          <rPr>
            <sz val="9"/>
            <color indexed="81"/>
            <rFont val="Tahoma"/>
            <family val="2"/>
          </rPr>
          <t>estimate has a relative standard error between 25% and 50% and should be used with caution</t>
        </r>
      </text>
    </comment>
    <comment ref="CD13" authorId="0" shapeId="0" xr:uid="{00000000-0006-0000-0600-000043000000}">
      <text>
        <r>
          <rPr>
            <sz val="9"/>
            <color indexed="81"/>
            <rFont val="Tahoma"/>
            <family val="2"/>
          </rPr>
          <t>estimate has a relative standard error between 25% and 50% and should be used with caution</t>
        </r>
      </text>
    </comment>
    <comment ref="CE13" authorId="0" shapeId="0" xr:uid="{00000000-0006-0000-0600-000044000000}">
      <text>
        <r>
          <rPr>
            <sz val="9"/>
            <color indexed="81"/>
            <rFont val="Tahoma"/>
            <family val="2"/>
          </rPr>
          <t>estimate has a relative standard error between 25% and 50% and should be used with caution</t>
        </r>
      </text>
    </comment>
    <comment ref="CG13" authorId="0" shapeId="0" xr:uid="{00000000-0006-0000-0600-000045000000}">
      <text>
        <r>
          <rPr>
            <sz val="9"/>
            <color indexed="81"/>
            <rFont val="Tahoma"/>
            <family val="2"/>
          </rPr>
          <t>estimate has a relative standard error between 25% and 50% and should be used with caution</t>
        </r>
      </text>
    </comment>
    <comment ref="CI13" authorId="0" shapeId="0" xr:uid="{00000000-0006-0000-0600-000046000000}">
      <text>
        <r>
          <rPr>
            <sz val="9"/>
            <color indexed="81"/>
            <rFont val="Tahoma"/>
            <family val="2"/>
          </rPr>
          <t>estimate has a relative standard error between 25% and 50% and should be used with caution</t>
        </r>
      </text>
    </comment>
    <comment ref="CJ13" authorId="0" shapeId="0" xr:uid="{00000000-0006-0000-0600-000047000000}">
      <text>
        <r>
          <rPr>
            <sz val="9"/>
            <color indexed="81"/>
            <rFont val="Tahoma"/>
            <family val="2"/>
          </rPr>
          <t>estimate has a relative standard error between 25% and 50% and should be used with caution</t>
        </r>
      </text>
    </comment>
    <comment ref="CK13" authorId="0" shapeId="0" xr:uid="{00000000-0006-0000-0600-000048000000}">
      <text>
        <r>
          <rPr>
            <sz val="9"/>
            <color indexed="81"/>
            <rFont val="Tahoma"/>
            <family val="2"/>
          </rPr>
          <t>estimate has a relative standard error between 25% and 50% and should be used with caution</t>
        </r>
      </text>
    </comment>
    <comment ref="CL13" authorId="0" shapeId="0" xr:uid="{00000000-0006-0000-0600-000049000000}">
      <text>
        <r>
          <rPr>
            <sz val="9"/>
            <color indexed="81"/>
            <rFont val="Tahoma"/>
            <family val="2"/>
          </rPr>
          <t>estimate has a relative standard error between 25% and 50% and should be used with caution</t>
        </r>
      </text>
    </comment>
    <comment ref="CM13" authorId="0" shapeId="0" xr:uid="{00000000-0006-0000-0600-00004A000000}">
      <text>
        <r>
          <rPr>
            <sz val="9"/>
            <color indexed="81"/>
            <rFont val="Tahoma"/>
            <family val="2"/>
          </rPr>
          <t>estimate has a relative standard error between 25% and 50% and should be used with caution</t>
        </r>
      </text>
    </comment>
    <comment ref="CN13" authorId="0" shapeId="0" xr:uid="{00000000-0006-0000-0600-00004B000000}">
      <text>
        <r>
          <rPr>
            <sz val="9"/>
            <color indexed="81"/>
            <rFont val="Tahoma"/>
            <family val="2"/>
          </rPr>
          <t>estimate has a relative standard error between 25% and 50% and should be used with caution</t>
        </r>
      </text>
    </comment>
    <comment ref="CO13" authorId="0" shapeId="0" xr:uid="{00000000-0006-0000-0600-00004C000000}">
      <text>
        <r>
          <rPr>
            <sz val="9"/>
            <color indexed="81"/>
            <rFont val="Tahoma"/>
            <family val="2"/>
          </rPr>
          <t>estimate has a relative standard error between 25% and 50% and should be used with caution</t>
        </r>
      </text>
    </comment>
    <comment ref="CP13" authorId="0" shapeId="0" xr:uid="{00000000-0006-0000-0600-00004D000000}">
      <text>
        <r>
          <rPr>
            <sz val="9"/>
            <color indexed="81"/>
            <rFont val="Tahoma"/>
            <family val="2"/>
          </rPr>
          <t>estimate has a relative standard error greater than 50% and is considered too unreliable for general use</t>
        </r>
      </text>
    </comment>
    <comment ref="CQ13" authorId="0" shapeId="0" xr:uid="{00000000-0006-0000-0600-00004E000000}">
      <text>
        <r>
          <rPr>
            <sz val="9"/>
            <color indexed="81"/>
            <rFont val="Tahoma"/>
            <family val="2"/>
          </rPr>
          <t>estimate has a relative standard error between 25% and 50% and should be used with caution</t>
        </r>
      </text>
    </comment>
    <comment ref="CY13" authorId="0" shapeId="0" xr:uid="{00000000-0006-0000-0600-00004F000000}">
      <text>
        <r>
          <rPr>
            <sz val="9"/>
            <color indexed="81"/>
            <rFont val="Tahoma"/>
            <family val="2"/>
          </rPr>
          <t>estimate has a relative standard error between 25% and 50% and should be used with caution</t>
        </r>
      </text>
    </comment>
    <comment ref="DY13" authorId="0" shapeId="0" xr:uid="{00000000-0006-0000-0600-000050000000}">
      <text>
        <r>
          <rPr>
            <sz val="9"/>
            <color indexed="81"/>
            <rFont val="Tahoma"/>
            <family val="2"/>
          </rPr>
          <t>estimate has a relative standard error between 25% and 50% and should be used with caution</t>
        </r>
      </text>
    </comment>
    <comment ref="DZ13" authorId="0" shapeId="0" xr:uid="{00000000-0006-0000-0600-000051000000}">
      <text>
        <r>
          <rPr>
            <sz val="9"/>
            <color indexed="81"/>
            <rFont val="Tahoma"/>
            <family val="2"/>
          </rPr>
          <t>estimate has a relative standard error between 25% and 50% and should be used with caution</t>
        </r>
      </text>
    </comment>
    <comment ref="EA13" authorId="0" shapeId="0" xr:uid="{00000000-0006-0000-0600-000052000000}">
      <text>
        <r>
          <rPr>
            <sz val="9"/>
            <color indexed="81"/>
            <rFont val="Tahoma"/>
            <family val="2"/>
          </rPr>
          <t>estimate has a relative standard error between 25% and 50% and should be used with caution</t>
        </r>
      </text>
    </comment>
    <comment ref="FZ13" authorId="0" shapeId="0" xr:uid="{00000000-0006-0000-0600-000053000000}">
      <text>
        <r>
          <rPr>
            <sz val="9"/>
            <color indexed="81"/>
            <rFont val="Tahoma"/>
            <family val="2"/>
          </rPr>
          <t>estimate has a relative standard error between 25% and 50% and should be used with caution</t>
        </r>
      </text>
    </comment>
    <comment ref="GD13" authorId="0" shapeId="0" xr:uid="{00000000-0006-0000-0600-000054000000}">
      <text>
        <r>
          <rPr>
            <sz val="9"/>
            <color indexed="81"/>
            <rFont val="Tahoma"/>
            <family val="2"/>
          </rPr>
          <t>estimate has a relative standard error between 25% and 50% and should be used with caution</t>
        </r>
      </text>
    </comment>
    <comment ref="GE13" authorId="0" shapeId="0" xr:uid="{00000000-0006-0000-0600-000055000000}">
      <text>
        <r>
          <rPr>
            <sz val="9"/>
            <color indexed="81"/>
            <rFont val="Tahoma"/>
            <family val="2"/>
          </rPr>
          <t>estimate has a relative standard error between 25% and 50% and should be used with caution</t>
        </r>
      </text>
    </comment>
    <comment ref="GF13" authorId="0" shapeId="0" xr:uid="{00000000-0006-0000-0600-000056000000}">
      <text>
        <r>
          <rPr>
            <sz val="9"/>
            <color indexed="81"/>
            <rFont val="Tahoma"/>
            <family val="2"/>
          </rPr>
          <t>estimate has a relative standard error between 25% and 50% and should be used with caution</t>
        </r>
      </text>
    </comment>
    <comment ref="GJ13" authorId="0" shapeId="0" xr:uid="{00000000-0006-0000-0600-000057000000}">
      <text>
        <r>
          <rPr>
            <sz val="9"/>
            <color indexed="81"/>
            <rFont val="Tahoma"/>
            <family val="2"/>
          </rPr>
          <t>estimate has a relative standard error between 25% and 50% and should be used with caution</t>
        </r>
      </text>
    </comment>
    <comment ref="GK13" authorId="0" shapeId="0" xr:uid="{00000000-0006-0000-0600-000058000000}">
      <text>
        <r>
          <rPr>
            <sz val="9"/>
            <color indexed="81"/>
            <rFont val="Tahoma"/>
            <family val="2"/>
          </rPr>
          <t>estimate has a relative standard error greater than 50% and is considered too unreliable for general use</t>
        </r>
      </text>
    </comment>
    <comment ref="GL13" authorId="0" shapeId="0" xr:uid="{00000000-0006-0000-0600-000059000000}">
      <text>
        <r>
          <rPr>
            <sz val="9"/>
            <color indexed="81"/>
            <rFont val="Tahoma"/>
            <family val="2"/>
          </rPr>
          <t>estimate has a relative standard error between 25% and 50% and should be used with caution</t>
        </r>
      </text>
    </comment>
    <comment ref="GM13" authorId="0" shapeId="0" xr:uid="{00000000-0006-0000-0600-00005A000000}">
      <text>
        <r>
          <rPr>
            <sz val="9"/>
            <color indexed="81"/>
            <rFont val="Tahoma"/>
            <family val="2"/>
          </rPr>
          <t>estimate has a relative standard error between 25% and 50% and should be used with caution</t>
        </r>
      </text>
    </comment>
    <comment ref="GN13" authorId="0" shapeId="0" xr:uid="{00000000-0006-0000-0600-00005B000000}">
      <text>
        <r>
          <rPr>
            <sz val="9"/>
            <color indexed="81"/>
            <rFont val="Tahoma"/>
            <family val="2"/>
          </rPr>
          <t>estimate has a relative standard error between 25% and 50% and should be used with caution</t>
        </r>
      </text>
    </comment>
    <comment ref="GO13" authorId="0" shapeId="0" xr:uid="{00000000-0006-0000-0600-00005C000000}">
      <text>
        <r>
          <rPr>
            <sz val="9"/>
            <color indexed="81"/>
            <rFont val="Tahoma"/>
            <family val="2"/>
          </rPr>
          <t>estimate has a relative standard error between 25% and 50% and should be used with caution</t>
        </r>
      </text>
    </comment>
    <comment ref="GP13" authorId="0" shapeId="0" xr:uid="{00000000-0006-0000-0600-00005D000000}">
      <text>
        <r>
          <rPr>
            <sz val="9"/>
            <color indexed="81"/>
            <rFont val="Tahoma"/>
            <family val="2"/>
          </rPr>
          <t>estimate has a relative standard error between 25% and 50% and should be used with caution</t>
        </r>
      </text>
    </comment>
    <comment ref="GQ13" authorId="0" shapeId="0" xr:uid="{00000000-0006-0000-0600-00005E000000}">
      <text>
        <r>
          <rPr>
            <sz val="9"/>
            <color indexed="81"/>
            <rFont val="Tahoma"/>
            <family val="2"/>
          </rPr>
          <t>estimate has a relative standard error greater than 50% and is considered too unreliable for general use</t>
        </r>
      </text>
    </comment>
    <comment ref="GR13" authorId="0" shapeId="0" xr:uid="{00000000-0006-0000-0600-00005F000000}">
      <text>
        <r>
          <rPr>
            <sz val="9"/>
            <color indexed="81"/>
            <rFont val="Tahoma"/>
            <family val="2"/>
          </rPr>
          <t>estimate has a relative standard error between 25% and 50% and should be used with caution</t>
        </r>
      </text>
    </comment>
    <comment ref="GZ13" authorId="0" shapeId="0" xr:uid="{00000000-0006-0000-0600-000060000000}">
      <text>
        <r>
          <rPr>
            <sz val="9"/>
            <color indexed="81"/>
            <rFont val="Tahoma"/>
            <family val="2"/>
          </rPr>
          <t>estimate has a relative standard error between 25% and 50% and should be used with caution</t>
        </r>
      </text>
    </comment>
    <comment ref="HA13" authorId="0" shapeId="0" xr:uid="{00000000-0006-0000-0600-000061000000}">
      <text>
        <r>
          <rPr>
            <sz val="9"/>
            <color indexed="81"/>
            <rFont val="Tahoma"/>
            <family val="2"/>
          </rPr>
          <t>estimate has a relative standard error between 25% and 50% and should be used with caution</t>
        </r>
      </text>
    </comment>
    <comment ref="BX14" authorId="0" shapeId="0" xr:uid="{00000000-0006-0000-0600-000062000000}">
      <text>
        <r>
          <rPr>
            <sz val="9"/>
            <color indexed="81"/>
            <rFont val="Tahoma"/>
            <family val="2"/>
          </rPr>
          <t>estimate has a relative standard error between 25% and 50% and should be used with caution</t>
        </r>
      </text>
    </comment>
    <comment ref="BY14" authorId="0" shapeId="0" xr:uid="{00000000-0006-0000-0600-000063000000}">
      <text>
        <r>
          <rPr>
            <sz val="9"/>
            <color indexed="81"/>
            <rFont val="Tahoma"/>
            <family val="2"/>
          </rPr>
          <t>estimate has a relative standard error between 25% and 50% and should be used with caution</t>
        </r>
      </text>
    </comment>
    <comment ref="CC14" authorId="0" shapeId="0" xr:uid="{00000000-0006-0000-0600-000064000000}">
      <text>
        <r>
          <rPr>
            <sz val="9"/>
            <color indexed="81"/>
            <rFont val="Tahoma"/>
            <family val="2"/>
          </rPr>
          <t>estimate has a relative standard error between 25% and 50% and should be used with caution</t>
        </r>
      </text>
    </comment>
    <comment ref="CD14" authorId="0" shapeId="0" xr:uid="{00000000-0006-0000-0600-000065000000}">
      <text>
        <r>
          <rPr>
            <sz val="9"/>
            <color indexed="81"/>
            <rFont val="Tahoma"/>
            <family val="2"/>
          </rPr>
          <t>estimate has a relative standard error greater than 50% and is considered too unreliable for general use</t>
        </r>
      </text>
    </comment>
    <comment ref="CE14" authorId="0" shapeId="0" xr:uid="{00000000-0006-0000-0600-000066000000}">
      <text>
        <r>
          <rPr>
            <sz val="9"/>
            <color indexed="81"/>
            <rFont val="Tahoma"/>
            <family val="2"/>
          </rPr>
          <t>estimate has a relative standard error between 25% and 50% and should be used with caution</t>
        </r>
      </text>
    </comment>
    <comment ref="CI14" authorId="0" shapeId="0" xr:uid="{00000000-0006-0000-0600-000067000000}">
      <text>
        <r>
          <rPr>
            <sz val="9"/>
            <color indexed="81"/>
            <rFont val="Tahoma"/>
            <family val="2"/>
          </rPr>
          <t>estimate has a relative standard error between 25% and 50% and should be used with caution</t>
        </r>
      </text>
    </comment>
    <comment ref="CJ14" authorId="0" shapeId="0" xr:uid="{00000000-0006-0000-0600-000068000000}">
      <text>
        <r>
          <rPr>
            <sz val="9"/>
            <color indexed="81"/>
            <rFont val="Tahoma"/>
            <family val="2"/>
          </rPr>
          <t>estimate has a relative standard error greater than 50% and is considered too unreliable for general use</t>
        </r>
      </text>
    </comment>
    <comment ref="CK14" authorId="0" shapeId="0" xr:uid="{00000000-0006-0000-0600-000069000000}">
      <text>
        <r>
          <rPr>
            <sz val="9"/>
            <color indexed="81"/>
            <rFont val="Tahoma"/>
            <family val="2"/>
          </rPr>
          <t>estimate has a relative standard error greater than 50% and is considered too unreliable for general use</t>
        </r>
      </text>
    </comment>
    <comment ref="CL14" authorId="0" shapeId="0" xr:uid="{00000000-0006-0000-0600-00006A000000}">
      <text>
        <r>
          <rPr>
            <sz val="9"/>
            <color indexed="81"/>
            <rFont val="Tahoma"/>
            <family val="2"/>
          </rPr>
          <t>estimate has a relative standard error between 25% and 50% and should be used with caution</t>
        </r>
      </text>
    </comment>
    <comment ref="CM14" authorId="0" shapeId="0" xr:uid="{00000000-0006-0000-0600-00006B000000}">
      <text>
        <r>
          <rPr>
            <sz val="9"/>
            <color indexed="81"/>
            <rFont val="Tahoma"/>
            <family val="2"/>
          </rPr>
          <t>estimate has a relative standard error between 25% and 50% and should be used with caution</t>
        </r>
      </text>
    </comment>
    <comment ref="CN14" authorId="0" shapeId="0" xr:uid="{00000000-0006-0000-0600-00006C000000}">
      <text>
        <r>
          <rPr>
            <sz val="9"/>
            <color indexed="81"/>
            <rFont val="Tahoma"/>
            <family val="2"/>
          </rPr>
          <t>estimate has a relative standard error between 25% and 50% and should be used with caution</t>
        </r>
      </text>
    </comment>
    <comment ref="CP14" authorId="0" shapeId="0" xr:uid="{00000000-0006-0000-0600-00006D000000}">
      <text>
        <r>
          <rPr>
            <sz val="9"/>
            <color indexed="81"/>
            <rFont val="Tahoma"/>
            <family val="2"/>
          </rPr>
          <t>estimate has a relative standard error greater than 50% and is considered too unreliable for general use</t>
        </r>
      </text>
    </comment>
    <comment ref="CY14" authorId="0" shapeId="0" xr:uid="{00000000-0006-0000-0600-00006E000000}">
      <text>
        <r>
          <rPr>
            <sz val="9"/>
            <color indexed="81"/>
            <rFont val="Tahoma"/>
            <family val="2"/>
          </rPr>
          <t>estimate has a relative standard error between 25% and 50% and should be used with caution</t>
        </r>
      </text>
    </comment>
    <comment ref="CZ14" authorId="0" shapeId="0" xr:uid="{00000000-0006-0000-0600-00006F000000}">
      <text>
        <r>
          <rPr>
            <sz val="9"/>
            <color indexed="81"/>
            <rFont val="Tahoma"/>
            <family val="2"/>
          </rPr>
          <t>estimate has a relative standard error between 25% and 50% and should be used with caution</t>
        </r>
      </text>
    </comment>
    <comment ref="DZ14" authorId="0" shapeId="0" xr:uid="{00000000-0006-0000-0600-000070000000}">
      <text>
        <r>
          <rPr>
            <sz val="9"/>
            <color indexed="81"/>
            <rFont val="Tahoma"/>
            <family val="2"/>
          </rPr>
          <t>estimate has a relative standard error between 25% and 50% and should be used with caution</t>
        </r>
      </text>
    </comment>
    <comment ref="FY14" authorId="0" shapeId="0" xr:uid="{00000000-0006-0000-0600-000071000000}">
      <text>
        <r>
          <rPr>
            <sz val="9"/>
            <color indexed="81"/>
            <rFont val="Tahoma"/>
            <family val="2"/>
          </rPr>
          <t>estimate has a relative standard error between 25% and 50% and should be used with caution</t>
        </r>
      </text>
    </comment>
    <comment ref="FZ14" authorId="0" shapeId="0" xr:uid="{00000000-0006-0000-0600-000072000000}">
      <text>
        <r>
          <rPr>
            <sz val="9"/>
            <color indexed="81"/>
            <rFont val="Tahoma"/>
            <family val="2"/>
          </rPr>
          <t>estimate has a relative standard error between 25% and 50% and should be used with caution</t>
        </r>
      </text>
    </comment>
    <comment ref="GD14" authorId="0" shapeId="0" xr:uid="{00000000-0006-0000-0600-000073000000}">
      <text>
        <r>
          <rPr>
            <sz val="9"/>
            <color indexed="81"/>
            <rFont val="Tahoma"/>
            <family val="2"/>
          </rPr>
          <t>estimate has a relative standard error between 25% and 50% and should be used with caution</t>
        </r>
      </text>
    </comment>
    <comment ref="GE14" authorId="0" shapeId="0" xr:uid="{00000000-0006-0000-0600-000074000000}">
      <text>
        <r>
          <rPr>
            <sz val="9"/>
            <color indexed="81"/>
            <rFont val="Tahoma"/>
            <family val="2"/>
          </rPr>
          <t>estimate has a relative standard error greater than 50% and is considered too unreliable for general use</t>
        </r>
      </text>
    </comment>
    <comment ref="GF14" authorId="0" shapeId="0" xr:uid="{00000000-0006-0000-0600-000075000000}">
      <text>
        <r>
          <rPr>
            <sz val="9"/>
            <color indexed="81"/>
            <rFont val="Tahoma"/>
            <family val="2"/>
          </rPr>
          <t>estimate has a relative standard error between 25% and 50% and should be used with caution</t>
        </r>
      </text>
    </comment>
    <comment ref="GJ14" authorId="0" shapeId="0" xr:uid="{00000000-0006-0000-0600-000076000000}">
      <text>
        <r>
          <rPr>
            <sz val="9"/>
            <color indexed="81"/>
            <rFont val="Tahoma"/>
            <family val="2"/>
          </rPr>
          <t>estimate has a relative standard error between 25% and 50% and should be used with caution</t>
        </r>
      </text>
    </comment>
    <comment ref="GK14" authorId="0" shapeId="0" xr:uid="{00000000-0006-0000-0600-000077000000}">
      <text>
        <r>
          <rPr>
            <sz val="9"/>
            <color indexed="81"/>
            <rFont val="Tahoma"/>
            <family val="2"/>
          </rPr>
          <t>estimate has a relative standard error between 25% and 50% and should be used with caution</t>
        </r>
      </text>
    </comment>
    <comment ref="GL14" authorId="0" shapeId="0" xr:uid="{00000000-0006-0000-0600-000078000000}">
      <text>
        <r>
          <rPr>
            <sz val="9"/>
            <color indexed="81"/>
            <rFont val="Tahoma"/>
            <family val="2"/>
          </rPr>
          <t>estimate has a relative standard error between 25% and 50% and should be used with caution</t>
        </r>
      </text>
    </comment>
    <comment ref="GM14" authorId="0" shapeId="0" xr:uid="{00000000-0006-0000-0600-000079000000}">
      <text>
        <r>
          <rPr>
            <sz val="9"/>
            <color indexed="81"/>
            <rFont val="Tahoma"/>
            <family val="2"/>
          </rPr>
          <t>estimate has a relative standard error between 25% and 50% and should be used with caution</t>
        </r>
      </text>
    </comment>
    <comment ref="GN14" authorId="0" shapeId="0" xr:uid="{00000000-0006-0000-0600-00007A000000}">
      <text>
        <r>
          <rPr>
            <sz val="9"/>
            <color indexed="81"/>
            <rFont val="Tahoma"/>
            <family val="2"/>
          </rPr>
          <t>estimate has a relative standard error greater than 50% and is considered too unreliable for general use</t>
        </r>
      </text>
    </comment>
    <comment ref="GO14" authorId="0" shapeId="0" xr:uid="{00000000-0006-0000-0600-00007B000000}">
      <text>
        <r>
          <rPr>
            <sz val="9"/>
            <color indexed="81"/>
            <rFont val="Tahoma"/>
            <family val="2"/>
          </rPr>
          <t>estimate has a relative standard error between 25% and 50% and should be used with caution</t>
        </r>
      </text>
    </comment>
    <comment ref="GP14" authorId="0" shapeId="0" xr:uid="{00000000-0006-0000-0600-00007C000000}">
      <text>
        <r>
          <rPr>
            <sz val="9"/>
            <color indexed="81"/>
            <rFont val="Tahoma"/>
            <family val="2"/>
          </rPr>
          <t>estimate has a relative standard error between 25% and 50% and should be used with caution</t>
        </r>
      </text>
    </comment>
    <comment ref="GQ14" authorId="0" shapeId="0" xr:uid="{00000000-0006-0000-0600-00007D000000}">
      <text>
        <r>
          <rPr>
            <sz val="9"/>
            <color indexed="81"/>
            <rFont val="Tahoma"/>
            <family val="2"/>
          </rPr>
          <t>estimate has a relative standard error greater than 50% and is considered too unreliable for general use</t>
        </r>
      </text>
    </comment>
    <comment ref="GR14" authorId="0" shapeId="0" xr:uid="{00000000-0006-0000-0600-00007E000000}">
      <text>
        <r>
          <rPr>
            <sz val="9"/>
            <color indexed="81"/>
            <rFont val="Tahoma"/>
            <family val="2"/>
          </rPr>
          <t>estimate has a relative standard error between 25% and 50% and should be used with caution</t>
        </r>
      </text>
    </comment>
    <comment ref="GZ14" authorId="0" shapeId="0" xr:uid="{00000000-0006-0000-0600-00007F000000}">
      <text>
        <r>
          <rPr>
            <sz val="9"/>
            <color indexed="81"/>
            <rFont val="Tahoma"/>
            <family val="2"/>
          </rPr>
          <t>estimate has a relative standard error between 25% and 50% and should be used with caution</t>
        </r>
      </text>
    </comment>
    <comment ref="Y15" authorId="0" shapeId="0" xr:uid="{00000000-0006-0000-0600-000080000000}">
      <text>
        <r>
          <rPr>
            <sz val="9"/>
            <color indexed="81"/>
            <rFont val="Tahoma"/>
            <family val="2"/>
          </rPr>
          <t>estimate has a relative standard error between 25% and 50% and should be used with caution</t>
        </r>
      </text>
    </comment>
    <comment ref="AE15" authorId="0" shapeId="0" xr:uid="{00000000-0006-0000-0600-000081000000}">
      <text>
        <r>
          <rPr>
            <sz val="9"/>
            <color indexed="81"/>
            <rFont val="Tahoma"/>
            <family val="2"/>
          </rPr>
          <t>estimate has a relative standard error between 25% and 50% and should be used with caution</t>
        </r>
      </text>
    </comment>
    <comment ref="BX15" authorId="0" shapeId="0" xr:uid="{00000000-0006-0000-0600-000082000000}">
      <text>
        <r>
          <rPr>
            <sz val="9"/>
            <color indexed="81"/>
            <rFont val="Tahoma"/>
            <family val="2"/>
          </rPr>
          <t>estimate has a relative standard error between 25% and 50% and should be used with caution</t>
        </r>
      </text>
    </comment>
    <comment ref="BY15" authorId="0" shapeId="0" xr:uid="{00000000-0006-0000-0600-000083000000}">
      <text>
        <r>
          <rPr>
            <sz val="9"/>
            <color indexed="81"/>
            <rFont val="Tahoma"/>
            <family val="2"/>
          </rPr>
          <t>estimate has a relative standard error between 25% and 50% and should be used with caution</t>
        </r>
      </text>
    </comment>
    <comment ref="CC15" authorId="0" shapeId="0" xr:uid="{00000000-0006-0000-0600-000084000000}">
      <text>
        <r>
          <rPr>
            <sz val="9"/>
            <color indexed="81"/>
            <rFont val="Tahoma"/>
            <family val="2"/>
          </rPr>
          <t>estimate has a relative standard error between 25% and 50% and should be used with caution</t>
        </r>
      </text>
    </comment>
    <comment ref="CD15" authorId="0" shapeId="0" xr:uid="{00000000-0006-0000-0600-000085000000}">
      <text>
        <r>
          <rPr>
            <sz val="9"/>
            <color indexed="81"/>
            <rFont val="Tahoma"/>
            <family val="2"/>
          </rPr>
          <t>estimate has a relative standard error greater than 50% and is considered too unreliable for general use</t>
        </r>
      </text>
    </comment>
    <comment ref="CE15" authorId="0" shapeId="0" xr:uid="{00000000-0006-0000-0600-000086000000}">
      <text>
        <r>
          <rPr>
            <sz val="9"/>
            <color indexed="81"/>
            <rFont val="Tahoma"/>
            <family val="2"/>
          </rPr>
          <t>estimate has a relative standard error between 25% and 50% and should be used with caution</t>
        </r>
      </text>
    </comment>
    <comment ref="CI15" authorId="0" shapeId="0" xr:uid="{00000000-0006-0000-0600-000087000000}">
      <text>
        <r>
          <rPr>
            <sz val="9"/>
            <color indexed="81"/>
            <rFont val="Tahoma"/>
            <family val="2"/>
          </rPr>
          <t>estimate has a relative standard error greater than 50% and is considered too unreliable for general use</t>
        </r>
      </text>
    </comment>
    <comment ref="CJ15" authorId="0" shapeId="0" xr:uid="{00000000-0006-0000-0600-000088000000}">
      <text>
        <r>
          <rPr>
            <sz val="9"/>
            <color indexed="81"/>
            <rFont val="Tahoma"/>
            <family val="2"/>
          </rPr>
          <t>estimate has a relative standard error greater than 50% and is considered too unreliable for general use</t>
        </r>
      </text>
    </comment>
    <comment ref="CK15" authorId="0" shapeId="0" xr:uid="{00000000-0006-0000-0600-000089000000}">
      <text>
        <r>
          <rPr>
            <sz val="9"/>
            <color indexed="81"/>
            <rFont val="Tahoma"/>
            <family val="2"/>
          </rPr>
          <t>estimate has a relative standard error greater than 50% and is considered too unreliable for general use</t>
        </r>
      </text>
    </comment>
    <comment ref="CL15" authorId="0" shapeId="0" xr:uid="{00000000-0006-0000-0600-00008A000000}">
      <text>
        <r>
          <rPr>
            <sz val="9"/>
            <color indexed="81"/>
            <rFont val="Tahoma"/>
            <family val="2"/>
          </rPr>
          <t>estimate has a relative standard error between 25% and 50% and should be used with caution</t>
        </r>
      </text>
    </comment>
    <comment ref="CM15" authorId="0" shapeId="0" xr:uid="{00000000-0006-0000-0600-00008B000000}">
      <text>
        <r>
          <rPr>
            <sz val="9"/>
            <color indexed="81"/>
            <rFont val="Tahoma"/>
            <family val="2"/>
          </rPr>
          <t>estimate has a relative standard error between 25% and 50% and should be used with caution</t>
        </r>
      </text>
    </comment>
    <comment ref="CN15" authorId="0" shapeId="0" xr:uid="{00000000-0006-0000-0600-00008C000000}">
      <text>
        <r>
          <rPr>
            <sz val="9"/>
            <color indexed="81"/>
            <rFont val="Tahoma"/>
            <family val="2"/>
          </rPr>
          <t>estimate has a relative standard error between 25% and 50% and should be used with caution</t>
        </r>
      </text>
    </comment>
    <comment ref="CO15" authorId="0" shapeId="0" xr:uid="{00000000-0006-0000-0600-00008D000000}">
      <text>
        <r>
          <rPr>
            <sz val="9"/>
            <color indexed="81"/>
            <rFont val="Tahoma"/>
            <family val="2"/>
          </rPr>
          <t>estimate has a relative standard error between 25% and 50% and should be used with caution</t>
        </r>
      </text>
    </comment>
    <comment ref="CP15" authorId="0" shapeId="0" xr:uid="{00000000-0006-0000-0600-00008E000000}">
      <text>
        <r>
          <rPr>
            <sz val="9"/>
            <color indexed="81"/>
            <rFont val="Tahoma"/>
            <family val="2"/>
          </rPr>
          <t>estimate has a relative standard error greater than 50% and is considered too unreliable for general use</t>
        </r>
      </text>
    </comment>
    <comment ref="CQ15" authorId="0" shapeId="0" xr:uid="{00000000-0006-0000-0600-00008F000000}">
      <text>
        <r>
          <rPr>
            <sz val="9"/>
            <color indexed="81"/>
            <rFont val="Tahoma"/>
            <family val="2"/>
          </rPr>
          <t>estimate has a relative standard error between 25% and 50% and should be used with caution</t>
        </r>
      </text>
    </comment>
    <comment ref="CX15" authorId="0" shapeId="0" xr:uid="{00000000-0006-0000-0600-000090000000}">
      <text>
        <r>
          <rPr>
            <sz val="9"/>
            <color indexed="81"/>
            <rFont val="Tahoma"/>
            <family val="2"/>
          </rPr>
          <t>estimate has a relative standard error between 25% and 50% and should be used with caution</t>
        </r>
      </text>
    </comment>
    <comment ref="CY15" authorId="0" shapeId="0" xr:uid="{00000000-0006-0000-0600-000091000000}">
      <text>
        <r>
          <rPr>
            <sz val="9"/>
            <color indexed="81"/>
            <rFont val="Tahoma"/>
            <family val="2"/>
          </rPr>
          <t>estimate has a relative standard error between 25% and 50% and should be used with caution</t>
        </r>
      </text>
    </comment>
    <comment ref="CZ15" authorId="0" shapeId="0" xr:uid="{00000000-0006-0000-0600-000092000000}">
      <text>
        <r>
          <rPr>
            <sz val="9"/>
            <color indexed="81"/>
            <rFont val="Tahoma"/>
            <family val="2"/>
          </rPr>
          <t>estimate has a relative standard error between 25% and 50% and should be used with caution</t>
        </r>
      </text>
    </comment>
    <comment ref="DZ15" authorId="0" shapeId="0" xr:uid="{00000000-0006-0000-0600-000093000000}">
      <text>
        <r>
          <rPr>
            <sz val="9"/>
            <color indexed="81"/>
            <rFont val="Tahoma"/>
            <family val="2"/>
          </rPr>
          <t>estimate has a relative standard error between 25% and 50% and should be used with caution</t>
        </r>
      </text>
    </comment>
    <comment ref="FQ15" authorId="0" shapeId="0" xr:uid="{00000000-0006-0000-0600-000094000000}">
      <text>
        <r>
          <rPr>
            <sz val="9"/>
            <color indexed="81"/>
            <rFont val="Tahoma"/>
            <family val="2"/>
          </rPr>
          <t>estimate has a relative standard error between 25% and 50% and should be used with caution</t>
        </r>
      </text>
    </comment>
    <comment ref="FX15" authorId="0" shapeId="0" xr:uid="{00000000-0006-0000-0600-000095000000}">
      <text>
        <r>
          <rPr>
            <sz val="9"/>
            <color indexed="81"/>
            <rFont val="Tahoma"/>
            <family val="2"/>
          </rPr>
          <t>estimate has a relative standard error between 25% and 50% and should be used with caution</t>
        </r>
      </text>
    </comment>
    <comment ref="FY15" authorId="0" shapeId="0" xr:uid="{00000000-0006-0000-0600-000096000000}">
      <text>
        <r>
          <rPr>
            <sz val="9"/>
            <color indexed="81"/>
            <rFont val="Tahoma"/>
            <family val="2"/>
          </rPr>
          <t>estimate has a relative standard error between 25% and 50% and should be used with caution</t>
        </r>
      </text>
    </comment>
    <comment ref="FZ15" authorId="0" shapeId="0" xr:uid="{00000000-0006-0000-0600-000097000000}">
      <text>
        <r>
          <rPr>
            <sz val="9"/>
            <color indexed="81"/>
            <rFont val="Tahoma"/>
            <family val="2"/>
          </rPr>
          <t>estimate has a relative standard error between 25% and 50% and should be used with caution</t>
        </r>
      </text>
    </comment>
    <comment ref="GE15" authorId="0" shapeId="0" xr:uid="{00000000-0006-0000-0600-000098000000}">
      <text>
        <r>
          <rPr>
            <sz val="9"/>
            <color indexed="81"/>
            <rFont val="Tahoma"/>
            <family val="2"/>
          </rPr>
          <t>estimate has a relative standard error between 25% and 50% and should be used with caution</t>
        </r>
      </text>
    </comment>
    <comment ref="GJ15" authorId="0" shapeId="0" xr:uid="{00000000-0006-0000-0600-000099000000}">
      <text>
        <r>
          <rPr>
            <sz val="9"/>
            <color indexed="81"/>
            <rFont val="Tahoma"/>
            <family val="2"/>
          </rPr>
          <t>estimate has a relative standard error between 25% and 50% and should be used with caution</t>
        </r>
      </text>
    </comment>
    <comment ref="GK15" authorId="0" shapeId="0" xr:uid="{00000000-0006-0000-0600-00009A000000}">
      <text>
        <r>
          <rPr>
            <sz val="9"/>
            <color indexed="81"/>
            <rFont val="Tahoma"/>
            <family val="2"/>
          </rPr>
          <t>estimate has a relative standard error greater than 50% and is considered too unreliable for general use</t>
        </r>
      </text>
    </comment>
    <comment ref="GL15" authorId="0" shapeId="0" xr:uid="{00000000-0006-0000-0600-00009B000000}">
      <text>
        <r>
          <rPr>
            <sz val="9"/>
            <color indexed="81"/>
            <rFont val="Tahoma"/>
            <family val="2"/>
          </rPr>
          <t>estimate has a relative standard error greater than 50% and is considered too unreliable for general use</t>
        </r>
      </text>
    </comment>
    <comment ref="GM15" authorId="0" shapeId="0" xr:uid="{00000000-0006-0000-0600-00009C000000}">
      <text>
        <r>
          <rPr>
            <sz val="9"/>
            <color indexed="81"/>
            <rFont val="Tahoma"/>
            <family val="2"/>
          </rPr>
          <t>estimate has a relative standard error between 25% and 50% and should be used with caution</t>
        </r>
      </text>
    </comment>
    <comment ref="GN15" authorId="0" shapeId="0" xr:uid="{00000000-0006-0000-0600-00009D000000}">
      <text>
        <r>
          <rPr>
            <sz val="9"/>
            <color indexed="81"/>
            <rFont val="Tahoma"/>
            <family val="2"/>
          </rPr>
          <t>estimate has a relative standard error greater than 50% and is considered too unreliable for general use</t>
        </r>
      </text>
    </comment>
    <comment ref="GO15" authorId="0" shapeId="0" xr:uid="{00000000-0006-0000-0600-00009E000000}">
      <text>
        <r>
          <rPr>
            <sz val="9"/>
            <color indexed="81"/>
            <rFont val="Tahoma"/>
            <family val="2"/>
          </rPr>
          <t>estimate has a relative standard error between 25% and 50% and should be used with caution</t>
        </r>
      </text>
    </comment>
    <comment ref="GP15" authorId="0" shapeId="0" xr:uid="{00000000-0006-0000-0600-00009F000000}">
      <text>
        <r>
          <rPr>
            <sz val="9"/>
            <color indexed="81"/>
            <rFont val="Tahoma"/>
            <family val="2"/>
          </rPr>
          <t>estimate has a relative standard error between 25% and 50% and should be used with caution</t>
        </r>
      </text>
    </comment>
    <comment ref="GQ15" authorId="0" shapeId="0" xr:uid="{00000000-0006-0000-0600-0000A0000000}">
      <text>
        <r>
          <rPr>
            <sz val="9"/>
            <color indexed="81"/>
            <rFont val="Tahoma"/>
            <family val="2"/>
          </rPr>
          <t>estimate has a relative standard error greater than 50% and is considered too unreliable for general use</t>
        </r>
      </text>
    </comment>
    <comment ref="GR15" authorId="0" shapeId="0" xr:uid="{00000000-0006-0000-0600-0000A1000000}">
      <text>
        <r>
          <rPr>
            <sz val="9"/>
            <color indexed="81"/>
            <rFont val="Tahoma"/>
            <family val="2"/>
          </rPr>
          <t>estimate has a relative standard error between 25% and 50% and should be used with caution</t>
        </r>
      </text>
    </comment>
    <comment ref="HA15" authorId="0" shapeId="0" xr:uid="{00000000-0006-0000-0600-0000A2000000}">
      <text>
        <r>
          <rPr>
            <sz val="9"/>
            <color indexed="81"/>
            <rFont val="Tahoma"/>
            <family val="2"/>
          </rPr>
          <t>estimate has a relative standard error between 25% and 50% and should be used with caution</t>
        </r>
      </text>
    </comment>
    <comment ref="BX16" authorId="0" shapeId="0" xr:uid="{00000000-0006-0000-0600-0000A3000000}">
      <text>
        <r>
          <rPr>
            <sz val="9"/>
            <color indexed="81"/>
            <rFont val="Tahoma"/>
            <family val="2"/>
          </rPr>
          <t>estimate has a relative standard error between 25% and 50% and should be used with caution</t>
        </r>
      </text>
    </comment>
    <comment ref="BY16" authorId="0" shapeId="0" xr:uid="{00000000-0006-0000-0600-0000A4000000}">
      <text>
        <r>
          <rPr>
            <sz val="9"/>
            <color indexed="81"/>
            <rFont val="Tahoma"/>
            <family val="2"/>
          </rPr>
          <t>estimate has a relative standard error between 25% and 50% and should be used with caution</t>
        </r>
      </text>
    </comment>
    <comment ref="CD16" authorId="0" shapeId="0" xr:uid="{00000000-0006-0000-0600-0000A5000000}">
      <text>
        <r>
          <rPr>
            <sz val="9"/>
            <color indexed="81"/>
            <rFont val="Tahoma"/>
            <family val="2"/>
          </rPr>
          <t>estimate has a relative standard error between 25% and 50% and should be used with caution</t>
        </r>
      </text>
    </comment>
    <comment ref="CI16" authorId="0" shapeId="0" xr:uid="{00000000-0006-0000-0600-0000A6000000}">
      <text>
        <r>
          <rPr>
            <sz val="9"/>
            <color indexed="81"/>
            <rFont val="Tahoma"/>
            <family val="2"/>
          </rPr>
          <t>estimate has a relative standard error between 25% and 50% and should be used with caution</t>
        </r>
      </text>
    </comment>
    <comment ref="CJ16" authorId="0" shapeId="0" xr:uid="{00000000-0006-0000-0600-0000A7000000}">
      <text>
        <r>
          <rPr>
            <sz val="9"/>
            <color indexed="81"/>
            <rFont val="Tahoma"/>
            <family val="2"/>
          </rPr>
          <t>estimate has a relative standard error greater than 50% and is considered too unreliable for general use</t>
        </r>
      </text>
    </comment>
    <comment ref="CK16" authorId="0" shapeId="0" xr:uid="{00000000-0006-0000-0600-0000A8000000}">
      <text>
        <r>
          <rPr>
            <sz val="9"/>
            <color indexed="81"/>
            <rFont val="Tahoma"/>
            <family val="2"/>
          </rPr>
          <t>estimate has a relative standard error greater than 50% and is considered too unreliable for general use</t>
        </r>
      </text>
    </comment>
    <comment ref="CL16" authorId="0" shapeId="0" xr:uid="{00000000-0006-0000-0600-0000A9000000}">
      <text>
        <r>
          <rPr>
            <sz val="9"/>
            <color indexed="81"/>
            <rFont val="Tahoma"/>
            <family val="2"/>
          </rPr>
          <t>estimate has a relative standard error between 25% and 50% and should be used with caution</t>
        </r>
      </text>
    </comment>
    <comment ref="CM16" authorId="0" shapeId="0" xr:uid="{00000000-0006-0000-0600-0000AA000000}">
      <text>
        <r>
          <rPr>
            <sz val="9"/>
            <color indexed="81"/>
            <rFont val="Tahoma"/>
            <family val="2"/>
          </rPr>
          <t>estimate has a relative standard error greater than 50% and is considered too unreliable for general use</t>
        </r>
      </text>
    </comment>
    <comment ref="CN16" authorId="0" shapeId="0" xr:uid="{00000000-0006-0000-0600-0000AB000000}">
      <text>
        <r>
          <rPr>
            <sz val="9"/>
            <color indexed="81"/>
            <rFont val="Tahoma"/>
            <family val="2"/>
          </rPr>
          <t>estimate has a relative standard error between 25% and 50% and should be used with caution</t>
        </r>
      </text>
    </comment>
    <comment ref="CP16" authorId="0" shapeId="0" xr:uid="{00000000-0006-0000-0600-0000AC000000}">
      <text>
        <r>
          <rPr>
            <sz val="9"/>
            <color indexed="81"/>
            <rFont val="Tahoma"/>
            <family val="2"/>
          </rPr>
          <t>estimate has a relative standard error greater than 50% and is considered too unreliable for general use</t>
        </r>
      </text>
    </comment>
    <comment ref="CY16" authorId="0" shapeId="0" xr:uid="{00000000-0006-0000-0600-0000AD000000}">
      <text>
        <r>
          <rPr>
            <sz val="9"/>
            <color indexed="81"/>
            <rFont val="Tahoma"/>
            <family val="2"/>
          </rPr>
          <t>estimate has a relative standard error between 25% and 50% and should be used with caution</t>
        </r>
      </text>
    </comment>
    <comment ref="DZ16" authorId="0" shapeId="0" xr:uid="{00000000-0006-0000-0600-0000AE000000}">
      <text>
        <r>
          <rPr>
            <sz val="9"/>
            <color indexed="81"/>
            <rFont val="Tahoma"/>
            <family val="2"/>
          </rPr>
          <t>estimate has a relative standard error between 25% and 50% and should be used with caution</t>
        </r>
      </text>
    </comment>
    <comment ref="EA16" authorId="0" shapeId="0" xr:uid="{00000000-0006-0000-0600-0000AF000000}">
      <text>
        <r>
          <rPr>
            <sz val="9"/>
            <color indexed="81"/>
            <rFont val="Tahoma"/>
            <family val="2"/>
          </rPr>
          <t>estimate has a relative standard error between 25% and 50% and should be used with caution</t>
        </r>
      </text>
    </comment>
    <comment ref="FP16" authorId="0" shapeId="0" xr:uid="{00000000-0006-0000-0600-0000B0000000}">
      <text>
        <r>
          <rPr>
            <sz val="9"/>
            <color indexed="81"/>
            <rFont val="Tahoma"/>
            <family val="2"/>
          </rPr>
          <t>estimate has a relative standard error between 25% and 50% and should be used with caution</t>
        </r>
      </text>
    </comment>
    <comment ref="FV16" authorId="0" shapeId="0" xr:uid="{00000000-0006-0000-0600-0000B1000000}">
      <text>
        <r>
          <rPr>
            <sz val="9"/>
            <color indexed="81"/>
            <rFont val="Tahoma"/>
            <family val="2"/>
          </rPr>
          <t>estimate has a relative standard error between 25% and 50% and should be used with caution</t>
        </r>
      </text>
    </comment>
    <comment ref="FY16" authorId="0" shapeId="0" xr:uid="{00000000-0006-0000-0600-0000B2000000}">
      <text>
        <r>
          <rPr>
            <sz val="9"/>
            <color indexed="81"/>
            <rFont val="Tahoma"/>
            <family val="2"/>
          </rPr>
          <t>estimate has a relative standard error between 25% and 50% and should be used with caution</t>
        </r>
      </text>
    </comment>
    <comment ref="FZ16" authorId="0" shapeId="0" xr:uid="{00000000-0006-0000-0600-0000B3000000}">
      <text>
        <r>
          <rPr>
            <sz val="9"/>
            <color indexed="81"/>
            <rFont val="Tahoma"/>
            <family val="2"/>
          </rPr>
          <t>estimate has a relative standard error between 25% and 50% and should be used with caution</t>
        </r>
      </text>
    </comment>
    <comment ref="GB16" authorId="0" shapeId="0" xr:uid="{00000000-0006-0000-0600-0000B4000000}">
      <text>
        <r>
          <rPr>
            <sz val="9"/>
            <color indexed="81"/>
            <rFont val="Tahoma"/>
            <family val="2"/>
          </rPr>
          <t>estimate has a relative standard error between 25% and 50% and should be used with caution</t>
        </r>
      </text>
    </comment>
    <comment ref="GD16" authorId="0" shapeId="0" xr:uid="{00000000-0006-0000-0600-0000B5000000}">
      <text>
        <r>
          <rPr>
            <sz val="9"/>
            <color indexed="81"/>
            <rFont val="Tahoma"/>
            <family val="2"/>
          </rPr>
          <t>estimate has a relative standard error between 25% and 50% and should be used with caution</t>
        </r>
      </text>
    </comment>
    <comment ref="GE16" authorId="0" shapeId="0" xr:uid="{00000000-0006-0000-0600-0000B6000000}">
      <text>
        <r>
          <rPr>
            <sz val="9"/>
            <color indexed="81"/>
            <rFont val="Tahoma"/>
            <family val="2"/>
          </rPr>
          <t>estimate has a relative standard error between 25% and 50% and should be used with caution</t>
        </r>
      </text>
    </comment>
    <comment ref="GF16" authorId="0" shapeId="0" xr:uid="{00000000-0006-0000-0600-0000B7000000}">
      <text>
        <r>
          <rPr>
            <sz val="9"/>
            <color indexed="81"/>
            <rFont val="Tahoma"/>
            <family val="2"/>
          </rPr>
          <t>estimate has a relative standard error between 25% and 50% and should be used with caution</t>
        </r>
      </text>
    </comment>
    <comment ref="GJ16" authorId="0" shapeId="0" xr:uid="{00000000-0006-0000-0600-0000B8000000}">
      <text>
        <r>
          <rPr>
            <sz val="9"/>
            <color indexed="81"/>
            <rFont val="Tahoma"/>
            <family val="2"/>
          </rPr>
          <t>estimate has a relative standard error between 25% and 50% and should be used with caution</t>
        </r>
      </text>
    </comment>
    <comment ref="GK16" authorId="0" shapeId="0" xr:uid="{00000000-0006-0000-0600-0000B9000000}">
      <text>
        <r>
          <rPr>
            <sz val="9"/>
            <color indexed="81"/>
            <rFont val="Tahoma"/>
            <family val="2"/>
          </rPr>
          <t>estimate has a relative standard error between 25% and 50% and should be used with caution</t>
        </r>
      </text>
    </comment>
    <comment ref="GL16" authorId="0" shapeId="0" xr:uid="{00000000-0006-0000-0600-0000BA000000}">
      <text>
        <r>
          <rPr>
            <sz val="9"/>
            <color indexed="81"/>
            <rFont val="Tahoma"/>
            <family val="2"/>
          </rPr>
          <t>estimate has a relative standard error greater than 50% and is considered too unreliable for general use</t>
        </r>
      </text>
    </comment>
    <comment ref="GM16" authorId="0" shapeId="0" xr:uid="{00000000-0006-0000-0600-0000BB000000}">
      <text>
        <r>
          <rPr>
            <sz val="9"/>
            <color indexed="81"/>
            <rFont val="Tahoma"/>
            <family val="2"/>
          </rPr>
          <t>estimate has a relative standard error greater than 50% and is considered too unreliable for general use</t>
        </r>
      </text>
    </comment>
    <comment ref="GO16" authorId="0" shapeId="0" xr:uid="{00000000-0006-0000-0600-0000BC000000}">
      <text>
        <r>
          <rPr>
            <sz val="9"/>
            <color indexed="81"/>
            <rFont val="Tahoma"/>
            <family val="2"/>
          </rPr>
          <t>estimate has a relative standard error greater than 50% and is considered too unreliable for general use</t>
        </r>
      </text>
    </comment>
    <comment ref="GQ16" authorId="0" shapeId="0" xr:uid="{00000000-0006-0000-0600-0000BD000000}">
      <text>
        <r>
          <rPr>
            <sz val="9"/>
            <color indexed="81"/>
            <rFont val="Tahoma"/>
            <family val="2"/>
          </rPr>
          <t>estimate has a relative standard error greater than 50% and is considered too unreliable for general use</t>
        </r>
      </text>
    </comment>
    <comment ref="GY16" authorId="0" shapeId="0" xr:uid="{00000000-0006-0000-0600-0000BE000000}">
      <text>
        <r>
          <rPr>
            <sz val="9"/>
            <color indexed="81"/>
            <rFont val="Tahoma"/>
            <family val="2"/>
          </rPr>
          <t>estimate has a relative standard error between 25% and 50% and should be used with caution</t>
        </r>
      </text>
    </comment>
    <comment ref="GZ16" authorId="0" shapeId="0" xr:uid="{00000000-0006-0000-0600-0000BF000000}">
      <text>
        <r>
          <rPr>
            <sz val="9"/>
            <color indexed="81"/>
            <rFont val="Tahoma"/>
            <family val="2"/>
          </rPr>
          <t>estimate has a relative standard error between 25% and 50% and should be used with caution</t>
        </r>
      </text>
    </comment>
    <comment ref="HL16" authorId="0" shapeId="0" xr:uid="{00000000-0006-0000-0600-0000C0000000}">
      <text>
        <r>
          <rPr>
            <sz val="9"/>
            <color indexed="81"/>
            <rFont val="Tahoma"/>
            <family val="2"/>
          </rPr>
          <t>estimate has a relative standard error between 25% and 50% and should be used with caution</t>
        </r>
      </text>
    </comment>
    <comment ref="BW17" authorId="0" shapeId="0" xr:uid="{00000000-0006-0000-0600-0000C1000000}">
      <text>
        <r>
          <rPr>
            <sz val="9"/>
            <color indexed="81"/>
            <rFont val="Tahoma"/>
            <family val="2"/>
          </rPr>
          <t>estimate has a relative standard error between 25% and 50% and should be used with caution</t>
        </r>
      </text>
    </comment>
    <comment ref="BX17" authorId="0" shapeId="0" xr:uid="{00000000-0006-0000-0600-0000C2000000}">
      <text>
        <r>
          <rPr>
            <sz val="9"/>
            <color indexed="81"/>
            <rFont val="Tahoma"/>
            <family val="2"/>
          </rPr>
          <t>estimate has a relative standard error between 25% and 50% and should be used with caution</t>
        </r>
      </text>
    </comment>
    <comment ref="BY17" authorId="0" shapeId="0" xr:uid="{00000000-0006-0000-0600-0000C3000000}">
      <text>
        <r>
          <rPr>
            <sz val="9"/>
            <color indexed="81"/>
            <rFont val="Tahoma"/>
            <family val="2"/>
          </rPr>
          <t>estimate has a relative standard error between 25% and 50% and should be used with caution</t>
        </r>
      </text>
    </comment>
    <comment ref="CC17" authorId="0" shapeId="0" xr:uid="{00000000-0006-0000-0600-0000C4000000}">
      <text>
        <r>
          <rPr>
            <sz val="9"/>
            <color indexed="81"/>
            <rFont val="Tahoma"/>
            <family val="2"/>
          </rPr>
          <t>estimate has a relative standard error between 25% and 50% and should be used with caution</t>
        </r>
      </text>
    </comment>
    <comment ref="CD17" authorId="0" shapeId="0" xr:uid="{00000000-0006-0000-0600-0000C5000000}">
      <text>
        <r>
          <rPr>
            <sz val="9"/>
            <color indexed="81"/>
            <rFont val="Tahoma"/>
            <family val="2"/>
          </rPr>
          <t>estimate has a relative standard error greater than 50% and is considered too unreliable for general use</t>
        </r>
      </text>
    </comment>
    <comment ref="CE17" authorId="0" shapeId="0" xr:uid="{00000000-0006-0000-0600-0000C6000000}">
      <text>
        <r>
          <rPr>
            <sz val="9"/>
            <color indexed="81"/>
            <rFont val="Tahoma"/>
            <family val="2"/>
          </rPr>
          <t>estimate has a relative standard error between 25% and 50% and should be used with caution</t>
        </r>
      </text>
    </comment>
    <comment ref="CG17" authorId="0" shapeId="0" xr:uid="{00000000-0006-0000-0600-0000C7000000}">
      <text>
        <r>
          <rPr>
            <sz val="9"/>
            <color indexed="81"/>
            <rFont val="Tahoma"/>
            <family val="2"/>
          </rPr>
          <t>estimate has a relative standard error between 25% and 50% and should be used with caution</t>
        </r>
      </text>
    </comment>
    <comment ref="CI17" authorId="0" shapeId="0" xr:uid="{00000000-0006-0000-0600-0000C8000000}">
      <text>
        <r>
          <rPr>
            <sz val="9"/>
            <color indexed="81"/>
            <rFont val="Tahoma"/>
            <family val="2"/>
          </rPr>
          <t>estimate has a relative standard error between 25% and 50% and should be used with caution</t>
        </r>
      </text>
    </comment>
    <comment ref="CJ17" authorId="0" shapeId="0" xr:uid="{00000000-0006-0000-0600-0000C9000000}">
      <text>
        <r>
          <rPr>
            <sz val="9"/>
            <color indexed="81"/>
            <rFont val="Tahoma"/>
            <family val="2"/>
          </rPr>
          <t>estimate has a relative standard error between 25% and 50% and should be used with caution</t>
        </r>
      </text>
    </comment>
    <comment ref="CK17" authorId="0" shapeId="0" xr:uid="{00000000-0006-0000-0600-0000CA000000}">
      <text>
        <r>
          <rPr>
            <sz val="9"/>
            <color indexed="81"/>
            <rFont val="Tahoma"/>
            <family val="2"/>
          </rPr>
          <t>estimate has a relative standard error greater than 50% and is considered too unreliable for general use</t>
        </r>
      </text>
    </comment>
    <comment ref="CM17" authorId="0" shapeId="0" xr:uid="{00000000-0006-0000-0600-0000CB000000}">
      <text>
        <r>
          <rPr>
            <sz val="9"/>
            <color indexed="81"/>
            <rFont val="Tahoma"/>
            <family val="2"/>
          </rPr>
          <t>estimate has a relative standard error greater than 50% and is considered too unreliable for general use</t>
        </r>
      </text>
    </comment>
    <comment ref="CN17" authorId="0" shapeId="0" xr:uid="{00000000-0006-0000-0600-0000CC000000}">
      <text>
        <r>
          <rPr>
            <sz val="9"/>
            <color indexed="81"/>
            <rFont val="Tahoma"/>
            <family val="2"/>
          </rPr>
          <t>estimate has a relative standard error between 25% and 50% and should be used with caution</t>
        </r>
      </text>
    </comment>
    <comment ref="CP17" authorId="0" shapeId="0" xr:uid="{00000000-0006-0000-0600-0000CD000000}">
      <text>
        <r>
          <rPr>
            <sz val="9"/>
            <color indexed="81"/>
            <rFont val="Tahoma"/>
            <family val="2"/>
          </rPr>
          <t>estimate has a relative standard error greater than 50% and is considered too unreliable for general use</t>
        </r>
      </text>
    </comment>
    <comment ref="CX17" authorId="0" shapeId="0" xr:uid="{00000000-0006-0000-0600-0000CE000000}">
      <text>
        <r>
          <rPr>
            <sz val="9"/>
            <color indexed="81"/>
            <rFont val="Tahoma"/>
            <family val="2"/>
          </rPr>
          <t>estimate has a relative standard error between 25% and 50% and should be used with caution</t>
        </r>
      </text>
    </comment>
    <comment ref="CY17" authorId="0" shapeId="0" xr:uid="{00000000-0006-0000-0600-0000CF000000}">
      <text>
        <r>
          <rPr>
            <sz val="9"/>
            <color indexed="81"/>
            <rFont val="Tahoma"/>
            <family val="2"/>
          </rPr>
          <t>estimate has a relative standard error between 25% and 50% and should be used with caution</t>
        </r>
      </text>
    </comment>
    <comment ref="CZ17" authorId="0" shapeId="0" xr:uid="{00000000-0006-0000-0600-0000D0000000}">
      <text>
        <r>
          <rPr>
            <sz val="9"/>
            <color indexed="81"/>
            <rFont val="Tahoma"/>
            <family val="2"/>
          </rPr>
          <t>estimate has a relative standard error between 25% and 50% and should be used with caution</t>
        </r>
      </text>
    </comment>
    <comment ref="EA17" authorId="0" shapeId="0" xr:uid="{00000000-0006-0000-0600-0000D1000000}">
      <text>
        <r>
          <rPr>
            <sz val="9"/>
            <color indexed="81"/>
            <rFont val="Tahoma"/>
            <family val="2"/>
          </rPr>
          <t>estimate has a relative standard error between 25% and 50% and should be used with caution</t>
        </r>
      </text>
    </comment>
    <comment ref="FY17" authorId="0" shapeId="0" xr:uid="{00000000-0006-0000-0600-0000D2000000}">
      <text>
        <r>
          <rPr>
            <sz val="9"/>
            <color indexed="81"/>
            <rFont val="Tahoma"/>
            <family val="2"/>
          </rPr>
          <t>estimate has a relative standard error between 25% and 50% and should be used with caution</t>
        </r>
      </text>
    </comment>
    <comment ref="GD17" authorId="0" shapeId="0" xr:uid="{00000000-0006-0000-0600-0000D3000000}">
      <text>
        <r>
          <rPr>
            <sz val="9"/>
            <color indexed="81"/>
            <rFont val="Tahoma"/>
            <family val="2"/>
          </rPr>
          <t>estimate has a relative standard error between 25% and 50% and should be used with caution</t>
        </r>
      </text>
    </comment>
    <comment ref="GE17" authorId="0" shapeId="0" xr:uid="{00000000-0006-0000-0600-0000D4000000}">
      <text>
        <r>
          <rPr>
            <sz val="9"/>
            <color indexed="81"/>
            <rFont val="Tahoma"/>
            <family val="2"/>
          </rPr>
          <t>estimate has a relative standard error greater than 50% and is considered too unreliable for general use</t>
        </r>
      </text>
    </comment>
    <comment ref="GF17" authorId="0" shapeId="0" xr:uid="{00000000-0006-0000-0600-0000D5000000}">
      <text>
        <r>
          <rPr>
            <sz val="9"/>
            <color indexed="81"/>
            <rFont val="Tahoma"/>
            <family val="2"/>
          </rPr>
          <t>estimate has a relative standard error between 25% and 50% and should be used with caution</t>
        </r>
      </text>
    </comment>
    <comment ref="GJ17" authorId="0" shapeId="0" xr:uid="{00000000-0006-0000-0600-0000D6000000}">
      <text>
        <r>
          <rPr>
            <sz val="9"/>
            <color indexed="81"/>
            <rFont val="Tahoma"/>
            <family val="2"/>
          </rPr>
          <t>estimate has a relative standard error between 25% and 50% and should be used with caution</t>
        </r>
      </text>
    </comment>
    <comment ref="GK17" authorId="0" shapeId="0" xr:uid="{00000000-0006-0000-0600-0000D7000000}">
      <text>
        <r>
          <rPr>
            <sz val="9"/>
            <color indexed="81"/>
            <rFont val="Tahoma"/>
            <family val="2"/>
          </rPr>
          <t>estimate has a relative standard error greater than 50% and is considered too unreliable for general use</t>
        </r>
      </text>
    </comment>
    <comment ref="GL17" authorId="0" shapeId="0" xr:uid="{00000000-0006-0000-0600-0000D8000000}">
      <text>
        <r>
          <rPr>
            <sz val="9"/>
            <color indexed="81"/>
            <rFont val="Tahoma"/>
            <family val="2"/>
          </rPr>
          <t>estimate has a relative standard error between 25% and 50% and should be used with caution</t>
        </r>
      </text>
    </comment>
    <comment ref="GM17" authorId="0" shapeId="0" xr:uid="{00000000-0006-0000-0600-0000D9000000}">
      <text>
        <r>
          <rPr>
            <sz val="9"/>
            <color indexed="81"/>
            <rFont val="Tahoma"/>
            <family val="2"/>
          </rPr>
          <t>estimate has a relative standard error between 25% and 50% and should be used with caution</t>
        </r>
      </text>
    </comment>
    <comment ref="GN17" authorId="0" shapeId="0" xr:uid="{00000000-0006-0000-0600-0000DA000000}">
      <text>
        <r>
          <rPr>
            <sz val="9"/>
            <color indexed="81"/>
            <rFont val="Tahoma"/>
            <family val="2"/>
          </rPr>
          <t>estimate has a relative standard error greater than 50% and is considered too unreliable for general use</t>
        </r>
      </text>
    </comment>
    <comment ref="GO17" authorId="0" shapeId="0" xr:uid="{00000000-0006-0000-0600-0000DB000000}">
      <text>
        <r>
          <rPr>
            <sz val="9"/>
            <color indexed="81"/>
            <rFont val="Tahoma"/>
            <family val="2"/>
          </rPr>
          <t>estimate has a relative standard error between 25% and 50% and should be used with caution</t>
        </r>
      </text>
    </comment>
    <comment ref="GQ17" authorId="0" shapeId="0" xr:uid="{00000000-0006-0000-0600-0000DC000000}">
      <text>
        <r>
          <rPr>
            <sz val="9"/>
            <color indexed="81"/>
            <rFont val="Tahoma"/>
            <family val="2"/>
          </rPr>
          <t>estimate has a relative standard error greater than 50% and is considered too unreliable for general use</t>
        </r>
      </text>
    </comment>
    <comment ref="GZ17" authorId="0" shapeId="0" xr:uid="{00000000-0006-0000-0600-0000DD000000}">
      <text>
        <r>
          <rPr>
            <sz val="9"/>
            <color indexed="81"/>
            <rFont val="Tahoma"/>
            <family val="2"/>
          </rPr>
          <t>estimate has a relative standard error between 25% and 50% and should be used with caution</t>
        </r>
      </text>
    </comment>
    <comment ref="HA17" authorId="0" shapeId="0" xr:uid="{00000000-0006-0000-0600-0000DE000000}">
      <text>
        <r>
          <rPr>
            <sz val="9"/>
            <color indexed="81"/>
            <rFont val="Tahoma"/>
            <family val="2"/>
          </rPr>
          <t>estimate has a relative standard error between 25% and 50% and should be used with caution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<sst xmlns="http://schemas.openxmlformats.org/spreadsheetml/2006/main" count="19774" uniqueCount="3033">
  <si>
    <t>P01 - Civilian population ;  Persons ;</t>
  </si>
  <si>
    <t>P01 - Civilian population ;  &gt; Males ;</t>
  </si>
  <si>
    <t>P01 - Civilian population ;  &gt; Females ;</t>
  </si>
  <si>
    <t>P02 - Employed people ;  Persons ;</t>
  </si>
  <si>
    <t>P02 - Employed people ;  &gt; Males ;</t>
  </si>
  <si>
    <t>P02 - Employed people ;  &gt; Females ;</t>
  </si>
  <si>
    <t>P03 - Employed people who would prefer more hours ;  Persons ;</t>
  </si>
  <si>
    <t>P03 - Employed people who would prefer more hours ;  &gt; Males ;</t>
  </si>
  <si>
    <t>P03 - Employed people who would prefer more hours ;  &gt; Females ;</t>
  </si>
  <si>
    <t>P04 - Part-time workers who would prefer more hours ;  Persons ;</t>
  </si>
  <si>
    <t>P04 - Part-time workers who would prefer more hours ;  &gt; Males ;</t>
  </si>
  <si>
    <t>P04 - Part-time workers who would prefer more hours ;  &gt; Females ;</t>
  </si>
  <si>
    <t>P05 - Part-time workers who would prefer full-time hours ;  Persons ;</t>
  </si>
  <si>
    <t>P05 - Part-time workers who would prefer full-time hours ;  &gt; Males ;</t>
  </si>
  <si>
    <t>P05 - Part-time workers who would prefer full-time hours ;  &gt; Females ;</t>
  </si>
  <si>
    <t>P06 - Underemployed workers ;  Persons ;</t>
  </si>
  <si>
    <t>P06 - Underemployed workers ;  &gt; Males ;</t>
  </si>
  <si>
    <t>P06 - Underemployed workers ;  &gt; Females ;</t>
  </si>
  <si>
    <t>P07 - Underemployed part-time workers ;  Persons ;</t>
  </si>
  <si>
    <t>P07 - Underemployed part-time workers ;  &gt; Males ;</t>
  </si>
  <si>
    <t>P07 - Underemployed part-time workers ;  &gt; Females ;</t>
  </si>
  <si>
    <t>P08 - People who started current job In the last year ;  Persons ;</t>
  </si>
  <si>
    <t>P08 - People who started current job In the last year ;  &gt; Males ;</t>
  </si>
  <si>
    <t>P08 - People who started current job In the last year ;  &gt; Females ;</t>
  </si>
  <si>
    <t>P09 - People employed in current job for a year or more ;  Persons ;</t>
  </si>
  <si>
    <t>P09 - People employed in current job for a year or more ;  &gt; Males ;</t>
  </si>
  <si>
    <t>P09 - People employed in current job for a year or more ;  &gt; Females ;</t>
  </si>
  <si>
    <t>P10 - Employees who started current job In the last year ;  Persons ;</t>
  </si>
  <si>
    <t>P10 - Employees who started current job In the last year ;  &gt; Males ;</t>
  </si>
  <si>
    <t>P10 - Employees who started current job In the last year ;  &gt; Females ;</t>
  </si>
  <si>
    <t>P11 - Employees in current job for a year or more ;  Persons ;</t>
  </si>
  <si>
    <t>P11 - Employees in current job for a year or more ;  &gt; Males ;</t>
  </si>
  <si>
    <t>P11 - Employees in current job for a year or more ;  &gt; Females ;</t>
  </si>
  <si>
    <t>P12 - Looked for work while in current job over the last year ;  Persons ;</t>
  </si>
  <si>
    <t>P12 - Looked for work while in current job over the last year ;  &gt; Males ;</t>
  </si>
  <si>
    <t>P12 - Looked for work while in current job over the last year ;  &gt; Females ;</t>
  </si>
  <si>
    <t>P13 - People who worked at some time during the last year ;  Persons ;</t>
  </si>
  <si>
    <t>P13 - People who worked at some time during the last year ;  &gt; Males ;</t>
  </si>
  <si>
    <t>P13 - People who worked at some time during the last year ;  &gt; Females ;</t>
  </si>
  <si>
    <t>P14 - People who were working 12 months ago ;  Persons ;</t>
  </si>
  <si>
    <t>P14 - People who were working 12 months ago ;  &gt; Males ;</t>
  </si>
  <si>
    <t>P14 - People who were working 12 months ago ;  &gt; Females ;</t>
  </si>
  <si>
    <t>P15 - People currently employed and employed 12 months ago ;  Persons ;</t>
  </si>
  <si>
    <t>P15 - People currently employed and employed 12 months ago ;  &gt; Males ;</t>
  </si>
  <si>
    <t>P15 - People currently employed and employed 12 months ago ;  &gt; Females ;</t>
  </si>
  <si>
    <t>P16 - People who left, lost or worked multiple jobs last year ;  Persons ;</t>
  </si>
  <si>
    <t>P16 - People who left, lost or worked multiple jobs last year ;  &gt; Males ;</t>
  </si>
  <si>
    <t>P16 - People who left, lost or worked multiple jobs last year ;  &gt; Females ;</t>
  </si>
  <si>
    <t>P17 - People who left or lost a job last year ;  Persons ;</t>
  </si>
  <si>
    <t>P17 - People who left or lost a job last year ;  &gt; Males ;</t>
  </si>
  <si>
    <t>P17 - People who left or lost a job last year ;  &gt; Females ;</t>
  </si>
  <si>
    <t>P18 - Employed people who left or lost a job last year ;  Persons ;</t>
  </si>
  <si>
    <t>P18 - Employed people who left or lost a job last year ;  &gt; Males ;</t>
  </si>
  <si>
    <t>P18 - Employed people who left or lost a job last year ;  &gt; Females ;</t>
  </si>
  <si>
    <t>P19 - Unemployed people ;  Persons ;</t>
  </si>
  <si>
    <t>P19 - Unemployed people ;  &gt; Males ;</t>
  </si>
  <si>
    <t>P19 - Unemployed people ;  &gt; Females ;</t>
  </si>
  <si>
    <t>P20 - People not in the labour force (PNILF) ;  Persons ;</t>
  </si>
  <si>
    <t>P20 - People not in the labour force (PNILF) ;  &gt; Males ;</t>
  </si>
  <si>
    <t>P20 - People not in the labour force (PNILF) ;  &gt; Females ;</t>
  </si>
  <si>
    <t>P21 - PNILF who wanted to work ;  Persons ;</t>
  </si>
  <si>
    <t>P21 - PNILF who wanted to work ;  &gt; Males ;</t>
  </si>
  <si>
    <t>P21 - PNILF who wanted to work ;  &gt; Females ;</t>
  </si>
  <si>
    <t>P22 - PNILF who looked for work ;  Persons ;</t>
  </si>
  <si>
    <t>P22 - PNILF who looked for work ;  &gt; Males ;</t>
  </si>
  <si>
    <t>P22 - PNILF who looked for work ;  &gt; Females ;</t>
  </si>
  <si>
    <t>P23 - PNILF with marginal attachment to the labour force ;  Persons ;</t>
  </si>
  <si>
    <t>P23 - PNILF with marginal attachment to the labour force ;  &gt; Males ;</t>
  </si>
  <si>
    <t>P23 - PNILF with marginal attachment to the labour force ;  &gt; Females ;</t>
  </si>
  <si>
    <t>P24 - PNILF who had a job to go or return to ;  Persons ;</t>
  </si>
  <si>
    <t>P24 - PNILF who had a job to go or return to ;  &gt; Males ;</t>
  </si>
  <si>
    <t>P24 - PNILF who had a job to go or return to ;  &gt; Females ;</t>
  </si>
  <si>
    <t>P25 - PNILF who wanted work and could start within four weeks ;  Persons ;</t>
  </si>
  <si>
    <t>P25 - PNILF who wanted work and could start within four weeks ;  &gt; Males ;</t>
  </si>
  <si>
    <t>P25 - PNILF who wanted work and could start within four weeks ;  &gt; Females ;</t>
  </si>
  <si>
    <t>P26 - Discouraged job seekers ;  Persons ;</t>
  </si>
  <si>
    <t>P26 - Discouraged job seekers ;  &gt; Males ;</t>
  </si>
  <si>
    <t>P26 - Discouraged job seekers ;  &gt; Females ;</t>
  </si>
  <si>
    <t>P27 - PNILF who wanted work but unavailable within four weeks ;  Persons ;</t>
  </si>
  <si>
    <t>P27 - PNILF who wanted work but unavailable within four weeks ;  &gt; Males ;</t>
  </si>
  <si>
    <t>P27 - PNILF who wanted work but unavailable within four weeks ;  &gt; Females ;</t>
  </si>
  <si>
    <t>P28 - PNILF who wanted work but were caring for children ;  Persons ;</t>
  </si>
  <si>
    <t>P28 - PNILF who wanted work but were caring for children ;  &gt; Males ;</t>
  </si>
  <si>
    <t>P28 - PNILF who wanted work but were caring for children ;  &gt; Females ;</t>
  </si>
  <si>
    <t>P29 - PNILF whose last job was less than 10 years ago ;  Persons ;</t>
  </si>
  <si>
    <t>P29 - PNILF whose last job was less than 10 years ago ;  &gt; Males ;</t>
  </si>
  <si>
    <t>P29 - PNILF whose last job was less than 10 years ago ;  &gt; Females ;</t>
  </si>
  <si>
    <t>P30 - Potential workers ;  Persons ;</t>
  </si>
  <si>
    <t>P30 - Potential workers ;  &gt; Males ;</t>
  </si>
  <si>
    <t>P30 - Potential workers ;  &gt; Females ;</t>
  </si>
  <si>
    <t>P31 - Potential workers with job attachment ;  Persons ;</t>
  </si>
  <si>
    <t>P31 - Potential workers with job attachment ;  &gt; Males ;</t>
  </si>
  <si>
    <t>P31 - Potential workers with job attachment ;  &gt; Females ;</t>
  </si>
  <si>
    <t>P32 - Potential workers without job attachment ;  Persons ;</t>
  </si>
  <si>
    <t>P32 - Potential workers without job attachment ;  &gt; Males ;</t>
  </si>
  <si>
    <t>P32 - Potential workers without job attachment ;  &gt; Females ;</t>
  </si>
  <si>
    <t>P33 - People with job attachment ;  Persons ;</t>
  </si>
  <si>
    <t>P33 - People with job attachment ;  &gt; Males ;</t>
  </si>
  <si>
    <t>P33 - People with job attachment ;  &gt; Females ;</t>
  </si>
  <si>
    <t>P34 - People without job attachment ;  Persons ;</t>
  </si>
  <si>
    <t>P34 - People without job attachment ;  &gt; Males ;</t>
  </si>
  <si>
    <t>P34 - People without job attachment ;  &gt; Females ;</t>
  </si>
  <si>
    <t>P35 - PNILF with marginal attachment to the labour force (historical ver.) ;  Persons ;</t>
  </si>
  <si>
    <t>P35 - PNILF with marginal attachment to the labour force (historical ver.) ;  &gt; Males ;</t>
  </si>
  <si>
    <t>P35 - PNILF with marginal attachment to the labour force (historical ver.) ;  &gt; Females ;</t>
  </si>
  <si>
    <t>15-64 years ;  P01 - Civilian population ;  Persons ;</t>
  </si>
  <si>
    <t>15-64 years ;  P01 - Civilian population ;  &gt; Males ;</t>
  </si>
  <si>
    <t>15-64 years ;  P01 - Civilian population ;  &gt; Females ;</t>
  </si>
  <si>
    <t>15-64 years ;  P02 - Employed people ;  Persons ;</t>
  </si>
  <si>
    <t>15-64 years ;  P02 - Employed people ;  &gt; Males ;</t>
  </si>
  <si>
    <t>15-64 years ;  P02 - Employed people ;  &gt; Females ;</t>
  </si>
  <si>
    <t>15-64 years ;  P03 - Employed people who would prefer more hours ;  Persons ;</t>
  </si>
  <si>
    <t>15-64 years ;  P03 - Employed people who would prefer more hours ;  &gt; Males ;</t>
  </si>
  <si>
    <t>15-64 years ;  P03 - Employed people who would prefer more hours ;  &gt; Females ;</t>
  </si>
  <si>
    <t>15-64 years ;  P04 - Part-time workers who would prefer more hours ;  Persons ;</t>
  </si>
  <si>
    <t>15-64 years ;  P04 - Part-time workers who would prefer more hours ;  &gt; Males ;</t>
  </si>
  <si>
    <t>15-64 years ;  P04 - Part-time workers who would prefer more hours ;  &gt; Females ;</t>
  </si>
  <si>
    <t>15-64 years ;  P05 - Part-time workers who would prefer full-time hours ;  Persons ;</t>
  </si>
  <si>
    <t>15-64 years ;  P05 - Part-time workers who would prefer full-time hours ;  &gt; Males ;</t>
  </si>
  <si>
    <t>15-64 years ;  P05 - Part-time workers who would prefer full-time hours ;  &gt; Females ;</t>
  </si>
  <si>
    <t>15-64 years ;  P06 - Underemployed workers ;  Persons ;</t>
  </si>
  <si>
    <t>15-64 years ;  P06 - Underemployed workers ;  &gt; Males ;</t>
  </si>
  <si>
    <t>15-64 years ;  P06 - Underemployed workers ;  &gt; Females ;</t>
  </si>
  <si>
    <t>15-64 years ;  P07 - Underemployed part-time workers ;  Persons ;</t>
  </si>
  <si>
    <t>15-64 years ;  P07 - Underemployed part-time workers ;  &gt; Males ;</t>
  </si>
  <si>
    <t>15-64 years ;  P07 - Underemployed part-time workers ;  &gt; Females ;</t>
  </si>
  <si>
    <t>15-64 years ;  P08 - People who started current job In the last year ;  Persons ;</t>
  </si>
  <si>
    <t>15-64 years ;  P08 - People who started current job In the last year ;  &gt; Males ;</t>
  </si>
  <si>
    <t>15-64 years ;  P08 - People who started current job In the last year ;  &gt; Females ;</t>
  </si>
  <si>
    <t>15-64 years ;  P09 - People employed in current job for a year or more ;  Persons ;</t>
  </si>
  <si>
    <t>15-64 years ;  P09 - People employed in current job for a year or more ;  &gt; Males ;</t>
  </si>
  <si>
    <t>15-64 years ;  P09 - People employed in current job for a year or more ;  &gt; Females ;</t>
  </si>
  <si>
    <t>15-64 years ;  P10 - Employees who started current job In the last year ;  Persons ;</t>
  </si>
  <si>
    <t>15-64 years ;  P10 - Employees who started current job In the last year ;  &gt; Males ;</t>
  </si>
  <si>
    <t>15-64 years ;  P10 - Employees who started current job In the last year ;  &gt; Females ;</t>
  </si>
  <si>
    <t>15-64 years ;  P11 - Employees in current job for a year or more ;  Persons ;</t>
  </si>
  <si>
    <t>15-64 years ;  P11 - Employees in current job for a year or more ;  &gt; Males ;</t>
  </si>
  <si>
    <t>15-64 years ;  P11 - Employees in current job for a year or more ;  &gt; Females ;</t>
  </si>
  <si>
    <t>15-64 years ;  P12 - Looked for work while in current job over the last year ;  Persons ;</t>
  </si>
  <si>
    <t>15-64 years ;  P12 - Looked for work while in current job over the last year ;  &gt; Males ;</t>
  </si>
  <si>
    <t>15-64 years ;  P12 - Looked for work while in current job over the last year ;  &gt; Females ;</t>
  </si>
  <si>
    <t>15-64 years ;  P13 - People who worked at some time during the last year ;  Persons ;</t>
  </si>
  <si>
    <t>15-64 years ;  P13 - People who worked at some time during the last year ;  &gt; Males ;</t>
  </si>
  <si>
    <t>15-64 years ;  P13 - People who worked at some time during the last year ;  &gt; Females ;</t>
  </si>
  <si>
    <t>15-64 years ;  P14 - People who were working 12 months ago ;  Persons ;</t>
  </si>
  <si>
    <t>15-64 years ;  P14 - People who were working 12 months ago ;  &gt; Males ;</t>
  </si>
  <si>
    <t>15-64 years ;  P14 - People who were working 12 months ago ;  &gt; Females ;</t>
  </si>
  <si>
    <t>15-64 years ;  P15 - People currently employed and employed 12 months ago ;  Persons ;</t>
  </si>
  <si>
    <t>15-64 years ;  P15 - People currently employed and employed 12 months ago ;  &gt; Males ;</t>
  </si>
  <si>
    <t>15-64 years ;  P15 - People currently employed and employed 12 months ago ;  &gt; Females ;</t>
  </si>
  <si>
    <t>15-64 years ;  P16 - People who left, lost or worked multiple jobs last year ;  Persons ;</t>
  </si>
  <si>
    <t>15-64 years ;  P16 - People who left, lost or worked multiple jobs last year ;  &gt; Males ;</t>
  </si>
  <si>
    <t>15-64 years ;  P16 - People who left, lost or worked multiple jobs last year ;  &gt; Females ;</t>
  </si>
  <si>
    <t>15-64 years ;  P17 - People who left or lost a job last year ;  Persons ;</t>
  </si>
  <si>
    <t>15-64 years ;  P17 - People who left or lost a job last year ;  &gt; Males ;</t>
  </si>
  <si>
    <t>15-64 years ;  P17 - People who left or lost a job last year ;  &gt; Females ;</t>
  </si>
  <si>
    <t>15-64 years ;  P18 - Employed people who left or lost a job last year ;  Persons ;</t>
  </si>
  <si>
    <t>15-64 years ;  P18 - Employed people who left or lost a job last year ;  &gt; Males ;</t>
  </si>
  <si>
    <t>15-64 years ;  P18 - Employed people who left or lost a job last year ;  &gt; Females ;</t>
  </si>
  <si>
    <t>15-64 years ;  P19 - Unemployed people ;  Persons ;</t>
  </si>
  <si>
    <t>15-64 years ;  P19 - Unemployed people ;  &gt; Males ;</t>
  </si>
  <si>
    <t>15-64 years ;  P19 - Unemployed people ;  &gt; Females ;</t>
  </si>
  <si>
    <t>15-64 years ;  P20 - People not in the labour force (PNILF) ;  Persons ;</t>
  </si>
  <si>
    <t>15-64 years ;  P20 - People not in the labour force (PNILF) ;  &gt; Males ;</t>
  </si>
  <si>
    <t>15-64 years ;  P20 - People not in the labour force (PNILF) ;  &gt; Females ;</t>
  </si>
  <si>
    <t>15-64 years ;  P21 - PNILF who wanted to work ;  Persons ;</t>
  </si>
  <si>
    <t>15-64 years ;  P21 - PNILF who wanted to work ;  &gt; Males ;</t>
  </si>
  <si>
    <t>15-64 years ;  P21 - PNILF who wanted to work ;  &gt; Females ;</t>
  </si>
  <si>
    <t>15-64 years ;  P22 - PNILF who looked for work ;  Persons ;</t>
  </si>
  <si>
    <t>15-64 years ;  P22 - PNILF who looked for work ;  &gt; Males ;</t>
  </si>
  <si>
    <t>15-64 years ;  P22 - PNILF who looked for work ;  &gt; Females ;</t>
  </si>
  <si>
    <t>15-64 years ;  P23 - PNILF with marginal attachment to the labour force ;  Persons ;</t>
  </si>
  <si>
    <t>15-64 years ;  P23 - PNILF with marginal attachment to the labour force ;  &gt; Males ;</t>
  </si>
  <si>
    <t>15-64 years ;  P23 - PNILF with marginal attachment to the labour force ;  &gt; Females ;</t>
  </si>
  <si>
    <t>15-64 years ;  P24 - PNILF who had a job to go or return to ;  Persons ;</t>
  </si>
  <si>
    <t>15-64 years ;  P24 - PNILF who had a job to go or return to ;  &gt; Males ;</t>
  </si>
  <si>
    <t>15-64 years ;  P24 - PNILF who had a job to go or return to ;  &gt; Females ;</t>
  </si>
  <si>
    <t>15-64 years ;  P25 - PNILF who wanted work and could start within four weeks ;  Persons ;</t>
  </si>
  <si>
    <t>15-64 years ;  P25 - PNILF who wanted work and could start within four weeks ;  &gt; Males ;</t>
  </si>
  <si>
    <t>15-64 years ;  P25 - PNILF who wanted work and could start within four weeks ;  &gt; Females ;</t>
  </si>
  <si>
    <t>15-64 years ;  P26 - Discouraged job seekers ;  Persons ;</t>
  </si>
  <si>
    <t>15-64 years ;  P26 - Discouraged job seekers ;  &gt; Males ;</t>
  </si>
  <si>
    <t>15-64 years ;  P26 - Discouraged job seekers ;  &gt; Females ;</t>
  </si>
  <si>
    <t>15-64 years ;  P27 - PNILF who wanted work but unavailable within four weeks ;  Persons ;</t>
  </si>
  <si>
    <t>15-64 years ;  P27 - PNILF who wanted work but unavailable within four weeks ;  &gt; Males ;</t>
  </si>
  <si>
    <t>15-64 years ;  P27 - PNILF who wanted work but unavailable within four weeks ;  &gt; Females ;</t>
  </si>
  <si>
    <t>15-64 years ;  P28 - PNILF who wanted work but were caring for children ;  Persons ;</t>
  </si>
  <si>
    <t>15-64 years ;  P28 - PNILF who wanted work but were caring for children ;  &gt; Males ;</t>
  </si>
  <si>
    <t>15-64 years ;  P28 - PNILF who wanted work but were caring for children ;  &gt; Females ;</t>
  </si>
  <si>
    <t>15-64 years ;  P29 - PNILF whose last job was less than 10 years ago ;  Persons ;</t>
  </si>
  <si>
    <t>15-64 years ;  P29 - PNILF whose last job was less than 10 years ago ;  &gt; Males ;</t>
  </si>
  <si>
    <t>15-64 years ;  P29 - PNILF whose last job was less than 10 years ago ;  &gt; Females ;</t>
  </si>
  <si>
    <t>15-64 years ;  P30 - Potential workers ;  Persons ;</t>
  </si>
  <si>
    <t>15-64 years ;  P30 - Potential workers ;  &gt; Males ;</t>
  </si>
  <si>
    <t>15-64 years ;  P30 - Potential workers ;  &gt; Females ;</t>
  </si>
  <si>
    <t>15-64 years ;  P31 - Potential workers with job attachment ;  Persons ;</t>
  </si>
  <si>
    <t>15-64 years ;  P31 - Potential workers with job attachment ;  &gt; Males ;</t>
  </si>
  <si>
    <t>15-64 years ;  P31 - Potential workers with job attachment ;  &gt; Females ;</t>
  </si>
  <si>
    <t>15-64 years ;  P32 - Potential workers without job attachment ;  Persons ;</t>
  </si>
  <si>
    <t>15-64 years ;  P32 - Potential workers without job attachment ;  &gt; Males ;</t>
  </si>
  <si>
    <t>15-64 years ;  P32 - Potential workers without job attachment ;  &gt; Females ;</t>
  </si>
  <si>
    <t>15-64 years ;  P33 - People with job attachment ;  Persons ;</t>
  </si>
  <si>
    <t>15-64 years ;  P33 - People with job attachment ;  &gt; Males ;</t>
  </si>
  <si>
    <t>15-64 years ;  P33 - People with job attachment ;  &gt; Females ;</t>
  </si>
  <si>
    <t>15-64 years ;  P34 - People without job attachment ;  Persons ;</t>
  </si>
  <si>
    <t>15-64 years ;  P34 - People without job attachment ;  &gt; Males ;</t>
  </si>
  <si>
    <t>15-64 years ;  P34 - People without job attachment ;  &gt; Females ;</t>
  </si>
  <si>
    <t>15-64 years ;  P35 - PNILF with marginal attachment to the labour force (historical ver.) ;  Persons ;</t>
  </si>
  <si>
    <t>15-64 years ;  P35 - PNILF with marginal attachment to the labour force (historical ver.) ;  &gt; Males ;</t>
  </si>
  <si>
    <t>15-64 years ;  P35 - PNILF with marginal attachment to the labour force (historical ver.) ;  &gt; Females ;</t>
  </si>
  <si>
    <t>&gt; 15-24 years ;  P01 - Civilian population ;  Persons ;</t>
  </si>
  <si>
    <t>&gt; 15-24 years ;  P01 - Civilian population ;  &gt; Males ;</t>
  </si>
  <si>
    <t>&gt; 15-24 years ;  P01 - Civilian population ;  &gt; Females ;</t>
  </si>
  <si>
    <t>&gt; 15-24 years ;  P02 - Employed people ;  Persons ;</t>
  </si>
  <si>
    <t>&gt; 15-24 years ;  P02 - Employed people ;  &gt; Males ;</t>
  </si>
  <si>
    <t>&gt; 15-24 years ;  P02 - Employed people ;  &gt; Females ;</t>
  </si>
  <si>
    <t>&gt; 15-24 years ;  P03 - Employed people who would prefer more hours ;  Persons ;</t>
  </si>
  <si>
    <t>&gt; 15-24 years ;  P03 - Employed people who would prefer more hours ;  &gt; Males ;</t>
  </si>
  <si>
    <t>&gt; 15-24 years ;  P03 - Employed people who would prefer more hours ;  &gt; Females ;</t>
  </si>
  <si>
    <t>&gt; 15-24 years ;  P04 - Part-time workers who would prefer more hours ;  Persons ;</t>
  </si>
  <si>
    <t>&gt; 15-24 years ;  P04 - Part-time workers who would prefer more hours ;  &gt; Males ;</t>
  </si>
  <si>
    <t>&gt; 15-24 years ;  P04 - Part-time workers who would prefer more hours ;  &gt; Females ;</t>
  </si>
  <si>
    <t>&gt; 15-24 years ;  P05 - Part-time workers who would prefer full-time hours ;  Persons ;</t>
  </si>
  <si>
    <t>&gt; 15-24 years ;  P05 - Part-time workers who would prefer full-time hours ;  &gt; Males ;</t>
  </si>
  <si>
    <t>&gt; 15-24 years ;  P05 - Part-time workers who would prefer full-time hours ;  &gt; Females ;</t>
  </si>
  <si>
    <t>&gt; 15-24 years ;  P06 - Underemployed workers ;  Persons ;</t>
  </si>
  <si>
    <t>&gt; 15-24 years ;  P06 - Underemployed workers ;  &gt; Males ;</t>
  </si>
  <si>
    <t>&gt; 15-24 years ;  P06 - Underemployed workers ;  &gt; Females ;</t>
  </si>
  <si>
    <t>&gt; 15-24 years ;  P07 - Underemployed part-time workers ;  Persons ;</t>
  </si>
  <si>
    <t>&gt; 15-24 years ;  P07 - Underemployed part-time workers ;  &gt; Males ;</t>
  </si>
  <si>
    <t>&gt; 15-24 years ;  P07 - Underemployed part-time workers ;  &gt; Females ;</t>
  </si>
  <si>
    <t>&gt; 15-24 years ;  P08 - People who started current job In the last year ;  Persons ;</t>
  </si>
  <si>
    <t>&gt; 15-24 years ;  P08 - People who started current job In the last year ;  &gt; Males ;</t>
  </si>
  <si>
    <t>&gt; 15-24 years ;  P08 - People who started current job In the last year ;  &gt; Females ;</t>
  </si>
  <si>
    <t>&gt; 15-24 years ;  P09 - People employed in current job for a year or more ;  Persons ;</t>
  </si>
  <si>
    <t>&gt; 15-24 years ;  P09 - People employed in current job for a year or more ;  &gt; Males ;</t>
  </si>
  <si>
    <t>&gt; 15-24 years ;  P09 - People employed in current job for a year or more ;  &gt; Females ;</t>
  </si>
  <si>
    <t>&gt; 15-24 years ;  P10 - Employees who started current job In the last year ;  Persons ;</t>
  </si>
  <si>
    <t>&gt; 15-24 years ;  P10 - Employees who started current job In the last year ;  &gt; Males ;</t>
  </si>
  <si>
    <t>&gt; 15-24 years ;  P10 - Employees who started current job In the last year ;  &gt; Females ;</t>
  </si>
  <si>
    <t>&gt; 15-24 years ;  P11 - Employees in current job for a year or more ;  Persons ;</t>
  </si>
  <si>
    <t>&gt; 15-24 years ;  P11 - Employees in current job for a year or more ;  &gt; Males ;</t>
  </si>
  <si>
    <t>&gt; 15-24 years ;  P11 - Employees in current job for a year or more ;  &gt; Females ;</t>
  </si>
  <si>
    <t>&gt; 15-24 years ;  P12 - Looked for work while in current job over the last year ;  Persons ;</t>
  </si>
  <si>
    <t>&gt; 15-24 years ;  P12 - Looked for work while in current job over the last year ;  &gt; Males ;</t>
  </si>
  <si>
    <t>&gt; 15-24 years ;  P12 - Looked for work while in current job over the last year ;  &gt; Females ;</t>
  </si>
  <si>
    <t>&gt; 15-24 years ;  P13 - People who worked at some time during the last year ;  Persons ;</t>
  </si>
  <si>
    <t>&gt; 15-24 years ;  P13 - People who worked at some time during the last year ;  &gt; Males ;</t>
  </si>
  <si>
    <t>&gt; 15-24 years ;  P13 - People who worked at some time during the last year ;  &gt; Females ;</t>
  </si>
  <si>
    <t>&gt; 15-24 years ;  P14 - People who were working 12 months ago ;  Persons ;</t>
  </si>
  <si>
    <t>Unit</t>
  </si>
  <si>
    <t>Series Type</t>
  </si>
  <si>
    <t>Data Type</t>
  </si>
  <si>
    <t>Frequency</t>
  </si>
  <si>
    <t>Collection Month</t>
  </si>
  <si>
    <t>Series Start</t>
  </si>
  <si>
    <t>Series End</t>
  </si>
  <si>
    <t>No. Obs</t>
  </si>
  <si>
    <t>Series ID</t>
  </si>
  <si>
    <t>000</t>
  </si>
  <si>
    <t>Original</t>
  </si>
  <si>
    <t>STOCK</t>
  </si>
  <si>
    <t>A126094922J</t>
  </si>
  <si>
    <t>A126110042V</t>
  </si>
  <si>
    <t>A126102482X</t>
  </si>
  <si>
    <t>A126094878K</t>
  </si>
  <si>
    <t>A126109998R</t>
  </si>
  <si>
    <t>A126102438R</t>
  </si>
  <si>
    <t>A126094926T</t>
  </si>
  <si>
    <t>A126110046C</t>
  </si>
  <si>
    <t>A126102486J</t>
  </si>
  <si>
    <t>A126094930J</t>
  </si>
  <si>
    <t>A126110050V</t>
  </si>
  <si>
    <t>A126102490X</t>
  </si>
  <si>
    <t>A126094882A</t>
  </si>
  <si>
    <t>A126110002A</t>
  </si>
  <si>
    <t>A126102442F</t>
  </si>
  <si>
    <t>A126094886K</t>
  </si>
  <si>
    <t>A126110006K</t>
  </si>
  <si>
    <t>A126102446R</t>
  </si>
  <si>
    <t>A126094910X</t>
  </si>
  <si>
    <t>A126110030K</t>
  </si>
  <si>
    <t>A126102470R</t>
  </si>
  <si>
    <t>A126094858A</t>
  </si>
  <si>
    <t>A126109978F</t>
  </si>
  <si>
    <t>A126102418F</t>
  </si>
  <si>
    <t>A126094934T</t>
  </si>
  <si>
    <t>A126110054C</t>
  </si>
  <si>
    <t>A126102494J</t>
  </si>
  <si>
    <t>A126094914J</t>
  </si>
  <si>
    <t>A126110034V</t>
  </si>
  <si>
    <t>A126102474X</t>
  </si>
  <si>
    <t>A126094946A</t>
  </si>
  <si>
    <t>A126110066L</t>
  </si>
  <si>
    <t>A126102506F</t>
  </si>
  <si>
    <t>A126094862T</t>
  </si>
  <si>
    <t>A126109982W</t>
  </si>
  <si>
    <t>A126102422W</t>
  </si>
  <si>
    <t>A126094818J</t>
  </si>
  <si>
    <t>A126109938L</t>
  </si>
  <si>
    <t>A126102378X</t>
  </si>
  <si>
    <t>A126094838T</t>
  </si>
  <si>
    <t>A126109958W</t>
  </si>
  <si>
    <t>A126102398J</t>
  </si>
  <si>
    <t>A126094890A</t>
  </si>
  <si>
    <t>A126110010A</t>
  </si>
  <si>
    <t>A126102450F</t>
  </si>
  <si>
    <t>A126094842J</t>
  </si>
  <si>
    <t>A126109962L</t>
  </si>
  <si>
    <t>A126102402L</t>
  </si>
  <si>
    <t>A126094894K</t>
  </si>
  <si>
    <t>A126110014K</t>
  </si>
  <si>
    <t>A126102454R</t>
  </si>
  <si>
    <t>A126094898V</t>
  </si>
  <si>
    <t>A126110018V</t>
  </si>
  <si>
    <t>A126102458X</t>
  </si>
  <si>
    <t>A126094950T</t>
  </si>
  <si>
    <t>A126110070C</t>
  </si>
  <si>
    <t>A126102510W</t>
  </si>
  <si>
    <t>A126094822X</t>
  </si>
  <si>
    <t>A126109942C</t>
  </si>
  <si>
    <t>A126102382R</t>
  </si>
  <si>
    <t>A126094938A</t>
  </si>
  <si>
    <t>A126110058L</t>
  </si>
  <si>
    <t>A126102498T</t>
  </si>
  <si>
    <t>A126094942T</t>
  </si>
  <si>
    <t>A126110062C</t>
  </si>
  <si>
    <t>A126102502W</t>
  </si>
  <si>
    <t>A126094830X</t>
  </si>
  <si>
    <t>A126109950C</t>
  </si>
  <si>
    <t>A126102390R</t>
  </si>
  <si>
    <t>A126094866A</t>
  </si>
  <si>
    <t>A126109986F</t>
  </si>
  <si>
    <t>A126102426F</t>
  </si>
  <si>
    <t>A126094902X</t>
  </si>
  <si>
    <t>A126110022K</t>
  </si>
  <si>
    <t>A126102462R</t>
  </si>
  <si>
    <t>A126094954A</t>
  </si>
  <si>
    <t>A126110074L</t>
  </si>
  <si>
    <t>A126102514F</t>
  </si>
  <si>
    <t>A126094826J</t>
  </si>
  <si>
    <t>A126109946L</t>
  </si>
  <si>
    <t>A126102386X</t>
  </si>
  <si>
    <t>A126094906J</t>
  </si>
  <si>
    <t>A126110026V</t>
  </si>
  <si>
    <t>A126102466X</t>
  </si>
  <si>
    <t>A126094918T</t>
  </si>
  <si>
    <t>A126110038C</t>
  </si>
  <si>
    <t>A126102478J</t>
  </si>
  <si>
    <t>A126094850J</t>
  </si>
  <si>
    <t>A126109970L</t>
  </si>
  <si>
    <t>A126102410L</t>
  </si>
  <si>
    <t>A126094834J</t>
  </si>
  <si>
    <t>A126109954L</t>
  </si>
  <si>
    <t>A126102394X</t>
  </si>
  <si>
    <t>A126094870T</t>
  </si>
  <si>
    <t>A126109990W</t>
  </si>
  <si>
    <t>A126102430W</t>
  </si>
  <si>
    <t>A126094846T</t>
  </si>
  <si>
    <t>A126109966W</t>
  </si>
  <si>
    <t>A126102406W</t>
  </si>
  <si>
    <t>A126094874A</t>
  </si>
  <si>
    <t>A126109994F</t>
  </si>
  <si>
    <t>A126102434F</t>
  </si>
  <si>
    <t>A126094854T</t>
  </si>
  <si>
    <t>A126109974W</t>
  </si>
  <si>
    <t>A126102414W</t>
  </si>
  <si>
    <t>A126098702C</t>
  </si>
  <si>
    <t>A126113822L</t>
  </si>
  <si>
    <t>A126106262V</t>
  </si>
  <si>
    <t>A126098658F</t>
  </si>
  <si>
    <t>A126113778R</t>
  </si>
  <si>
    <t>A126106218K</t>
  </si>
  <si>
    <t>A126098706L</t>
  </si>
  <si>
    <t>A126113826W</t>
  </si>
  <si>
    <t>A126106266C</t>
  </si>
  <si>
    <t>A126098710C</t>
  </si>
  <si>
    <t>A126113830L</t>
  </si>
  <si>
    <t>A126106270V</t>
  </si>
  <si>
    <t>A126098662W</t>
  </si>
  <si>
    <t>A126113782F</t>
  </si>
  <si>
    <t>A126106222A</t>
  </si>
  <si>
    <t>A126098666F</t>
  </si>
  <si>
    <t>A126113786R</t>
  </si>
  <si>
    <t>A126106226K</t>
  </si>
  <si>
    <t>A126098690F</t>
  </si>
  <si>
    <t>A126113810C</t>
  </si>
  <si>
    <t>A126106250K</t>
  </si>
  <si>
    <t>A126098638W</t>
  </si>
  <si>
    <t>A126113758F</t>
  </si>
  <si>
    <t>A126106198L</t>
  </si>
  <si>
    <t>A126098714L</t>
  </si>
  <si>
    <t>A126113834W</t>
  </si>
  <si>
    <t>A126106274C</t>
  </si>
  <si>
    <t>A126098694R</t>
  </si>
  <si>
    <t>A126113814L</t>
  </si>
  <si>
    <t>A126106254V</t>
  </si>
  <si>
    <t>A126098726W</t>
  </si>
  <si>
    <t>A126113846F</t>
  </si>
  <si>
    <t>A126106286L</t>
  </si>
  <si>
    <t>A126098642L</t>
  </si>
  <si>
    <t>A126113762W</t>
  </si>
  <si>
    <t>A126106202T</t>
  </si>
  <si>
    <t>A126098598R</t>
  </si>
  <si>
    <t>A126113718L</t>
  </si>
  <si>
    <t>A126106158V</t>
  </si>
  <si>
    <t>A126098618L</t>
  </si>
  <si>
    <t>A126113738W</t>
  </si>
  <si>
    <t>A126106178C</t>
  </si>
  <si>
    <t>A126098670W</t>
  </si>
  <si>
    <t>A126113790F</t>
  </si>
  <si>
    <t>A126106230A</t>
  </si>
  <si>
    <t>A126098622C</t>
  </si>
  <si>
    <t>A126113742L</t>
  </si>
  <si>
    <t>A126106182V</t>
  </si>
  <si>
    <t>A126098674F</t>
  </si>
  <si>
    <t>A126113794R</t>
  </si>
  <si>
    <t>A126106234K</t>
  </si>
  <si>
    <t>A126098678R</t>
  </si>
  <si>
    <t>A126113798X</t>
  </si>
  <si>
    <t>A126106238V</t>
  </si>
  <si>
    <t>A126098730L</t>
  </si>
  <si>
    <t>A126113850W</t>
  </si>
  <si>
    <t>A126106290C</t>
  </si>
  <si>
    <t>A126098602V</t>
  </si>
  <si>
    <t>A126113722C</t>
  </si>
  <si>
    <t>A126106162K</t>
  </si>
  <si>
    <t>A126098718W</t>
  </si>
  <si>
    <t>A126113838F</t>
  </si>
  <si>
    <t>A126106278L</t>
  </si>
  <si>
    <t>A126098722L</t>
  </si>
  <si>
    <t>A126113842W</t>
  </si>
  <si>
    <t>A126106282C</t>
  </si>
  <si>
    <t>A126098610V</t>
  </si>
  <si>
    <t>A126113730C</t>
  </si>
  <si>
    <t>A126106170K</t>
  </si>
  <si>
    <t>A126098646W</t>
  </si>
  <si>
    <t>A126113766F</t>
  </si>
  <si>
    <t>A126106206A</t>
  </si>
  <si>
    <t>A126098682F</t>
  </si>
  <si>
    <t>A126113802C</t>
  </si>
  <si>
    <t>A126106242K</t>
  </si>
  <si>
    <t>A126098734W</t>
  </si>
  <si>
    <t>A126113854F</t>
  </si>
  <si>
    <t>A126106294L</t>
  </si>
  <si>
    <t>A126098606C</t>
  </si>
  <si>
    <t>A126113726L</t>
  </si>
  <si>
    <t>A126106166V</t>
  </si>
  <si>
    <t>A126098686R</t>
  </si>
  <si>
    <t>A126113806L</t>
  </si>
  <si>
    <t>A126106246V</t>
  </si>
  <si>
    <t>A126098698X</t>
  </si>
  <si>
    <t>A126113818W</t>
  </si>
  <si>
    <t>A126106258C</t>
  </si>
  <si>
    <t>A126098630C</t>
  </si>
  <si>
    <t>A126113750L</t>
  </si>
  <si>
    <t>A126106190V</t>
  </si>
  <si>
    <t>A126098614C</t>
  </si>
  <si>
    <t>A126113734L</t>
  </si>
  <si>
    <t>A126106174V</t>
  </si>
  <si>
    <t>A126098650L</t>
  </si>
  <si>
    <t>A126113770W</t>
  </si>
  <si>
    <t>A126106210T</t>
  </si>
  <si>
    <t>A126098626L</t>
  </si>
  <si>
    <t>A126113746W</t>
  </si>
  <si>
    <t>A126106186C</t>
  </si>
  <si>
    <t>A126098654W</t>
  </si>
  <si>
    <t>A126113774F</t>
  </si>
  <si>
    <t>A126106214A</t>
  </si>
  <si>
    <t>A126098634L</t>
  </si>
  <si>
    <t>A126113754W</t>
  </si>
  <si>
    <t>A126106194C</t>
  </si>
  <si>
    <t>A126096182X</t>
  </si>
  <si>
    <t>A126111302W</t>
  </si>
  <si>
    <t>A126103742A</t>
  </si>
  <si>
    <t>A126096138R</t>
  </si>
  <si>
    <t>A126111258X</t>
  </si>
  <si>
    <t>A126103698C</t>
  </si>
  <si>
    <t>A126096186J</t>
  </si>
  <si>
    <t>A126111306F</t>
  </si>
  <si>
    <t>A126103746K</t>
  </si>
  <si>
    <t>A126096190X</t>
  </si>
  <si>
    <t>A126111310W</t>
  </si>
  <si>
    <t>A126103750A</t>
  </si>
  <si>
    <t>A126096142F</t>
  </si>
  <si>
    <t>A126111262R</t>
  </si>
  <si>
    <t>A126103702J</t>
  </si>
  <si>
    <t>A126096146R</t>
  </si>
  <si>
    <t>A126111266X</t>
  </si>
  <si>
    <t>A126103706T</t>
  </si>
  <si>
    <t>A126096170R</t>
  </si>
  <si>
    <t>A126111290X</t>
  </si>
  <si>
    <t>A126103730T</t>
  </si>
  <si>
    <t>A126096118F</t>
  </si>
  <si>
    <t>A126111238R</t>
  </si>
  <si>
    <t>A126103678V</t>
  </si>
  <si>
    <t>A126096194J</t>
  </si>
  <si>
    <t>A126111314F</t>
  </si>
  <si>
    <t>A126103754K</t>
  </si>
  <si>
    <t>A126096174X</t>
  </si>
  <si>
    <t>A126111294J</t>
  </si>
  <si>
    <t>A126103734A</t>
  </si>
  <si>
    <t>A126096206F</t>
  </si>
  <si>
    <t>A126111326R</t>
  </si>
  <si>
    <t>A126103766V</t>
  </si>
  <si>
    <t>A126096122W</t>
  </si>
  <si>
    <t>A126111242F</t>
  </si>
  <si>
    <t>A126103682K</t>
  </si>
  <si>
    <t>A126096078X</t>
  </si>
  <si>
    <t>A126111198J</t>
  </si>
  <si>
    <t>A126103638A</t>
  </si>
  <si>
    <t>A126096098J</t>
  </si>
  <si>
    <t>&gt; 15-24 years ;  P14 - People who were working 12 months ago ;  &gt; Males ;</t>
  </si>
  <si>
    <t>&gt; 15-24 years ;  P14 - People who were working 12 months ago ;  &gt; Females ;</t>
  </si>
  <si>
    <t>&gt; 15-24 years ;  P15 - People currently employed and employed 12 months ago ;  Persons ;</t>
  </si>
  <si>
    <t>&gt; 15-24 years ;  P15 - People currently employed and employed 12 months ago ;  &gt; Males ;</t>
  </si>
  <si>
    <t>&gt; 15-24 years ;  P15 - People currently employed and employed 12 months ago ;  &gt; Females ;</t>
  </si>
  <si>
    <t>&gt; 15-24 years ;  P16 - People who left, lost or worked multiple jobs last year ;  Persons ;</t>
  </si>
  <si>
    <t>&gt; 15-24 years ;  P16 - People who left, lost or worked multiple jobs last year ;  &gt; Males ;</t>
  </si>
  <si>
    <t>&gt; 15-24 years ;  P16 - People who left, lost or worked multiple jobs last year ;  &gt; Females ;</t>
  </si>
  <si>
    <t>&gt; 15-24 years ;  P17 - People who left or lost a job last year ;  Persons ;</t>
  </si>
  <si>
    <t>&gt; 15-24 years ;  P17 - People who left or lost a job last year ;  &gt; Males ;</t>
  </si>
  <si>
    <t>&gt; 15-24 years ;  P17 - People who left or lost a job last year ;  &gt; Females ;</t>
  </si>
  <si>
    <t>&gt; 15-24 years ;  P18 - Employed people who left or lost a job last year ;  Persons ;</t>
  </si>
  <si>
    <t>&gt; 15-24 years ;  P18 - Employed people who left or lost a job last year ;  &gt; Males ;</t>
  </si>
  <si>
    <t>&gt; 15-24 years ;  P18 - Employed people who left or lost a job last year ;  &gt; Females ;</t>
  </si>
  <si>
    <t>&gt; 15-24 years ;  P19 - Unemployed people ;  Persons ;</t>
  </si>
  <si>
    <t>&gt; 15-24 years ;  P19 - Unemployed people ;  &gt; Males ;</t>
  </si>
  <si>
    <t>&gt; 15-24 years ;  P19 - Unemployed people ;  &gt; Females ;</t>
  </si>
  <si>
    <t>&gt; 15-24 years ;  P20 - People not in the labour force (PNILF) ;  Persons ;</t>
  </si>
  <si>
    <t>&gt; 15-24 years ;  P20 - People not in the labour force (PNILF) ;  &gt; Males ;</t>
  </si>
  <si>
    <t>&gt; 15-24 years ;  P20 - People not in the labour force (PNILF) ;  &gt; Females ;</t>
  </si>
  <si>
    <t>&gt; 15-24 years ;  P21 - PNILF who wanted to work ;  Persons ;</t>
  </si>
  <si>
    <t>&gt; 15-24 years ;  P21 - PNILF who wanted to work ;  &gt; Males ;</t>
  </si>
  <si>
    <t>&gt; 15-24 years ;  P21 - PNILF who wanted to work ;  &gt; Females ;</t>
  </si>
  <si>
    <t>&gt; 15-24 years ;  P22 - PNILF who looked for work ;  Persons ;</t>
  </si>
  <si>
    <t>&gt; 15-24 years ;  P22 - PNILF who looked for work ;  &gt; Males ;</t>
  </si>
  <si>
    <t>&gt; 15-24 years ;  P22 - PNILF who looked for work ;  &gt; Females ;</t>
  </si>
  <si>
    <t>&gt; 15-24 years ;  P23 - PNILF with marginal attachment to the labour force ;  Persons ;</t>
  </si>
  <si>
    <t>&gt; 15-24 years ;  P23 - PNILF with marginal attachment to the labour force ;  &gt; Males ;</t>
  </si>
  <si>
    <t>&gt; 15-24 years ;  P23 - PNILF with marginal attachment to the labour force ;  &gt; Females ;</t>
  </si>
  <si>
    <t>&gt; 15-24 years ;  P24 - PNILF who had a job to go or return to ;  Persons ;</t>
  </si>
  <si>
    <t>&gt; 15-24 years ;  P24 - PNILF who had a job to go or return to ;  &gt; Males ;</t>
  </si>
  <si>
    <t>&gt; 15-24 years ;  P24 - PNILF who had a job to go or return to ;  &gt; Females ;</t>
  </si>
  <si>
    <t>&gt; 15-24 years ;  P25 - PNILF who wanted work and could start within four weeks ;  Persons ;</t>
  </si>
  <si>
    <t>&gt; 15-24 years ;  P25 - PNILF who wanted work and could start within four weeks ;  &gt; Males ;</t>
  </si>
  <si>
    <t>&gt; 15-24 years ;  P25 - PNILF who wanted work and could start within four weeks ;  &gt; Females ;</t>
  </si>
  <si>
    <t>&gt; 15-24 years ;  P26 - Discouraged job seekers ;  Persons ;</t>
  </si>
  <si>
    <t>&gt; 15-24 years ;  P26 - Discouraged job seekers ;  &gt; Males ;</t>
  </si>
  <si>
    <t>&gt; 15-24 years ;  P26 - Discouraged job seekers ;  &gt; Females ;</t>
  </si>
  <si>
    <t>&gt; 15-24 years ;  P27 - PNILF who wanted work but unavailable within four weeks ;  Persons ;</t>
  </si>
  <si>
    <t>&gt; 15-24 years ;  P27 - PNILF who wanted work but unavailable within four weeks ;  &gt; Males ;</t>
  </si>
  <si>
    <t>&gt; 15-24 years ;  P27 - PNILF who wanted work but unavailable within four weeks ;  &gt; Females ;</t>
  </si>
  <si>
    <t>&gt; 15-24 years ;  P28 - PNILF who wanted work but were caring for children ;  Persons ;</t>
  </si>
  <si>
    <t>&gt; 15-24 years ;  P28 - PNILF who wanted work but were caring for children ;  &gt; Males ;</t>
  </si>
  <si>
    <t>&gt; 15-24 years ;  P28 - PNILF who wanted work but were caring for children ;  &gt; Females ;</t>
  </si>
  <si>
    <t>&gt; 15-24 years ;  P29 - PNILF whose last job was less than 10 years ago ;  Persons ;</t>
  </si>
  <si>
    <t>&gt; 15-24 years ;  P29 - PNILF whose last job was less than 10 years ago ;  &gt; Males ;</t>
  </si>
  <si>
    <t>&gt; 15-24 years ;  P29 - PNILF whose last job was less than 10 years ago ;  &gt; Females ;</t>
  </si>
  <si>
    <t>&gt; 15-24 years ;  P30 - Potential workers ;  Persons ;</t>
  </si>
  <si>
    <t>&gt; 15-24 years ;  P30 - Potential workers ;  &gt; Males ;</t>
  </si>
  <si>
    <t>&gt; 15-24 years ;  P30 - Potential workers ;  &gt; Females ;</t>
  </si>
  <si>
    <t>&gt; 15-24 years ;  P31 - Potential workers with job attachment ;  Persons ;</t>
  </si>
  <si>
    <t>&gt; 15-24 years ;  P31 - Potential workers with job attachment ;  &gt; Males ;</t>
  </si>
  <si>
    <t>&gt; 15-24 years ;  P31 - Potential workers with job attachment ;  &gt; Females ;</t>
  </si>
  <si>
    <t>&gt; 15-24 years ;  P32 - Potential workers without job attachment ;  Persons ;</t>
  </si>
  <si>
    <t>&gt; 15-24 years ;  P32 - Potential workers without job attachment ;  &gt; Males ;</t>
  </si>
  <si>
    <t>&gt; 15-24 years ;  P32 - Potential workers without job attachment ;  &gt; Females ;</t>
  </si>
  <si>
    <t>&gt; 15-24 years ;  P33 - People with job attachment ;  Persons ;</t>
  </si>
  <si>
    <t>&gt; 15-24 years ;  P33 - People with job attachment ;  &gt; Males ;</t>
  </si>
  <si>
    <t>&gt; 15-24 years ;  P33 - People with job attachment ;  &gt; Females ;</t>
  </si>
  <si>
    <t>&gt; 15-24 years ;  P34 - People without job attachment ;  Persons ;</t>
  </si>
  <si>
    <t>&gt; 15-24 years ;  P34 - People without job attachment ;  &gt; Males ;</t>
  </si>
  <si>
    <t>&gt; 15-24 years ;  P34 - People without job attachment ;  &gt; Females ;</t>
  </si>
  <si>
    <t>&gt; 15-24 years ;  P35 - PNILF with marginal attachment to the labour force (historical ver.) ;  Persons ;</t>
  </si>
  <si>
    <t>&gt; 15-24 years ;  P35 - PNILF with marginal attachment to the labour force (historical ver.) ;  &gt; Males ;</t>
  </si>
  <si>
    <t>&gt; 15-24 years ;  P35 - PNILF with marginal attachment to the labour force (historical ver.) ;  &gt; Females ;</t>
  </si>
  <si>
    <t>&gt; 25-44 years ;  P01 - Civilian population ;  Persons ;</t>
  </si>
  <si>
    <t>&gt; 25-44 years ;  P01 - Civilian population ;  &gt; Males ;</t>
  </si>
  <si>
    <t>&gt; 25-44 years ;  P01 - Civilian population ;  &gt; Females ;</t>
  </si>
  <si>
    <t>&gt; 25-44 years ;  P02 - Employed people ;  Persons ;</t>
  </si>
  <si>
    <t>&gt; 25-44 years ;  P02 - Employed people ;  &gt; Males ;</t>
  </si>
  <si>
    <t>&gt; 25-44 years ;  P02 - Employed people ;  &gt; Females ;</t>
  </si>
  <si>
    <t>&gt; 25-44 years ;  P03 - Employed people who would prefer more hours ;  Persons ;</t>
  </si>
  <si>
    <t>&gt; 25-44 years ;  P03 - Employed people who would prefer more hours ;  &gt; Males ;</t>
  </si>
  <si>
    <t>&gt; 25-44 years ;  P03 - Employed people who would prefer more hours ;  &gt; Females ;</t>
  </si>
  <si>
    <t>&gt; 25-44 years ;  P04 - Part-time workers who would prefer more hours ;  Persons ;</t>
  </si>
  <si>
    <t>&gt; 25-44 years ;  P04 - Part-time workers who would prefer more hours ;  &gt; Males ;</t>
  </si>
  <si>
    <t>&gt; 25-44 years ;  P04 - Part-time workers who would prefer more hours ;  &gt; Females ;</t>
  </si>
  <si>
    <t>&gt; 25-44 years ;  P05 - Part-time workers who would prefer full-time hours ;  Persons ;</t>
  </si>
  <si>
    <t>&gt; 25-44 years ;  P05 - Part-time workers who would prefer full-time hours ;  &gt; Males ;</t>
  </si>
  <si>
    <t>&gt; 25-44 years ;  P05 - Part-time workers who would prefer full-time hours ;  &gt; Females ;</t>
  </si>
  <si>
    <t>&gt; 25-44 years ;  P06 - Underemployed workers ;  Persons ;</t>
  </si>
  <si>
    <t>&gt; 25-44 years ;  P06 - Underemployed workers ;  &gt; Males ;</t>
  </si>
  <si>
    <t>&gt; 25-44 years ;  P06 - Underemployed workers ;  &gt; Females ;</t>
  </si>
  <si>
    <t>&gt; 25-44 years ;  P07 - Underemployed part-time workers ;  Persons ;</t>
  </si>
  <si>
    <t>&gt; 25-44 years ;  P07 - Underemployed part-time workers ;  &gt; Males ;</t>
  </si>
  <si>
    <t>&gt; 25-44 years ;  P07 - Underemployed part-time workers ;  &gt; Females ;</t>
  </si>
  <si>
    <t>&gt; 25-44 years ;  P08 - People who started current job In the last year ;  Persons ;</t>
  </si>
  <si>
    <t>&gt; 25-44 years ;  P08 - People who started current job In the last year ;  &gt; Males ;</t>
  </si>
  <si>
    <t>&gt; 25-44 years ;  P08 - People who started current job In the last year ;  &gt; Females ;</t>
  </si>
  <si>
    <t>&gt; 25-44 years ;  P09 - People employed in current job for a year or more ;  Persons ;</t>
  </si>
  <si>
    <t>&gt; 25-44 years ;  P09 - People employed in current job for a year or more ;  &gt; Males ;</t>
  </si>
  <si>
    <t>&gt; 25-44 years ;  P09 - People employed in current job for a year or more ;  &gt; Females ;</t>
  </si>
  <si>
    <t>&gt; 25-44 years ;  P10 - Employees who started current job In the last year ;  Persons ;</t>
  </si>
  <si>
    <t>&gt; 25-44 years ;  P10 - Employees who started current job In the last year ;  &gt; Males ;</t>
  </si>
  <si>
    <t>&gt; 25-44 years ;  P10 - Employees who started current job In the last year ;  &gt; Females ;</t>
  </si>
  <si>
    <t>&gt; 25-44 years ;  P11 - Employees in current job for a year or more ;  Persons ;</t>
  </si>
  <si>
    <t>&gt; 25-44 years ;  P11 - Employees in current job for a year or more ;  &gt; Males ;</t>
  </si>
  <si>
    <t>&gt; 25-44 years ;  P11 - Employees in current job for a year or more ;  &gt; Females ;</t>
  </si>
  <si>
    <t>&gt; 25-44 years ;  P12 - Looked for work while in current job over the last year ;  Persons ;</t>
  </si>
  <si>
    <t>&gt; 25-44 years ;  P12 - Looked for work while in current job over the last year ;  &gt; Males ;</t>
  </si>
  <si>
    <t>&gt; 25-44 years ;  P12 - Looked for work while in current job over the last year ;  &gt; Females ;</t>
  </si>
  <si>
    <t>&gt; 25-44 years ;  P13 - People who worked at some time during the last year ;  Persons ;</t>
  </si>
  <si>
    <t>&gt; 25-44 years ;  P13 - People who worked at some time during the last year ;  &gt; Males ;</t>
  </si>
  <si>
    <t>&gt; 25-44 years ;  P13 - People who worked at some time during the last year ;  &gt; Females ;</t>
  </si>
  <si>
    <t>&gt; 25-44 years ;  P14 - People who were working 12 months ago ;  Persons ;</t>
  </si>
  <si>
    <t>&gt; 25-44 years ;  P14 - People who were working 12 months ago ;  &gt; Males ;</t>
  </si>
  <si>
    <t>&gt; 25-44 years ;  P14 - People who were working 12 months ago ;  &gt; Females ;</t>
  </si>
  <si>
    <t>&gt; 25-44 years ;  P15 - People currently employed and employed 12 months ago ;  Persons ;</t>
  </si>
  <si>
    <t>&gt; 25-44 years ;  P15 - People currently employed and employed 12 months ago ;  &gt; Males ;</t>
  </si>
  <si>
    <t>&gt; 25-44 years ;  P15 - People currently employed and employed 12 months ago ;  &gt; Females ;</t>
  </si>
  <si>
    <t>&gt; 25-44 years ;  P16 - People who left, lost or worked multiple jobs last year ;  Persons ;</t>
  </si>
  <si>
    <t>&gt; 25-44 years ;  P16 - People who left, lost or worked multiple jobs last year ;  &gt; Males ;</t>
  </si>
  <si>
    <t>&gt; 25-44 years ;  P16 - People who left, lost or worked multiple jobs last year ;  &gt; Females ;</t>
  </si>
  <si>
    <t>&gt; 25-44 years ;  P17 - People who left or lost a job last year ;  Persons ;</t>
  </si>
  <si>
    <t>&gt; 25-44 years ;  P17 - People who left or lost a job last year ;  &gt; Males ;</t>
  </si>
  <si>
    <t>&gt; 25-44 years ;  P17 - People who left or lost a job last year ;  &gt; Females ;</t>
  </si>
  <si>
    <t>&gt; 25-44 years ;  P18 - Employed people who left or lost a job last year ;  Persons ;</t>
  </si>
  <si>
    <t>&gt; 25-44 years ;  P18 - Employed people who left or lost a job last year ;  &gt; Males ;</t>
  </si>
  <si>
    <t>&gt; 25-44 years ;  P18 - Employed people who left or lost a job last year ;  &gt; Females ;</t>
  </si>
  <si>
    <t>&gt; 25-44 years ;  P19 - Unemployed people ;  Persons ;</t>
  </si>
  <si>
    <t>&gt; 25-44 years ;  P19 - Unemployed people ;  &gt; Males ;</t>
  </si>
  <si>
    <t>&gt; 25-44 years ;  P19 - Unemployed people ;  &gt; Females ;</t>
  </si>
  <si>
    <t>&gt; 25-44 years ;  P20 - People not in the labour force (PNILF) ;  Persons ;</t>
  </si>
  <si>
    <t>&gt; 25-44 years ;  P20 - People not in the labour force (PNILF) ;  &gt; Males ;</t>
  </si>
  <si>
    <t>&gt; 25-44 years ;  P20 - People not in the labour force (PNILF) ;  &gt; Females ;</t>
  </si>
  <si>
    <t>&gt; 25-44 years ;  P21 - PNILF who wanted to work ;  Persons ;</t>
  </si>
  <si>
    <t>&gt; 25-44 years ;  P21 - PNILF who wanted to work ;  &gt; Males ;</t>
  </si>
  <si>
    <t>&gt; 25-44 years ;  P21 - PNILF who wanted to work ;  &gt; Females ;</t>
  </si>
  <si>
    <t>&gt; 25-44 years ;  P22 - PNILF who looked for work ;  Persons ;</t>
  </si>
  <si>
    <t>&gt; 25-44 years ;  P22 - PNILF who looked for work ;  &gt; Males ;</t>
  </si>
  <si>
    <t>&gt; 25-44 years ;  P22 - PNILF who looked for work ;  &gt; Females ;</t>
  </si>
  <si>
    <t>&gt; 25-44 years ;  P23 - PNILF with marginal attachment to the labour force ;  Persons ;</t>
  </si>
  <si>
    <t>&gt; 25-44 years ;  P23 - PNILF with marginal attachment to the labour force ;  &gt; Males ;</t>
  </si>
  <si>
    <t>&gt; 25-44 years ;  P23 - PNILF with marginal attachment to the labour force ;  &gt; Females ;</t>
  </si>
  <si>
    <t>&gt; 25-44 years ;  P24 - PNILF who had a job to go or return to ;  Persons ;</t>
  </si>
  <si>
    <t>&gt; 25-44 years ;  P24 - PNILF who had a job to go or return to ;  &gt; Males ;</t>
  </si>
  <si>
    <t>&gt; 25-44 years ;  P24 - PNILF who had a job to go or return to ;  &gt; Females ;</t>
  </si>
  <si>
    <t>&gt; 25-44 years ;  P25 - PNILF who wanted work and could start within four weeks ;  Persons ;</t>
  </si>
  <si>
    <t>&gt; 25-44 years ;  P25 - PNILF who wanted work and could start within four weeks ;  &gt; Males ;</t>
  </si>
  <si>
    <t>&gt; 25-44 years ;  P25 - PNILF who wanted work and could start within four weeks ;  &gt; Females ;</t>
  </si>
  <si>
    <t>&gt; 25-44 years ;  P26 - Discouraged job seekers ;  Persons ;</t>
  </si>
  <si>
    <t>&gt; 25-44 years ;  P26 - Discouraged job seekers ;  &gt; Males ;</t>
  </si>
  <si>
    <t>&gt; 25-44 years ;  P26 - Discouraged job seekers ;  &gt; Females ;</t>
  </si>
  <si>
    <t>&gt; 25-44 years ;  P27 - PNILF who wanted work but unavailable within four weeks ;  Persons ;</t>
  </si>
  <si>
    <t>&gt; 25-44 years ;  P27 - PNILF who wanted work but unavailable within four weeks ;  &gt; Males ;</t>
  </si>
  <si>
    <t>&gt; 25-44 years ;  P27 - PNILF who wanted work but unavailable within four weeks ;  &gt; Females ;</t>
  </si>
  <si>
    <t>&gt; 25-44 years ;  P28 - PNILF who wanted work but were caring for children ;  Persons ;</t>
  </si>
  <si>
    <t>&gt; 25-44 years ;  P28 - PNILF who wanted work but were caring for children ;  &gt; Males ;</t>
  </si>
  <si>
    <t>&gt; 25-44 years ;  P28 - PNILF who wanted work but were caring for children ;  &gt; Females ;</t>
  </si>
  <si>
    <t>&gt; 25-44 years ;  P29 - PNILF whose last job was less than 10 years ago ;  Persons ;</t>
  </si>
  <si>
    <t>&gt; 25-44 years ;  P29 - PNILF whose last job was less than 10 years ago ;  &gt; Males ;</t>
  </si>
  <si>
    <t>&gt; 25-44 years ;  P29 - PNILF whose last job was less than 10 years ago ;  &gt; Females ;</t>
  </si>
  <si>
    <t>&gt; 25-44 years ;  P30 - Potential workers ;  Persons ;</t>
  </si>
  <si>
    <t>&gt; 25-44 years ;  P30 - Potential workers ;  &gt; Males ;</t>
  </si>
  <si>
    <t>&gt; 25-44 years ;  P30 - Potential workers ;  &gt; Females ;</t>
  </si>
  <si>
    <t>&gt; 25-44 years ;  P31 - Potential workers with job attachment ;  Persons ;</t>
  </si>
  <si>
    <t>&gt; 25-44 years ;  P31 - Potential workers with job attachment ;  &gt; Males ;</t>
  </si>
  <si>
    <t>&gt; 25-44 years ;  P31 - Potential workers with job attachment ;  &gt; Females ;</t>
  </si>
  <si>
    <t>&gt; 25-44 years ;  P32 - Potential workers without job attachment ;  Persons ;</t>
  </si>
  <si>
    <t>&gt; 25-44 years ;  P32 - Potential workers without job attachment ;  &gt; Males ;</t>
  </si>
  <si>
    <t>&gt; 25-44 years ;  P32 - Potential workers without job attachment ;  &gt; Females ;</t>
  </si>
  <si>
    <t>&gt; 25-44 years ;  P33 - People with job attachment ;  Persons ;</t>
  </si>
  <si>
    <t>&gt; 25-44 years ;  P33 - People with job attachment ;  &gt; Males ;</t>
  </si>
  <si>
    <t>&gt; 25-44 years ;  P33 - People with job attachment ;  &gt; Females ;</t>
  </si>
  <si>
    <t>&gt; 25-44 years ;  P34 - People without job attachment ;  Persons ;</t>
  </si>
  <si>
    <t>&gt; 25-44 years ;  P34 - People without job attachment ;  &gt; Males ;</t>
  </si>
  <si>
    <t>&gt; 25-44 years ;  P34 - People without job attachment ;  &gt; Females ;</t>
  </si>
  <si>
    <t>&gt; 25-44 years ;  P35 - PNILF with marginal attachment to the labour force (historical ver.) ;  Persons ;</t>
  </si>
  <si>
    <t>&gt; 25-44 years ;  P35 - PNILF with marginal attachment to the labour force (historical ver.) ;  &gt; Males ;</t>
  </si>
  <si>
    <t>&gt; 25-44 years ;  P35 - PNILF with marginal attachment to the labour force (historical ver.) ;  &gt; Females ;</t>
  </si>
  <si>
    <t>&gt; 45-64 years ;  P01 - Civilian population ;  Persons ;</t>
  </si>
  <si>
    <t>&gt; 45-64 years ;  P01 - Civilian population ;  &gt; Males ;</t>
  </si>
  <si>
    <t>&gt; 45-64 years ;  P01 - Civilian population ;  &gt; Females ;</t>
  </si>
  <si>
    <t>&gt; 45-64 years ;  P02 - Employed people ;  Persons ;</t>
  </si>
  <si>
    <t>&gt; 45-64 years ;  P02 - Employed people ;  &gt; Males ;</t>
  </si>
  <si>
    <t>&gt; 45-64 years ;  P02 - Employed people ;  &gt; Females ;</t>
  </si>
  <si>
    <t>&gt; 45-64 years ;  P03 - Employed people who would prefer more hours ;  Persons ;</t>
  </si>
  <si>
    <t>&gt; 45-64 years ;  P03 - Employed people who would prefer more hours ;  &gt; Males ;</t>
  </si>
  <si>
    <t>&gt; 45-64 years ;  P03 - Employed people who would prefer more hours ;  &gt; Females ;</t>
  </si>
  <si>
    <t>&gt; 45-64 years ;  P04 - Part-time workers who would prefer more hours ;  Persons ;</t>
  </si>
  <si>
    <t>&gt; 45-64 years ;  P04 - Part-time workers who would prefer more hours ;  &gt; Males ;</t>
  </si>
  <si>
    <t>&gt; 45-64 years ;  P04 - Part-time workers who would prefer more hours ;  &gt; Females ;</t>
  </si>
  <si>
    <t>&gt; 45-64 years ;  P05 - Part-time workers who would prefer full-time hours ;  Persons ;</t>
  </si>
  <si>
    <t>&gt; 45-64 years ;  P05 - Part-time workers who would prefer full-time hours ;  &gt; Males ;</t>
  </si>
  <si>
    <t>&gt; 45-64 years ;  P05 - Part-time workers who would prefer full-time hours ;  &gt; Females ;</t>
  </si>
  <si>
    <t>&gt; 45-64 years ;  P06 - Underemployed workers ;  Persons ;</t>
  </si>
  <si>
    <t>&gt; 45-64 years ;  P06 - Underemployed workers ;  &gt; Males ;</t>
  </si>
  <si>
    <t>&gt; 45-64 years ;  P06 - Underemployed workers ;  &gt; Females ;</t>
  </si>
  <si>
    <t>&gt; 45-64 years ;  P07 - Underemployed part-time workers ;  Persons ;</t>
  </si>
  <si>
    <t>&gt; 45-64 years ;  P07 - Underemployed part-time workers ;  &gt; Males ;</t>
  </si>
  <si>
    <t>&gt; 45-64 years ;  P07 - Underemployed part-time workers ;  &gt; Females ;</t>
  </si>
  <si>
    <t>&gt; 45-64 years ;  P08 - People who started current job In the last year ;  Persons ;</t>
  </si>
  <si>
    <t>&gt; 45-64 years ;  P08 - People who started current job In the last year ;  &gt; Males ;</t>
  </si>
  <si>
    <t>&gt; 45-64 years ;  P08 - People who started current job In the last year ;  &gt; Females ;</t>
  </si>
  <si>
    <t>&gt; 45-64 years ;  P09 - People employed in current job for a year or more ;  Persons ;</t>
  </si>
  <si>
    <t>&gt; 45-64 years ;  P09 - People employed in current job for a year or more ;  &gt; Males ;</t>
  </si>
  <si>
    <t>&gt; 45-64 years ;  P09 - People employed in current job for a year or more ;  &gt; Females ;</t>
  </si>
  <si>
    <t>&gt; 45-64 years ;  P10 - Employees who started current job In the last year ;  Persons ;</t>
  </si>
  <si>
    <t>&gt; 45-64 years ;  P10 - Employees who started current job In the last year ;  &gt; Males ;</t>
  </si>
  <si>
    <t>&gt; 45-64 years ;  P10 - Employees who started current job In the last year ;  &gt; Females ;</t>
  </si>
  <si>
    <t>&gt; 45-64 years ;  P11 - Employees in current job for a year or more ;  Persons ;</t>
  </si>
  <si>
    <t>&gt; 45-64 years ;  P11 - Employees in current job for a year or more ;  &gt; Males ;</t>
  </si>
  <si>
    <t>&gt; 45-64 years ;  P11 - Employees in current job for a year or more ;  &gt; Females ;</t>
  </si>
  <si>
    <t>&gt; 45-64 years ;  P12 - Looked for work while in current job over the last year ;  Persons ;</t>
  </si>
  <si>
    <t>&gt; 45-64 years ;  P12 - Looked for work while in current job over the last year ;  &gt; Males ;</t>
  </si>
  <si>
    <t>&gt; 45-64 years ;  P12 - Looked for work while in current job over the last year ;  &gt; Females ;</t>
  </si>
  <si>
    <t>&gt; 45-64 years ;  P13 - People who worked at some time during the last year ;  Persons ;</t>
  </si>
  <si>
    <t>&gt; 45-64 years ;  P13 - People who worked at some time during the last year ;  &gt; Males ;</t>
  </si>
  <si>
    <t>&gt; 45-64 years ;  P13 - People who worked at some time during the last year ;  &gt; Females ;</t>
  </si>
  <si>
    <t>&gt; 45-64 years ;  P14 - People who were working 12 months ago ;  Persons ;</t>
  </si>
  <si>
    <t>&gt; 45-64 years ;  P14 - People who were working 12 months ago ;  &gt; Males ;</t>
  </si>
  <si>
    <t>&gt; 45-64 years ;  P14 - People who were working 12 months ago ;  &gt; Females ;</t>
  </si>
  <si>
    <t>&gt; 45-64 years ;  P15 - People currently employed and employed 12 months ago ;  Persons ;</t>
  </si>
  <si>
    <t>&gt; 45-64 years ;  P15 - People currently employed and employed 12 months ago ;  &gt; Males ;</t>
  </si>
  <si>
    <t>&gt; 45-64 years ;  P15 - People currently employed and employed 12 months ago ;  &gt; Females ;</t>
  </si>
  <si>
    <t>&gt; 45-64 years ;  P16 - People who left, lost or worked multiple jobs last year ;  Persons ;</t>
  </si>
  <si>
    <t>&gt; 45-64 years ;  P16 - People who left, lost or worked multiple jobs last year ;  &gt; Males ;</t>
  </si>
  <si>
    <t>&gt; 45-64 years ;  P16 - People who left, lost or worked multiple jobs last year ;  &gt; Females ;</t>
  </si>
  <si>
    <t>&gt; 45-64 years ;  P17 - People who left or lost a job last year ;  Persons ;</t>
  </si>
  <si>
    <t>&gt; 45-64 years ;  P17 - People who left or lost a job last year ;  &gt; Males ;</t>
  </si>
  <si>
    <t>&gt; 45-64 years ;  P17 - People who left or lost a job last year ;  &gt; Females ;</t>
  </si>
  <si>
    <t>&gt; 45-64 years ;  P18 - Employed people who left or lost a job last year ;  Persons ;</t>
  </si>
  <si>
    <t>&gt; 45-64 years ;  P18 - Employed people who left or lost a job last year ;  &gt; Males ;</t>
  </si>
  <si>
    <t>&gt; 45-64 years ;  P18 - Employed people who left or lost a job last year ;  &gt; Females ;</t>
  </si>
  <si>
    <t>&gt; 45-64 years ;  P19 - Unemployed people ;  Persons ;</t>
  </si>
  <si>
    <t>&gt; 45-64 years ;  P19 - Unemployed people ;  &gt; Males ;</t>
  </si>
  <si>
    <t>&gt; 45-64 years ;  P19 - Unemployed people ;  &gt; Females ;</t>
  </si>
  <si>
    <t>&gt; 45-64 years ;  P20 - People not in the labour force (PNILF) ;  Persons ;</t>
  </si>
  <si>
    <t>&gt; 45-64 years ;  P20 - People not in the labour force (PNILF) ;  &gt; Males ;</t>
  </si>
  <si>
    <t>&gt; 45-64 years ;  P20 - People not in the labour force (PNILF) ;  &gt; Females ;</t>
  </si>
  <si>
    <t>&gt; 45-64 years ;  P21 - PNILF who wanted to work ;  Persons ;</t>
  </si>
  <si>
    <t>&gt; 45-64 years ;  P21 - PNILF who wanted to work ;  &gt; Males ;</t>
  </si>
  <si>
    <t>&gt; 45-64 years ;  P21 - PNILF who wanted to work ;  &gt; Females ;</t>
  </si>
  <si>
    <t>&gt; 45-64 years ;  P22 - PNILF who looked for work ;  Persons ;</t>
  </si>
  <si>
    <t>&gt; 45-64 years ;  P22 - PNILF who looked for work ;  &gt; Males ;</t>
  </si>
  <si>
    <t>&gt; 45-64 years ;  P22 - PNILF who looked for work ;  &gt; Females ;</t>
  </si>
  <si>
    <t>&gt; 45-64 years ;  P23 - PNILF with marginal attachment to the labour force ;  Persons ;</t>
  </si>
  <si>
    <t>&gt; 45-64 years ;  P23 - PNILF with marginal attachment to the labour force ;  &gt; Males ;</t>
  </si>
  <si>
    <t>&gt; 45-64 years ;  P23 - PNILF with marginal attachment to the labour force ;  &gt; Females ;</t>
  </si>
  <si>
    <t>&gt; 45-64 years ;  P24 - PNILF who had a job to go or return to ;  Persons ;</t>
  </si>
  <si>
    <t>&gt; 45-64 years ;  P24 - PNILF who had a job to go or return to ;  &gt; Males ;</t>
  </si>
  <si>
    <t>&gt; 45-64 years ;  P24 - PNILF who had a job to go or return to ;  &gt; Females ;</t>
  </si>
  <si>
    <t>&gt; 45-64 years ;  P25 - PNILF who wanted work and could start within four weeks ;  Persons ;</t>
  </si>
  <si>
    <t>&gt; 45-64 years ;  P25 - PNILF who wanted work and could start within four weeks ;  &gt; Males ;</t>
  </si>
  <si>
    <t>&gt; 45-64 years ;  P25 - PNILF who wanted work and could start within four weeks ;  &gt; Females ;</t>
  </si>
  <si>
    <t>&gt; 45-64 years ;  P26 - Discouraged job seekers ;  Persons ;</t>
  </si>
  <si>
    <t>&gt; 45-64 years ;  P26 - Discouraged job seekers ;  &gt; Males ;</t>
  </si>
  <si>
    <t>&gt; 45-64 years ;  P26 - Discouraged job seekers ;  &gt; Females ;</t>
  </si>
  <si>
    <t>&gt; 45-64 years ;  P27 - PNILF who wanted work but unavailable within four weeks ;  Persons ;</t>
  </si>
  <si>
    <t>&gt; 45-64 years ;  P27 - PNILF who wanted work but unavailable within four weeks ;  &gt; Males ;</t>
  </si>
  <si>
    <t>A126111218F</t>
  </si>
  <si>
    <t>A126103658K</t>
  </si>
  <si>
    <t>A126096150F</t>
  </si>
  <si>
    <t>A126111270R</t>
  </si>
  <si>
    <t>A126103710J</t>
  </si>
  <si>
    <t>A126096102L</t>
  </si>
  <si>
    <t>A126111222W</t>
  </si>
  <si>
    <t>A126103662A</t>
  </si>
  <si>
    <t>A126096154R</t>
  </si>
  <si>
    <t>A126111274X</t>
  </si>
  <si>
    <t>A126103714T</t>
  </si>
  <si>
    <t>A126096158X</t>
  </si>
  <si>
    <t>A126111278J</t>
  </si>
  <si>
    <t>A126103718A</t>
  </si>
  <si>
    <t>A126096210W</t>
  </si>
  <si>
    <t>A126111330F</t>
  </si>
  <si>
    <t>A126103770K</t>
  </si>
  <si>
    <t>A126096082R</t>
  </si>
  <si>
    <t>A126111202L</t>
  </si>
  <si>
    <t>A126103642T</t>
  </si>
  <si>
    <t>A126096198T</t>
  </si>
  <si>
    <t>A126111318R</t>
  </si>
  <si>
    <t>A126103758V</t>
  </si>
  <si>
    <t>A126096202W</t>
  </si>
  <si>
    <t>A126111322F</t>
  </si>
  <si>
    <t>A126103762K</t>
  </si>
  <si>
    <t>A126096090R</t>
  </si>
  <si>
    <t>A126111210L</t>
  </si>
  <si>
    <t>A126103650T</t>
  </si>
  <si>
    <t>A126096126F</t>
  </si>
  <si>
    <t>A126111246R</t>
  </si>
  <si>
    <t>A126103686V</t>
  </si>
  <si>
    <t>A126096162R</t>
  </si>
  <si>
    <t>A126111282X</t>
  </si>
  <si>
    <t>A126103722T</t>
  </si>
  <si>
    <t>A126096214F</t>
  </si>
  <si>
    <t>A126111334R</t>
  </si>
  <si>
    <t>A126103774V</t>
  </si>
  <si>
    <t>A126096086X</t>
  </si>
  <si>
    <t>A126111206W</t>
  </si>
  <si>
    <t>A126103646A</t>
  </si>
  <si>
    <t>A126096166X</t>
  </si>
  <si>
    <t>A126111286J</t>
  </si>
  <si>
    <t>A126103726A</t>
  </si>
  <si>
    <t>A126096178J</t>
  </si>
  <si>
    <t>A126111298T</t>
  </si>
  <si>
    <t>A126103738K</t>
  </si>
  <si>
    <t>A126096110L</t>
  </si>
  <si>
    <t>A126111230W</t>
  </si>
  <si>
    <t>A126103670A</t>
  </si>
  <si>
    <t>A126096094X</t>
  </si>
  <si>
    <t>A126111214W</t>
  </si>
  <si>
    <t>A126103654A</t>
  </si>
  <si>
    <t>A126096130W</t>
  </si>
  <si>
    <t>A126111250F</t>
  </si>
  <si>
    <t>A126103690K</t>
  </si>
  <si>
    <t>A126096106W</t>
  </si>
  <si>
    <t>A126111226F</t>
  </si>
  <si>
    <t>A126103666K</t>
  </si>
  <si>
    <t>A126096134F</t>
  </si>
  <si>
    <t>A126111254R</t>
  </si>
  <si>
    <t>A126103694V</t>
  </si>
  <si>
    <t>A126096114W</t>
  </si>
  <si>
    <t>A126111234F</t>
  </si>
  <si>
    <t>A126103674K</t>
  </si>
  <si>
    <t>A126099962T</t>
  </si>
  <si>
    <t>A126115082C</t>
  </si>
  <si>
    <t>A126107522W</t>
  </si>
  <si>
    <t>A126099918J</t>
  </si>
  <si>
    <t>A126115038V</t>
  </si>
  <si>
    <t>A126107478X</t>
  </si>
  <si>
    <t>A126099966A</t>
  </si>
  <si>
    <t>A126115086L</t>
  </si>
  <si>
    <t>A126107526F</t>
  </si>
  <si>
    <t>A126099970T</t>
  </si>
  <si>
    <t>A126115090C</t>
  </si>
  <si>
    <t>A126107530W</t>
  </si>
  <si>
    <t>A126099922X</t>
  </si>
  <si>
    <t>A126115042K</t>
  </si>
  <si>
    <t>A126107482R</t>
  </si>
  <si>
    <t>A126099926J</t>
  </si>
  <si>
    <t>A126115046V</t>
  </si>
  <si>
    <t>A126107486X</t>
  </si>
  <si>
    <t>A126099950J</t>
  </si>
  <si>
    <t>A126115070V</t>
  </si>
  <si>
    <t>A126107510L</t>
  </si>
  <si>
    <t>A126099898K</t>
  </si>
  <si>
    <t>A126115018K</t>
  </si>
  <si>
    <t>A126107458R</t>
  </si>
  <si>
    <t>A126099974A</t>
  </si>
  <si>
    <t>A126115094L</t>
  </si>
  <si>
    <t>A126107534F</t>
  </si>
  <si>
    <t>A126099954T</t>
  </si>
  <si>
    <t>A126115074C</t>
  </si>
  <si>
    <t>A126107514W</t>
  </si>
  <si>
    <t>A126099986K</t>
  </si>
  <si>
    <t>A126115106K</t>
  </si>
  <si>
    <t>A126107546R</t>
  </si>
  <si>
    <t>A126099902R</t>
  </si>
  <si>
    <t>A126115022A</t>
  </si>
  <si>
    <t>A126107462F</t>
  </si>
  <si>
    <t>A126099858T</t>
  </si>
  <si>
    <t>A126114978A</t>
  </si>
  <si>
    <t>A126107418W</t>
  </si>
  <si>
    <t>A126099878A</t>
  </si>
  <si>
    <t>A126114998K</t>
  </si>
  <si>
    <t>A126107438F</t>
  </si>
  <si>
    <t>A126099930X</t>
  </si>
  <si>
    <t>A126115050K</t>
  </si>
  <si>
    <t>A126107490R</t>
  </si>
  <si>
    <t>A126099882T</t>
  </si>
  <si>
    <t>A126115002T</t>
  </si>
  <si>
    <t>A126107442W</t>
  </si>
  <si>
    <t>A126099934J</t>
  </si>
  <si>
    <t>A126115054V</t>
  </si>
  <si>
    <t>A126107494X</t>
  </si>
  <si>
    <t>A126099938T</t>
  </si>
  <si>
    <t>A126115058C</t>
  </si>
  <si>
    <t>A126107498J</t>
  </si>
  <si>
    <t>A126099990A</t>
  </si>
  <si>
    <t>A126115110A</t>
  </si>
  <si>
    <t>A126107550F</t>
  </si>
  <si>
    <t>A126099862J</t>
  </si>
  <si>
    <t>A126114982T</t>
  </si>
  <si>
    <t>A126107422L</t>
  </si>
  <si>
    <t>A126099978K</t>
  </si>
  <si>
    <t>A126115098W</t>
  </si>
  <si>
    <t>A126107538R</t>
  </si>
  <si>
    <t>A126099982A</t>
  </si>
  <si>
    <t>A126115102A</t>
  </si>
  <si>
    <t>A126107542F</t>
  </si>
  <si>
    <t>A126099870J</t>
  </si>
  <si>
    <t>A126114990T</t>
  </si>
  <si>
    <t>A126107430L</t>
  </si>
  <si>
    <t>A126099906X</t>
  </si>
  <si>
    <t>A126115026K</t>
  </si>
  <si>
    <t>A126107466R</t>
  </si>
  <si>
    <t>A126099942J</t>
  </si>
  <si>
    <t>A126115062V</t>
  </si>
  <si>
    <t>A126107502L</t>
  </si>
  <si>
    <t>A126099994K</t>
  </si>
  <si>
    <t>A126115114K</t>
  </si>
  <si>
    <t>A126107554R</t>
  </si>
  <si>
    <t>A126099866T</t>
  </si>
  <si>
    <t>A126114986A</t>
  </si>
  <si>
    <t>A126107426W</t>
  </si>
  <si>
    <t>A126099946T</t>
  </si>
  <si>
    <t>A126115066C</t>
  </si>
  <si>
    <t>A126107506W</t>
  </si>
  <si>
    <t>A126099958A</t>
  </si>
  <si>
    <t>A126115078L</t>
  </si>
  <si>
    <t>A126107518F</t>
  </si>
  <si>
    <t>A126099890T</t>
  </si>
  <si>
    <t>A126115010T</t>
  </si>
  <si>
    <t>A126107450W</t>
  </si>
  <si>
    <t>A126099874T</t>
  </si>
  <si>
    <t>A126114994A</t>
  </si>
  <si>
    <t>A126107434W</t>
  </si>
  <si>
    <t>A126099910R</t>
  </si>
  <si>
    <t>A126115030A</t>
  </si>
  <si>
    <t>A126107470F</t>
  </si>
  <si>
    <t>A126099886A</t>
  </si>
  <si>
    <t>A126115006A</t>
  </si>
  <si>
    <t>A126107446F</t>
  </si>
  <si>
    <t>A126099914X</t>
  </si>
  <si>
    <t>A126115034K</t>
  </si>
  <si>
    <t>A126107474R</t>
  </si>
  <si>
    <t>A126099894A</t>
  </si>
  <si>
    <t>A126115014A</t>
  </si>
  <si>
    <t>A126107454F</t>
  </si>
  <si>
    <t>A126101222K</t>
  </si>
  <si>
    <t>A126116342F</t>
  </si>
  <si>
    <t>A126108782K</t>
  </si>
  <si>
    <t>A126101178L</t>
  </si>
  <si>
    <t>A126116298J</t>
  </si>
  <si>
    <t>A126108738A</t>
  </si>
  <si>
    <t>A126101226V</t>
  </si>
  <si>
    <t>A126116346R</t>
  </si>
  <si>
    <t>A126108786V</t>
  </si>
  <si>
    <t>A126101230K</t>
  </si>
  <si>
    <t>A126116350F</t>
  </si>
  <si>
    <t>A126108790K</t>
  </si>
  <si>
    <t>A126101182C</t>
  </si>
  <si>
    <t>A126116302L</t>
  </si>
  <si>
    <t>A126108742T</t>
  </si>
  <si>
    <t>A126101186L</t>
  </si>
  <si>
    <t>A126116306W</t>
  </si>
  <si>
    <t>A126108746A</t>
  </si>
  <si>
    <t>A126101210A</t>
  </si>
  <si>
    <t>A126116330W</t>
  </si>
  <si>
    <t>A126108770A</t>
  </si>
  <si>
    <t>A126101158C</t>
  </si>
  <si>
    <t>A126116278X</t>
  </si>
  <si>
    <t>A126108718T</t>
  </si>
  <si>
    <t>A126101234V</t>
  </si>
  <si>
    <t>A126116354R</t>
  </si>
  <si>
    <t>A126108794V</t>
  </si>
  <si>
    <t>A126101214K</t>
  </si>
  <si>
    <t>A126116334F</t>
  </si>
  <si>
    <t>A126108774K</t>
  </si>
  <si>
    <t>A126101246C</t>
  </si>
  <si>
    <t>A126116366X</t>
  </si>
  <si>
    <t>A126108806T</t>
  </si>
  <si>
    <t>A126101162V</t>
  </si>
  <si>
    <t>A126116282R</t>
  </si>
  <si>
    <t>A126108722J</t>
  </si>
  <si>
    <t>A126101118K</t>
  </si>
  <si>
    <t>A126116238F</t>
  </si>
  <si>
    <t>A126108678K</t>
  </si>
  <si>
    <t>A126101138V</t>
  </si>
  <si>
    <t>A126116258R</t>
  </si>
  <si>
    <t>A126108698V</t>
  </si>
  <si>
    <t>A126101190C</t>
  </si>
  <si>
    <t>A126116310L</t>
  </si>
  <si>
    <t>A126108750T</t>
  </si>
  <si>
    <t>A126101142K</t>
  </si>
  <si>
    <t>A126116262F</t>
  </si>
  <si>
    <t>A126108702X</t>
  </si>
  <si>
    <t>A126101194L</t>
  </si>
  <si>
    <t>A126116314W</t>
  </si>
  <si>
    <t>A126108754A</t>
  </si>
  <si>
    <t>A126101198W</t>
  </si>
  <si>
    <t>A126116318F</t>
  </si>
  <si>
    <t>A126108758K</t>
  </si>
  <si>
    <t>A126101250V</t>
  </si>
  <si>
    <t>A126116370R</t>
  </si>
  <si>
    <t>A126108810J</t>
  </si>
  <si>
    <t>A126101122A</t>
  </si>
  <si>
    <t>A126116242W</t>
  </si>
  <si>
    <t>A126108682A</t>
  </si>
  <si>
    <t>A126101238C</t>
  </si>
  <si>
    <t>A126116358X</t>
  </si>
  <si>
    <t>A126108798C</t>
  </si>
  <si>
    <t>A126101242V</t>
  </si>
  <si>
    <t>A126116362R</t>
  </si>
  <si>
    <t>A126108802J</t>
  </si>
  <si>
    <t>A126101130A</t>
  </si>
  <si>
    <t>A126116250W</t>
  </si>
  <si>
    <t>A126108690A</t>
  </si>
  <si>
    <t>A126101166C</t>
  </si>
  <si>
    <t>A126116286X</t>
  </si>
  <si>
    <t>A126108726T</t>
  </si>
  <si>
    <t>A126101202A</t>
  </si>
  <si>
    <t>A126116322W</t>
  </si>
  <si>
    <t>A126108762A</t>
  </si>
  <si>
    <t>A126101254C</t>
  </si>
  <si>
    <t>A126116374X</t>
  </si>
  <si>
    <t>A126108814T</t>
  </si>
  <si>
    <t>A126101126K</t>
  </si>
  <si>
    <t>A126116246F</t>
  </si>
  <si>
    <t>&gt; 45-64 years ;  P27 - PNILF who wanted work but unavailable within four weeks ;  &gt; Females ;</t>
  </si>
  <si>
    <t>&gt; 45-64 years ;  P28 - PNILF who wanted work but were caring for children ;  Persons ;</t>
  </si>
  <si>
    <t>&gt; 45-64 years ;  P28 - PNILF who wanted work but were caring for children ;  &gt; Males ;</t>
  </si>
  <si>
    <t>&gt; 45-64 years ;  P28 - PNILF who wanted work but were caring for children ;  &gt; Females ;</t>
  </si>
  <si>
    <t>&gt; 45-64 years ;  P29 - PNILF whose last job was less than 10 years ago ;  Persons ;</t>
  </si>
  <si>
    <t>&gt; 45-64 years ;  P29 - PNILF whose last job was less than 10 years ago ;  &gt; Males ;</t>
  </si>
  <si>
    <t>&gt; 45-64 years ;  P29 - PNILF whose last job was less than 10 years ago ;  &gt; Females ;</t>
  </si>
  <si>
    <t>&gt; 45-64 years ;  P30 - Potential workers ;  Persons ;</t>
  </si>
  <si>
    <t>&gt; 45-64 years ;  P30 - Potential workers ;  &gt; Males ;</t>
  </si>
  <si>
    <t>&gt; 45-64 years ;  P30 - Potential workers ;  &gt; Females ;</t>
  </si>
  <si>
    <t>&gt; 45-64 years ;  P31 - Potential workers with job attachment ;  Persons ;</t>
  </si>
  <si>
    <t>&gt; 45-64 years ;  P31 - Potential workers with job attachment ;  &gt; Males ;</t>
  </si>
  <si>
    <t>&gt; 45-64 years ;  P31 - Potential workers with job attachment ;  &gt; Females ;</t>
  </si>
  <si>
    <t>&gt; 45-64 years ;  P32 - Potential workers without job attachment ;  Persons ;</t>
  </si>
  <si>
    <t>&gt; 45-64 years ;  P32 - Potential workers without job attachment ;  &gt; Males ;</t>
  </si>
  <si>
    <t>&gt; 45-64 years ;  P32 - Potential workers without job attachment ;  &gt; Females ;</t>
  </si>
  <si>
    <t>&gt; 45-64 years ;  P33 - People with job attachment ;  Persons ;</t>
  </si>
  <si>
    <t>&gt; 45-64 years ;  P33 - People with job attachment ;  &gt; Males ;</t>
  </si>
  <si>
    <t>&gt; 45-64 years ;  P33 - People with job attachment ;  &gt; Females ;</t>
  </si>
  <si>
    <t>&gt; 45-64 years ;  P34 - People without job attachment ;  Persons ;</t>
  </si>
  <si>
    <t>&gt; 45-64 years ;  P34 - People without job attachment ;  &gt; Males ;</t>
  </si>
  <si>
    <t>&gt; 45-64 years ;  P34 - People without job attachment ;  &gt; Females ;</t>
  </si>
  <si>
    <t>&gt; 45-64 years ;  P35 - PNILF with marginal attachment to the labour force (historical ver.) ;  Persons ;</t>
  </si>
  <si>
    <t>&gt; 45-64 years ;  P35 - PNILF with marginal attachment to the labour force (historical ver.) ;  &gt; Males ;</t>
  </si>
  <si>
    <t>&gt; 45-64 years ;  P35 - PNILF with marginal attachment to the labour force (historical ver.) ;  &gt; Females ;</t>
  </si>
  <si>
    <t>65 years and over ;  P01 - Civilian population ;  Persons ;</t>
  </si>
  <si>
    <t>65 years and over ;  P01 - Civilian population ;  &gt; Males ;</t>
  </si>
  <si>
    <t>65 years and over ;  P01 - Civilian population ;  &gt; Females ;</t>
  </si>
  <si>
    <t>65 years and over ;  P02 - Employed people ;  Persons ;</t>
  </si>
  <si>
    <t>65 years and over ;  P02 - Employed people ;  &gt; Males ;</t>
  </si>
  <si>
    <t>65 years and over ;  P02 - Employed people ;  &gt; Females ;</t>
  </si>
  <si>
    <t>65 years and over ;  P03 - Employed people who would prefer more hours ;  Persons ;</t>
  </si>
  <si>
    <t>65 years and over ;  P03 - Employed people who would prefer more hours ;  &gt; Males ;</t>
  </si>
  <si>
    <t>65 years and over ;  P03 - Employed people who would prefer more hours ;  &gt; Females ;</t>
  </si>
  <si>
    <t>65 years and over ;  P04 - Part-time workers who would prefer more hours ;  Persons ;</t>
  </si>
  <si>
    <t>65 years and over ;  P04 - Part-time workers who would prefer more hours ;  &gt; Males ;</t>
  </si>
  <si>
    <t>65 years and over ;  P04 - Part-time workers who would prefer more hours ;  &gt; Females ;</t>
  </si>
  <si>
    <t>65 years and over ;  P05 - Part-time workers who would prefer full-time hours ;  Persons ;</t>
  </si>
  <si>
    <t>65 years and over ;  P05 - Part-time workers who would prefer full-time hours ;  &gt; Males ;</t>
  </si>
  <si>
    <t>65 years and over ;  P05 - Part-time workers who would prefer full-time hours ;  &gt; Females ;</t>
  </si>
  <si>
    <t>65 years and over ;  P06 - Underemployed workers ;  Persons ;</t>
  </si>
  <si>
    <t>65 years and over ;  P06 - Underemployed workers ;  &gt; Males ;</t>
  </si>
  <si>
    <t>65 years and over ;  P06 - Underemployed workers ;  &gt; Females ;</t>
  </si>
  <si>
    <t>65 years and over ;  P07 - Underemployed part-time workers ;  Persons ;</t>
  </si>
  <si>
    <t>65 years and over ;  P07 - Underemployed part-time workers ;  &gt; Males ;</t>
  </si>
  <si>
    <t>65 years and over ;  P07 - Underemployed part-time workers ;  &gt; Females ;</t>
  </si>
  <si>
    <t>65 years and over ;  P08 - People who started current job In the last year ;  Persons ;</t>
  </si>
  <si>
    <t>65 years and over ;  P08 - People who started current job In the last year ;  &gt; Males ;</t>
  </si>
  <si>
    <t>65 years and over ;  P08 - People who started current job In the last year ;  &gt; Females ;</t>
  </si>
  <si>
    <t>65 years and over ;  P09 - People employed in current job for a year or more ;  Persons ;</t>
  </si>
  <si>
    <t>65 years and over ;  P09 - People employed in current job for a year or more ;  &gt; Males ;</t>
  </si>
  <si>
    <t>65 years and over ;  P09 - People employed in current job for a year or more ;  &gt; Females ;</t>
  </si>
  <si>
    <t>65 years and over ;  P10 - Employees who started current job In the last year ;  Persons ;</t>
  </si>
  <si>
    <t>65 years and over ;  P10 - Employees who started current job In the last year ;  &gt; Males ;</t>
  </si>
  <si>
    <t>65 years and over ;  P10 - Employees who started current job In the last year ;  &gt; Females ;</t>
  </si>
  <si>
    <t>65 years and over ;  P11 - Employees in current job for a year or more ;  Persons ;</t>
  </si>
  <si>
    <t>65 years and over ;  P11 - Employees in current job for a year or more ;  &gt; Males ;</t>
  </si>
  <si>
    <t>65 years and over ;  P11 - Employees in current job for a year or more ;  &gt; Females ;</t>
  </si>
  <si>
    <t>65 years and over ;  P12 - Looked for work while in current job over the last year ;  Persons ;</t>
  </si>
  <si>
    <t>65 years and over ;  P12 - Looked for work while in current job over the last year ;  &gt; Males ;</t>
  </si>
  <si>
    <t>65 years and over ;  P12 - Looked for work while in current job over the last year ;  &gt; Females ;</t>
  </si>
  <si>
    <t>65 years and over ;  P13 - People who worked at some time during the last year ;  Persons ;</t>
  </si>
  <si>
    <t>65 years and over ;  P13 - People who worked at some time during the last year ;  &gt; Males ;</t>
  </si>
  <si>
    <t>65 years and over ;  P13 - People who worked at some time during the last year ;  &gt; Females ;</t>
  </si>
  <si>
    <t>65 years and over ;  P14 - People who were working 12 months ago ;  Persons ;</t>
  </si>
  <si>
    <t>65 years and over ;  P14 - People who were working 12 months ago ;  &gt; Males ;</t>
  </si>
  <si>
    <t>65 years and over ;  P14 - People who were working 12 months ago ;  &gt; Females ;</t>
  </si>
  <si>
    <t>65 years and over ;  P15 - People currently employed and employed 12 months ago ;  Persons ;</t>
  </si>
  <si>
    <t>65 years and over ;  P15 - People currently employed and employed 12 months ago ;  &gt; Males ;</t>
  </si>
  <si>
    <t>65 years and over ;  P15 - People currently employed and employed 12 months ago ;  &gt; Females ;</t>
  </si>
  <si>
    <t>65 years and over ;  P16 - People who left, lost or worked multiple jobs last year ;  Persons ;</t>
  </si>
  <si>
    <t>65 years and over ;  P16 - People who left, lost or worked multiple jobs last year ;  &gt; Males ;</t>
  </si>
  <si>
    <t>65 years and over ;  P16 - People who left, lost or worked multiple jobs last year ;  &gt; Females ;</t>
  </si>
  <si>
    <t>65 years and over ;  P17 - People who left or lost a job last year ;  Persons ;</t>
  </si>
  <si>
    <t>65 years and over ;  P17 - People who left or lost a job last year ;  &gt; Males ;</t>
  </si>
  <si>
    <t>65 years and over ;  P17 - People who left or lost a job last year ;  &gt; Females ;</t>
  </si>
  <si>
    <t>65 years and over ;  P18 - Employed people who left or lost a job last year ;  Persons ;</t>
  </si>
  <si>
    <t>65 years and over ;  P18 - Employed people who left or lost a job last year ;  &gt; Males ;</t>
  </si>
  <si>
    <t>65 years and over ;  P18 - Employed people who left or lost a job last year ;  &gt; Females ;</t>
  </si>
  <si>
    <t>65 years and over ;  P19 - Unemployed people ;  Persons ;</t>
  </si>
  <si>
    <t>65 years and over ;  P19 - Unemployed people ;  &gt; Males ;</t>
  </si>
  <si>
    <t>65 years and over ;  P19 - Unemployed people ;  &gt; Females ;</t>
  </si>
  <si>
    <t>65 years and over ;  P20 - People not in the labour force (PNILF) ;  Persons ;</t>
  </si>
  <si>
    <t>65 years and over ;  P20 - People not in the labour force (PNILF) ;  &gt; Males ;</t>
  </si>
  <si>
    <t>65 years and over ;  P20 - People not in the labour force (PNILF) ;  &gt; Females ;</t>
  </si>
  <si>
    <t>65 years and over ;  P21 - PNILF who wanted to work ;  Persons ;</t>
  </si>
  <si>
    <t>65 years and over ;  P21 - PNILF who wanted to work ;  &gt; Males ;</t>
  </si>
  <si>
    <t>65 years and over ;  P21 - PNILF who wanted to work ;  &gt; Females ;</t>
  </si>
  <si>
    <t>65 years and over ;  P22 - PNILF who looked for work ;  Persons ;</t>
  </si>
  <si>
    <t>65 years and over ;  P22 - PNILF who looked for work ;  &gt; Males ;</t>
  </si>
  <si>
    <t>65 years and over ;  P22 - PNILF who looked for work ;  &gt; Females ;</t>
  </si>
  <si>
    <t>65 years and over ;  P23 - PNILF with marginal attachment to the labour force ;  Persons ;</t>
  </si>
  <si>
    <t>65 years and over ;  P23 - PNILF with marginal attachment to the labour force ;  &gt; Males ;</t>
  </si>
  <si>
    <t>65 years and over ;  P23 - PNILF with marginal attachment to the labour force ;  &gt; Females ;</t>
  </si>
  <si>
    <t>65 years and over ;  P24 - PNILF who had a job to go or return to ;  Persons ;</t>
  </si>
  <si>
    <t>65 years and over ;  P24 - PNILF who had a job to go or return to ;  &gt; Males ;</t>
  </si>
  <si>
    <t>65 years and over ;  P24 - PNILF who had a job to go or return to ;  &gt; Females ;</t>
  </si>
  <si>
    <t>65 years and over ;  P25 - PNILF who wanted work and could start within four weeks ;  Persons ;</t>
  </si>
  <si>
    <t>65 years and over ;  P25 - PNILF who wanted work and could start within four weeks ;  &gt; Males ;</t>
  </si>
  <si>
    <t>65 years and over ;  P25 - PNILF who wanted work and could start within four weeks ;  &gt; Females ;</t>
  </si>
  <si>
    <t>65 years and over ;  P26 - Discouraged job seekers ;  Persons ;</t>
  </si>
  <si>
    <t>65 years and over ;  P26 - Discouraged job seekers ;  &gt; Males ;</t>
  </si>
  <si>
    <t>65 years and over ;  P26 - Discouraged job seekers ;  &gt; Females ;</t>
  </si>
  <si>
    <t>65 years and over ;  P27 - PNILF who wanted work but unavailable within four weeks ;  Persons ;</t>
  </si>
  <si>
    <t>65 years and over ;  P27 - PNILF who wanted work but unavailable within four weeks ;  &gt; Males ;</t>
  </si>
  <si>
    <t>65 years and over ;  P27 - PNILF who wanted work but unavailable within four weeks ;  &gt; Females ;</t>
  </si>
  <si>
    <t>65 years and over ;  P28 - PNILF who wanted work but were caring for children ;  Persons ;</t>
  </si>
  <si>
    <t>65 years and over ;  P28 - PNILF who wanted work but were caring for children ;  &gt; Males ;</t>
  </si>
  <si>
    <t>65 years and over ;  P28 - PNILF who wanted work but were caring for children ;  &gt; Females ;</t>
  </si>
  <si>
    <t>65 years and over ;  P29 - PNILF whose last job was less than 10 years ago ;  Persons ;</t>
  </si>
  <si>
    <t>65 years and over ;  P29 - PNILF whose last job was less than 10 years ago ;  &gt; Males ;</t>
  </si>
  <si>
    <t>65 years and over ;  P29 - PNILF whose last job was less than 10 years ago ;  &gt; Females ;</t>
  </si>
  <si>
    <t>65 years and over ;  P30 - Potential workers ;  Persons ;</t>
  </si>
  <si>
    <t>65 years and over ;  P30 - Potential workers ;  &gt; Males ;</t>
  </si>
  <si>
    <t>65 years and over ;  P30 - Potential workers ;  &gt; Females ;</t>
  </si>
  <si>
    <t>65 years and over ;  P31 - Potential workers with job attachment ;  Persons ;</t>
  </si>
  <si>
    <t>65 years and over ;  P31 - Potential workers with job attachment ;  &gt; Males ;</t>
  </si>
  <si>
    <t>65 years and over ;  P31 - Potential workers with job attachment ;  &gt; Females ;</t>
  </si>
  <si>
    <t>65 years and over ;  P32 - Potential workers without job attachment ;  Persons ;</t>
  </si>
  <si>
    <t>65 years and over ;  P32 - Potential workers without job attachment ;  &gt; Males ;</t>
  </si>
  <si>
    <t>65 years and over ;  P32 - Potential workers without job attachment ;  &gt; Females ;</t>
  </si>
  <si>
    <t>65 years and over ;  P33 - People with job attachment ;  Persons ;</t>
  </si>
  <si>
    <t>65 years and over ;  P33 - People with job attachment ;  &gt; Males ;</t>
  </si>
  <si>
    <t>65 years and over ;  P33 - People with job attachment ;  &gt; Females ;</t>
  </si>
  <si>
    <t>65 years and over ;  P34 - People without job attachment ;  Persons ;</t>
  </si>
  <si>
    <t>65 years and over ;  P34 - People without job attachment ;  &gt; Males ;</t>
  </si>
  <si>
    <t>65 years and over ;  P34 - People without job attachment ;  &gt; Females ;</t>
  </si>
  <si>
    <t>65 years and over ;  P35 - PNILF with marginal attachment to the labour force (historical ver.) ;  Persons ;</t>
  </si>
  <si>
    <t>65 years and over ;  P35 - PNILF with marginal attachment to the labour force (historical ver.) ;  &gt; Males ;</t>
  </si>
  <si>
    <t>65 years and over ;  P35 - PNILF with marginal attachment to the labour force (historical ver.) ;  &gt; Females ;</t>
  </si>
  <si>
    <t>New South Wales ;  P01 - Civilian population ;  Persons ;</t>
  </si>
  <si>
    <t>New South Wales ;  P01 - Civilian population ;  &gt; Males ;</t>
  </si>
  <si>
    <t>New South Wales ;  P01 - Civilian population ;  &gt; Females ;</t>
  </si>
  <si>
    <t>New South Wales ;  P02 - Employed people ;  Persons ;</t>
  </si>
  <si>
    <t>New South Wales ;  P02 - Employed people ;  &gt; Males ;</t>
  </si>
  <si>
    <t>New South Wales ;  P02 - Employed people ;  &gt; Females ;</t>
  </si>
  <si>
    <t>New South Wales ;  P03 - Employed people who would prefer more hours ;  Persons ;</t>
  </si>
  <si>
    <t>New South Wales ;  P03 - Employed people who would prefer more hours ;  &gt; Males ;</t>
  </si>
  <si>
    <t>New South Wales ;  P03 - Employed people who would prefer more hours ;  &gt; Females ;</t>
  </si>
  <si>
    <t>New South Wales ;  P04 - Part-time workers who would prefer more hours ;  Persons ;</t>
  </si>
  <si>
    <t>New South Wales ;  P04 - Part-time workers who would prefer more hours ;  &gt; Males ;</t>
  </si>
  <si>
    <t>New South Wales ;  P04 - Part-time workers who would prefer more hours ;  &gt; Females ;</t>
  </si>
  <si>
    <t>New South Wales ;  P05 - Part-time workers who would prefer full-time hours ;  Persons ;</t>
  </si>
  <si>
    <t>New South Wales ;  P05 - Part-time workers who would prefer full-time hours ;  &gt; Males ;</t>
  </si>
  <si>
    <t>New South Wales ;  P05 - Part-time workers who would prefer full-time hours ;  &gt; Females ;</t>
  </si>
  <si>
    <t>New South Wales ;  P06 - Underemployed workers ;  Persons ;</t>
  </si>
  <si>
    <t>New South Wales ;  P06 - Underemployed workers ;  &gt; Males ;</t>
  </si>
  <si>
    <t>New South Wales ;  P06 - Underemployed workers ;  &gt; Females ;</t>
  </si>
  <si>
    <t>New South Wales ;  P07 - Underemployed part-time workers ;  Persons ;</t>
  </si>
  <si>
    <t>New South Wales ;  P07 - Underemployed part-time workers ;  &gt; Males ;</t>
  </si>
  <si>
    <t>New South Wales ;  P07 - Underemployed part-time workers ;  &gt; Females ;</t>
  </si>
  <si>
    <t>New South Wales ;  P08 - People who started current job In the last year ;  Persons ;</t>
  </si>
  <si>
    <t>New South Wales ;  P08 - People who started current job In the last year ;  &gt; Males ;</t>
  </si>
  <si>
    <t>New South Wales ;  P08 - People who started current job In the last year ;  &gt; Females ;</t>
  </si>
  <si>
    <t>New South Wales ;  P09 - People employed in current job for a year or more ;  Persons ;</t>
  </si>
  <si>
    <t>New South Wales ;  P09 - People employed in current job for a year or more ;  &gt; Males ;</t>
  </si>
  <si>
    <t>New South Wales ;  P09 - People employed in current job for a year or more ;  &gt; Females ;</t>
  </si>
  <si>
    <t>New South Wales ;  P10 - Employees who started current job In the last year ;  Persons ;</t>
  </si>
  <si>
    <t>New South Wales ;  P10 - Employees who started current job In the last year ;  &gt; Males ;</t>
  </si>
  <si>
    <t>New South Wales ;  P10 - Employees who started current job In the last year ;  &gt; Females ;</t>
  </si>
  <si>
    <t>New South Wales ;  P11 - Employees in current job for a year or more ;  Persons ;</t>
  </si>
  <si>
    <t>New South Wales ;  P11 - Employees in current job for a year or more ;  &gt; Males ;</t>
  </si>
  <si>
    <t>New South Wales ;  P11 - Employees in current job for a year or more ;  &gt; Females ;</t>
  </si>
  <si>
    <t>New South Wales ;  P12 - Looked for work while in current job over the last year ;  Persons ;</t>
  </si>
  <si>
    <t>New South Wales ;  P12 - Looked for work while in current job over the last year ;  &gt; Males ;</t>
  </si>
  <si>
    <t>New South Wales ;  P12 - Looked for work while in current job over the last year ;  &gt; Females ;</t>
  </si>
  <si>
    <t>New South Wales ;  P13 - People who worked at some time during the last year ;  Persons ;</t>
  </si>
  <si>
    <t>New South Wales ;  P13 - People who worked at some time during the last year ;  &gt; Males ;</t>
  </si>
  <si>
    <t>New South Wales ;  P13 - People who worked at some time during the last year ;  &gt; Females ;</t>
  </si>
  <si>
    <t>New South Wales ;  P14 - People who were working 12 months ago ;  Persons ;</t>
  </si>
  <si>
    <t>New South Wales ;  P14 - People who were working 12 months ago ;  &gt; Males ;</t>
  </si>
  <si>
    <t>New South Wales ;  P14 - People who were working 12 months ago ;  &gt; Females ;</t>
  </si>
  <si>
    <t>New South Wales ;  P15 - People currently employed and employed 12 months ago ;  Persons ;</t>
  </si>
  <si>
    <t>New South Wales ;  P15 - People currently employed and employed 12 months ago ;  &gt; Males ;</t>
  </si>
  <si>
    <t>New South Wales ;  P15 - People currently employed and employed 12 months ago ;  &gt; Females ;</t>
  </si>
  <si>
    <t>New South Wales ;  P16 - People who left, lost or worked multiple jobs last year ;  Persons ;</t>
  </si>
  <si>
    <t>New South Wales ;  P16 - People who left, lost or worked multiple jobs last year ;  &gt; Males ;</t>
  </si>
  <si>
    <t>New South Wales ;  P16 - People who left, lost or worked multiple jobs last year ;  &gt; Females ;</t>
  </si>
  <si>
    <t>New South Wales ;  P17 - People who left or lost a job last year ;  Persons ;</t>
  </si>
  <si>
    <t>New South Wales ;  P17 - People who left or lost a job last year ;  &gt; Males ;</t>
  </si>
  <si>
    <t>New South Wales ;  P17 - People who left or lost a job last year ;  &gt; Females ;</t>
  </si>
  <si>
    <t>New South Wales ;  P18 - Employed people who left or lost a job last year ;  Persons ;</t>
  </si>
  <si>
    <t>New South Wales ;  P18 - Employed people who left or lost a job last year ;  &gt; Males ;</t>
  </si>
  <si>
    <t>New South Wales ;  P18 - Employed people who left or lost a job last year ;  &gt; Females ;</t>
  </si>
  <si>
    <t>New South Wales ;  P19 - Unemployed people ;  Persons ;</t>
  </si>
  <si>
    <t>New South Wales ;  P19 - Unemployed people ;  &gt; Males ;</t>
  </si>
  <si>
    <t>New South Wales ;  P19 - Unemployed people ;  &gt; Females ;</t>
  </si>
  <si>
    <t>New South Wales ;  P20 - People not in the labour force (PNILF) ;  Persons ;</t>
  </si>
  <si>
    <t>New South Wales ;  P20 - People not in the labour force (PNILF) ;  &gt; Males ;</t>
  </si>
  <si>
    <t>New South Wales ;  P20 - People not in the labour force (PNILF) ;  &gt; Females ;</t>
  </si>
  <si>
    <t>New South Wales ;  P21 - PNILF who wanted to work ;  Persons ;</t>
  </si>
  <si>
    <t>New South Wales ;  P21 - PNILF who wanted to work ;  &gt; Males ;</t>
  </si>
  <si>
    <t>New South Wales ;  P21 - PNILF who wanted to work ;  &gt; Females ;</t>
  </si>
  <si>
    <t>New South Wales ;  P22 - PNILF who looked for work ;  Persons ;</t>
  </si>
  <si>
    <t>New South Wales ;  P22 - PNILF who looked for work ;  &gt; Males ;</t>
  </si>
  <si>
    <t>New South Wales ;  P22 - PNILF who looked for work ;  &gt; Females ;</t>
  </si>
  <si>
    <t>New South Wales ;  P23 - PNILF with marginal attachment to the labour force ;  Persons ;</t>
  </si>
  <si>
    <t>New South Wales ;  P23 - PNILF with marginal attachment to the labour force ;  &gt; Males ;</t>
  </si>
  <si>
    <t>New South Wales ;  P23 - PNILF with marginal attachment to the labour force ;  &gt; Females ;</t>
  </si>
  <si>
    <t>New South Wales ;  P24 - PNILF who had a job to go or return to ;  Persons ;</t>
  </si>
  <si>
    <t>New South Wales ;  P24 - PNILF who had a job to go or return to ;  &gt; Males ;</t>
  </si>
  <si>
    <t>New South Wales ;  P24 - PNILF who had a job to go or return to ;  &gt; Females ;</t>
  </si>
  <si>
    <t>New South Wales ;  P25 - PNILF who wanted work and could start within four weeks ;  Persons ;</t>
  </si>
  <si>
    <t>New South Wales ;  P25 - PNILF who wanted work and could start within four weeks ;  &gt; Males ;</t>
  </si>
  <si>
    <t>New South Wales ;  P25 - PNILF who wanted work and could start within four weeks ;  &gt; Females ;</t>
  </si>
  <si>
    <t>New South Wales ;  P26 - Discouraged job seekers ;  Persons ;</t>
  </si>
  <si>
    <t>New South Wales ;  P26 - Discouraged job seekers ;  &gt; Males ;</t>
  </si>
  <si>
    <t>New South Wales ;  P26 - Discouraged job seekers ;  &gt; Females ;</t>
  </si>
  <si>
    <t>New South Wales ;  P27 - PNILF who wanted work but unavailable within four weeks ;  Persons ;</t>
  </si>
  <si>
    <t>New South Wales ;  P27 - PNILF who wanted work but unavailable within four weeks ;  &gt; Males ;</t>
  </si>
  <si>
    <t>New South Wales ;  P27 - PNILF who wanted work but unavailable within four weeks ;  &gt; Females ;</t>
  </si>
  <si>
    <t>New South Wales ;  P28 - PNILF who wanted work but were caring for children ;  Persons ;</t>
  </si>
  <si>
    <t>New South Wales ;  P28 - PNILF who wanted work but were caring for children ;  &gt; Males ;</t>
  </si>
  <si>
    <t>New South Wales ;  P28 - PNILF who wanted work but were caring for children ;  &gt; Females ;</t>
  </si>
  <si>
    <t>New South Wales ;  P29 - PNILF whose last job was less than 10 years ago ;  Persons ;</t>
  </si>
  <si>
    <t>New South Wales ;  P29 - PNILF whose last job was less than 10 years ago ;  &gt; Males ;</t>
  </si>
  <si>
    <t>New South Wales ;  P29 - PNILF whose last job was less than 10 years ago ;  &gt; Females ;</t>
  </si>
  <si>
    <t>New South Wales ;  P30 - Potential workers ;  Persons ;</t>
  </si>
  <si>
    <t>New South Wales ;  P30 - Potential workers ;  &gt; Males ;</t>
  </si>
  <si>
    <t>New South Wales ;  P30 - Potential workers ;  &gt; Females ;</t>
  </si>
  <si>
    <t>New South Wales ;  P31 - Potential workers with job attachment ;  Persons ;</t>
  </si>
  <si>
    <t>New South Wales ;  P31 - Potential workers with job attachment ;  &gt; Males ;</t>
  </si>
  <si>
    <t>New South Wales ;  P31 - Potential workers with job attachment ;  &gt; Females ;</t>
  </si>
  <si>
    <t>New South Wales ;  P32 - Potential workers without job attachment ;  Persons ;</t>
  </si>
  <si>
    <t>New South Wales ;  P32 - Potential workers without job attachment ;  &gt; Males ;</t>
  </si>
  <si>
    <t>New South Wales ;  P32 - Potential workers without job attachment ;  &gt; Females ;</t>
  </si>
  <si>
    <t>New South Wales ;  P33 - People with job attachment ;  Persons ;</t>
  </si>
  <si>
    <t>New South Wales ;  P33 - People with job attachment ;  &gt; Males ;</t>
  </si>
  <si>
    <t>New South Wales ;  P33 - People with job attachment ;  &gt; Females ;</t>
  </si>
  <si>
    <t>New South Wales ;  P34 - People without job attachment ;  Persons ;</t>
  </si>
  <si>
    <t>New South Wales ;  P34 - People without job attachment ;  &gt; Males ;</t>
  </si>
  <si>
    <t>New South Wales ;  P34 - People without job attachment ;  &gt; Females ;</t>
  </si>
  <si>
    <t>New South Wales ;  P35 - PNILF with marginal attachment to the labour force (historical ver.) ;  Persons ;</t>
  </si>
  <si>
    <t>New South Wales ;  P35 - PNILF with marginal attachment to the labour force (historical ver.) ;  &gt; Males ;</t>
  </si>
  <si>
    <t>New South Wales ;  P35 - PNILF with marginal attachment to the labour force (historical ver.) ;  &gt; Females ;</t>
  </si>
  <si>
    <t>Victoria ;  P01 - Civilian population ;  Persons ;</t>
  </si>
  <si>
    <t>Victoria ;  P01 - Civilian population ;  &gt; Males ;</t>
  </si>
  <si>
    <t>Victoria ;  P01 - Civilian population ;  &gt; Females ;</t>
  </si>
  <si>
    <t>Victoria ;  P02 - Employed people ;  Persons ;</t>
  </si>
  <si>
    <t>Victoria ;  P02 - Employed people ;  &gt; Males ;</t>
  </si>
  <si>
    <t>Victoria ;  P02 - Employed people ;  &gt; Females ;</t>
  </si>
  <si>
    <t>Victoria ;  P03 - Employed people who would prefer more hours ;  Persons ;</t>
  </si>
  <si>
    <t>Victoria ;  P03 - Employed people who would prefer more hours ;  &gt; Males ;</t>
  </si>
  <si>
    <t>Victoria ;  P03 - Employed people who would prefer more hours ;  &gt; Females ;</t>
  </si>
  <si>
    <t>Victoria ;  P04 - Part-time workers who would prefer more hours ;  Persons ;</t>
  </si>
  <si>
    <t>Victoria ;  P04 - Part-time workers who would prefer more hours ;  &gt; Males ;</t>
  </si>
  <si>
    <t>Victoria ;  P04 - Part-time workers who would prefer more hours ;  &gt; Females ;</t>
  </si>
  <si>
    <t>Victoria ;  P05 - Part-time workers who would prefer full-time hours ;  Persons ;</t>
  </si>
  <si>
    <t>Victoria ;  P05 - Part-time workers who would prefer full-time hours ;  &gt; Males ;</t>
  </si>
  <si>
    <t>Victoria ;  P05 - Part-time workers who would prefer full-time hours ;  &gt; Females ;</t>
  </si>
  <si>
    <t>A126108686K</t>
  </si>
  <si>
    <t>A126101206K</t>
  </si>
  <si>
    <t>A126116326F</t>
  </si>
  <si>
    <t>A126108766K</t>
  </si>
  <si>
    <t>A126101218V</t>
  </si>
  <si>
    <t>A126116338R</t>
  </si>
  <si>
    <t>A126108778V</t>
  </si>
  <si>
    <t>A126101150K</t>
  </si>
  <si>
    <t>A126116270F</t>
  </si>
  <si>
    <t>A126108710X</t>
  </si>
  <si>
    <t>A126101134K</t>
  </si>
  <si>
    <t>A126116254F</t>
  </si>
  <si>
    <t>A126108694K</t>
  </si>
  <si>
    <t>A126101170V</t>
  </si>
  <si>
    <t>A126116290R</t>
  </si>
  <si>
    <t>A126108730J</t>
  </si>
  <si>
    <t>A126101146V</t>
  </si>
  <si>
    <t>A126116266R</t>
  </si>
  <si>
    <t>A126108706J</t>
  </si>
  <si>
    <t>A126101174C</t>
  </si>
  <si>
    <t>A126116294X</t>
  </si>
  <si>
    <t>A126108734T</t>
  </si>
  <si>
    <t>A126101154V</t>
  </si>
  <si>
    <t>A126116274R</t>
  </si>
  <si>
    <t>A126108714J</t>
  </si>
  <si>
    <t>A126097442A</t>
  </si>
  <si>
    <t>A126112562K</t>
  </si>
  <si>
    <t>A126105002F</t>
  </si>
  <si>
    <t>A126097398C</t>
  </si>
  <si>
    <t>A126112518A</t>
  </si>
  <si>
    <t>A126104958F</t>
  </si>
  <si>
    <t>A126097446K</t>
  </si>
  <si>
    <t>A126112566V</t>
  </si>
  <si>
    <t>A126105006R</t>
  </si>
  <si>
    <t>A126097450A</t>
  </si>
  <si>
    <t>A126112570K</t>
  </si>
  <si>
    <t>A126105010F</t>
  </si>
  <si>
    <t>A126097402J</t>
  </si>
  <si>
    <t>A126112522T</t>
  </si>
  <si>
    <t>A126104962W</t>
  </si>
  <si>
    <t>A126097406T</t>
  </si>
  <si>
    <t>A126112526A</t>
  </si>
  <si>
    <t>A126104966F</t>
  </si>
  <si>
    <t>A126097430T</t>
  </si>
  <si>
    <t>A126112550A</t>
  </si>
  <si>
    <t>A126104990F</t>
  </si>
  <si>
    <t>A126097378V</t>
  </si>
  <si>
    <t>A126112498C</t>
  </si>
  <si>
    <t>A126104938W</t>
  </si>
  <si>
    <t>A126097454K</t>
  </si>
  <si>
    <t>A126112574V</t>
  </si>
  <si>
    <t>A126105014R</t>
  </si>
  <si>
    <t>A126097434A</t>
  </si>
  <si>
    <t>A126112554K</t>
  </si>
  <si>
    <t>A126104994R</t>
  </si>
  <si>
    <t>A126097466V</t>
  </si>
  <si>
    <t>A126112586C</t>
  </si>
  <si>
    <t>A126105026X</t>
  </si>
  <si>
    <t>A126097382K</t>
  </si>
  <si>
    <t>A126112502J</t>
  </si>
  <si>
    <t>A126104942L</t>
  </si>
  <si>
    <t>A126097338A</t>
  </si>
  <si>
    <t>A126112458K</t>
  </si>
  <si>
    <t>A126104898R</t>
  </si>
  <si>
    <t>A126097358K</t>
  </si>
  <si>
    <t>A126112478V</t>
  </si>
  <si>
    <t>A126104918L</t>
  </si>
  <si>
    <t>A126097410J</t>
  </si>
  <si>
    <t>A126112530T</t>
  </si>
  <si>
    <t>A126104970W</t>
  </si>
  <si>
    <t>A126097362A</t>
  </si>
  <si>
    <t>A126112482K</t>
  </si>
  <si>
    <t>A126104922C</t>
  </si>
  <si>
    <t>A126097414T</t>
  </si>
  <si>
    <t>A126112534A</t>
  </si>
  <si>
    <t>A126104974F</t>
  </si>
  <si>
    <t>A126097418A</t>
  </si>
  <si>
    <t>A126112538K</t>
  </si>
  <si>
    <t>A126104978R</t>
  </si>
  <si>
    <t>A126097470K</t>
  </si>
  <si>
    <t>A126112590V</t>
  </si>
  <si>
    <t>A126105030R</t>
  </si>
  <si>
    <t>A126097342T</t>
  </si>
  <si>
    <t>A126112462A</t>
  </si>
  <si>
    <t>A126104902V</t>
  </si>
  <si>
    <t>A126097458V</t>
  </si>
  <si>
    <t>A126112578C</t>
  </si>
  <si>
    <t>A126105018X</t>
  </si>
  <si>
    <t>A126097462K</t>
  </si>
  <si>
    <t>A126112582V</t>
  </si>
  <si>
    <t>A126105022R</t>
  </si>
  <si>
    <t>A126097350T</t>
  </si>
  <si>
    <t>A126112470A</t>
  </si>
  <si>
    <t>A126104910V</t>
  </si>
  <si>
    <t>A126097386V</t>
  </si>
  <si>
    <t>A126112506T</t>
  </si>
  <si>
    <t>A126104946W</t>
  </si>
  <si>
    <t>A126097422T</t>
  </si>
  <si>
    <t>A126112542A</t>
  </si>
  <si>
    <t>A126104982F</t>
  </si>
  <si>
    <t>A126097474V</t>
  </si>
  <si>
    <t>A126112594C</t>
  </si>
  <si>
    <t>A126105034X</t>
  </si>
  <si>
    <t>A126097346A</t>
  </si>
  <si>
    <t>A126112466K</t>
  </si>
  <si>
    <t>A126104906C</t>
  </si>
  <si>
    <t>A126097426A</t>
  </si>
  <si>
    <t>A126112546K</t>
  </si>
  <si>
    <t>A126104986R</t>
  </si>
  <si>
    <t>A126097438K</t>
  </si>
  <si>
    <t>A126112558V</t>
  </si>
  <si>
    <t>A126104998X</t>
  </si>
  <si>
    <t>A126097370A</t>
  </si>
  <si>
    <t>A126112490K</t>
  </si>
  <si>
    <t>A126104930C</t>
  </si>
  <si>
    <t>A126097354A</t>
  </si>
  <si>
    <t>A126112474K</t>
  </si>
  <si>
    <t>A126104914C</t>
  </si>
  <si>
    <t>A126097390K</t>
  </si>
  <si>
    <t>A126112510J</t>
  </si>
  <si>
    <t>A126104950L</t>
  </si>
  <si>
    <t>A126097366K</t>
  </si>
  <si>
    <t>A126112486V</t>
  </si>
  <si>
    <t>A126104926L</t>
  </si>
  <si>
    <t>A126097394V</t>
  </si>
  <si>
    <t>A126112514T</t>
  </si>
  <si>
    <t>A126104954W</t>
  </si>
  <si>
    <t>A126097374K</t>
  </si>
  <si>
    <t>A126112494V</t>
  </si>
  <si>
    <t>A126104934L</t>
  </si>
  <si>
    <t>A126095762A</t>
  </si>
  <si>
    <t>A126110882K</t>
  </si>
  <si>
    <t>A126103322F</t>
  </si>
  <si>
    <t>A126095718T</t>
  </si>
  <si>
    <t>A126110838A</t>
  </si>
  <si>
    <t>A126103278J</t>
  </si>
  <si>
    <t>A126095766K</t>
  </si>
  <si>
    <t>A126110886V</t>
  </si>
  <si>
    <t>A126103326R</t>
  </si>
  <si>
    <t>A126095770A</t>
  </si>
  <si>
    <t>A126110890K</t>
  </si>
  <si>
    <t>A126103330F</t>
  </si>
  <si>
    <t>A126095722J</t>
  </si>
  <si>
    <t>A126110842T</t>
  </si>
  <si>
    <t>A126103282X</t>
  </si>
  <si>
    <t>A126095726T</t>
  </si>
  <si>
    <t>A126110846A</t>
  </si>
  <si>
    <t>A126103286J</t>
  </si>
  <si>
    <t>A126095750T</t>
  </si>
  <si>
    <t>A126110870A</t>
  </si>
  <si>
    <t>A126103310W</t>
  </si>
  <si>
    <t>A126095698V</t>
  </si>
  <si>
    <t>A126110818T</t>
  </si>
  <si>
    <t>A126103258X</t>
  </si>
  <si>
    <t>A126095774K</t>
  </si>
  <si>
    <t>A126110894V</t>
  </si>
  <si>
    <t>A126103334R</t>
  </si>
  <si>
    <t>A126095754A</t>
  </si>
  <si>
    <t>A126110874K</t>
  </si>
  <si>
    <t>A126103314F</t>
  </si>
  <si>
    <t>A126095786V</t>
  </si>
  <si>
    <t>A126110906T</t>
  </si>
  <si>
    <t>A126103346X</t>
  </si>
  <si>
    <t>A126095702X</t>
  </si>
  <si>
    <t>A126110822J</t>
  </si>
  <si>
    <t>A126103262R</t>
  </si>
  <si>
    <t>A126095658A</t>
  </si>
  <si>
    <t>A126110778K</t>
  </si>
  <si>
    <t>A126103218F</t>
  </si>
  <si>
    <t>A126095678K</t>
  </si>
  <si>
    <t>A126110798V</t>
  </si>
  <si>
    <t>A126103238R</t>
  </si>
  <si>
    <t>A126095730J</t>
  </si>
  <si>
    <t>A126110850T</t>
  </si>
  <si>
    <t>A126103290X</t>
  </si>
  <si>
    <t>A126095682A</t>
  </si>
  <si>
    <t>A126110802X</t>
  </si>
  <si>
    <t>A126103242F</t>
  </si>
  <si>
    <t>A126095734T</t>
  </si>
  <si>
    <t>A126110854A</t>
  </si>
  <si>
    <t>A126103294J</t>
  </si>
  <si>
    <t>A126095738A</t>
  </si>
  <si>
    <t>A126110858K</t>
  </si>
  <si>
    <t>A126103298T</t>
  </si>
  <si>
    <t>A126095790K</t>
  </si>
  <si>
    <t>A126110910J</t>
  </si>
  <si>
    <t>A126103350R</t>
  </si>
  <si>
    <t>A126095662T</t>
  </si>
  <si>
    <t>A126110782A</t>
  </si>
  <si>
    <t>A126103222W</t>
  </si>
  <si>
    <t>A126095778V</t>
  </si>
  <si>
    <t>A126110898C</t>
  </si>
  <si>
    <t>A126103338X</t>
  </si>
  <si>
    <t>A126095782K</t>
  </si>
  <si>
    <t>A126110902J</t>
  </si>
  <si>
    <t>A126103342R</t>
  </si>
  <si>
    <t>A126095670T</t>
  </si>
  <si>
    <t>A126110790A</t>
  </si>
  <si>
    <t>A126103230W</t>
  </si>
  <si>
    <t>A126095706J</t>
  </si>
  <si>
    <t>A126110826T</t>
  </si>
  <si>
    <t>A126103266X</t>
  </si>
  <si>
    <t>A126095742T</t>
  </si>
  <si>
    <t>A126110862A</t>
  </si>
  <si>
    <t>A126103302W</t>
  </si>
  <si>
    <t>A126095794V</t>
  </si>
  <si>
    <t>A126110914T</t>
  </si>
  <si>
    <t>A126103354X</t>
  </si>
  <si>
    <t>A126095666A</t>
  </si>
  <si>
    <t>A126110786K</t>
  </si>
  <si>
    <t>A126103226F</t>
  </si>
  <si>
    <t>A126095746A</t>
  </si>
  <si>
    <t>A126110866K</t>
  </si>
  <si>
    <t>A126103306F</t>
  </si>
  <si>
    <t>A126095758K</t>
  </si>
  <si>
    <t>A126110878V</t>
  </si>
  <si>
    <t>A126103318R</t>
  </si>
  <si>
    <t>A126095690A</t>
  </si>
  <si>
    <t>A126110810X</t>
  </si>
  <si>
    <t>A126103250F</t>
  </si>
  <si>
    <t>A126095674A</t>
  </si>
  <si>
    <t>A126110794K</t>
  </si>
  <si>
    <t>A126103234F</t>
  </si>
  <si>
    <t>A126095710X</t>
  </si>
  <si>
    <t>A126110830J</t>
  </si>
  <si>
    <t>A126103270R</t>
  </si>
  <si>
    <t>A126095686K</t>
  </si>
  <si>
    <t>A126110806J</t>
  </si>
  <si>
    <t>A126103246R</t>
  </si>
  <si>
    <t>A126095714J</t>
  </si>
  <si>
    <t>A126110834T</t>
  </si>
  <si>
    <t>A126103274X</t>
  </si>
  <si>
    <t>A126095694K</t>
  </si>
  <si>
    <t>A126110814J</t>
  </si>
  <si>
    <t>A126103254R</t>
  </si>
  <si>
    <t>A126095202C</t>
  </si>
  <si>
    <t>A126110322L</t>
  </si>
  <si>
    <t>A126102762T</t>
  </si>
  <si>
    <t>A126095158F</t>
  </si>
  <si>
    <t>A126110278R</t>
  </si>
  <si>
    <t>A126102718J</t>
  </si>
  <si>
    <t>A126095206L</t>
  </si>
  <si>
    <t>A126110326W</t>
  </si>
  <si>
    <t>A126102766A</t>
  </si>
  <si>
    <t>A126095210C</t>
  </si>
  <si>
    <t>A126110330L</t>
  </si>
  <si>
    <t>A126102770T</t>
  </si>
  <si>
    <t>A126095162W</t>
  </si>
  <si>
    <t>A126110282F</t>
  </si>
  <si>
    <t>A126102722X</t>
  </si>
  <si>
    <t>Victoria ;  P06 - Underemployed workers ;  Persons ;</t>
  </si>
  <si>
    <t>Victoria ;  P06 - Underemployed workers ;  &gt; Males ;</t>
  </si>
  <si>
    <t>Victoria ;  P06 - Underemployed workers ;  &gt; Females ;</t>
  </si>
  <si>
    <t>Victoria ;  P07 - Underemployed part-time workers ;  Persons ;</t>
  </si>
  <si>
    <t>Victoria ;  P07 - Underemployed part-time workers ;  &gt; Males ;</t>
  </si>
  <si>
    <t>Victoria ;  P07 - Underemployed part-time workers ;  &gt; Females ;</t>
  </si>
  <si>
    <t>Victoria ;  P08 - People who started current job In the last year ;  Persons ;</t>
  </si>
  <si>
    <t>Victoria ;  P08 - People who started current job In the last year ;  &gt; Males ;</t>
  </si>
  <si>
    <t>Victoria ;  P08 - People who started current job In the last year ;  &gt; Females ;</t>
  </si>
  <si>
    <t>Victoria ;  P09 - People employed in current job for a year or more ;  Persons ;</t>
  </si>
  <si>
    <t>Victoria ;  P09 - People employed in current job for a year or more ;  &gt; Males ;</t>
  </si>
  <si>
    <t>Victoria ;  P09 - People employed in current job for a year or more ;  &gt; Females ;</t>
  </si>
  <si>
    <t>Victoria ;  P10 - Employees who started current job In the last year ;  Persons ;</t>
  </si>
  <si>
    <t>Victoria ;  P10 - Employees who started current job In the last year ;  &gt; Males ;</t>
  </si>
  <si>
    <t>Victoria ;  P10 - Employees who started current job In the last year ;  &gt; Females ;</t>
  </si>
  <si>
    <t>Victoria ;  P11 - Employees in current job for a year or more ;  Persons ;</t>
  </si>
  <si>
    <t>Victoria ;  P11 - Employees in current job for a year or more ;  &gt; Males ;</t>
  </si>
  <si>
    <t>Victoria ;  P11 - Employees in current job for a year or more ;  &gt; Females ;</t>
  </si>
  <si>
    <t>Victoria ;  P12 - Looked for work while in current job over the last year ;  Persons ;</t>
  </si>
  <si>
    <t>Victoria ;  P12 - Looked for work while in current job over the last year ;  &gt; Males ;</t>
  </si>
  <si>
    <t>Victoria ;  P12 - Looked for work while in current job over the last year ;  &gt; Females ;</t>
  </si>
  <si>
    <t>Victoria ;  P13 - People who worked at some time during the last year ;  Persons ;</t>
  </si>
  <si>
    <t>Victoria ;  P13 - People who worked at some time during the last year ;  &gt; Males ;</t>
  </si>
  <si>
    <t>Victoria ;  P13 - People who worked at some time during the last year ;  &gt; Females ;</t>
  </si>
  <si>
    <t>Victoria ;  P14 - People who were working 12 months ago ;  Persons ;</t>
  </si>
  <si>
    <t>Victoria ;  P14 - People who were working 12 months ago ;  &gt; Males ;</t>
  </si>
  <si>
    <t>Victoria ;  P14 - People who were working 12 months ago ;  &gt; Females ;</t>
  </si>
  <si>
    <t>Victoria ;  P15 - People currently employed and employed 12 months ago ;  Persons ;</t>
  </si>
  <si>
    <t>Victoria ;  P15 - People currently employed and employed 12 months ago ;  &gt; Males ;</t>
  </si>
  <si>
    <t>Victoria ;  P15 - People currently employed and employed 12 months ago ;  &gt; Females ;</t>
  </si>
  <si>
    <t>Victoria ;  P16 - People who left, lost or worked multiple jobs last year ;  Persons ;</t>
  </si>
  <si>
    <t>Victoria ;  P16 - People who left, lost or worked multiple jobs last year ;  &gt; Males ;</t>
  </si>
  <si>
    <t>Victoria ;  P16 - People who left, lost or worked multiple jobs last year ;  &gt; Females ;</t>
  </si>
  <si>
    <t>Victoria ;  P17 - People who left or lost a job last year ;  Persons ;</t>
  </si>
  <si>
    <t>Victoria ;  P17 - People who left or lost a job last year ;  &gt; Males ;</t>
  </si>
  <si>
    <t>Victoria ;  P17 - People who left or lost a job last year ;  &gt; Females ;</t>
  </si>
  <si>
    <t>Victoria ;  P18 - Employed people who left or lost a job last year ;  Persons ;</t>
  </si>
  <si>
    <t>Victoria ;  P18 - Employed people who left or lost a job last year ;  &gt; Males ;</t>
  </si>
  <si>
    <t>Victoria ;  P18 - Employed people who left or lost a job last year ;  &gt; Females ;</t>
  </si>
  <si>
    <t>Victoria ;  P19 - Unemployed people ;  Persons ;</t>
  </si>
  <si>
    <t>Victoria ;  P19 - Unemployed people ;  &gt; Males ;</t>
  </si>
  <si>
    <t>Victoria ;  P19 - Unemployed people ;  &gt; Females ;</t>
  </si>
  <si>
    <t>Victoria ;  P20 - People not in the labour force (PNILF) ;  Persons ;</t>
  </si>
  <si>
    <t>Victoria ;  P20 - People not in the labour force (PNILF) ;  &gt; Males ;</t>
  </si>
  <si>
    <t>Victoria ;  P20 - People not in the labour force (PNILF) ;  &gt; Females ;</t>
  </si>
  <si>
    <t>Victoria ;  P21 - PNILF who wanted to work ;  Persons ;</t>
  </si>
  <si>
    <t>Victoria ;  P21 - PNILF who wanted to work ;  &gt; Males ;</t>
  </si>
  <si>
    <t>Victoria ;  P21 - PNILF who wanted to work ;  &gt; Females ;</t>
  </si>
  <si>
    <t>Victoria ;  P22 - PNILF who looked for work ;  Persons ;</t>
  </si>
  <si>
    <t>Victoria ;  P22 - PNILF who looked for work ;  &gt; Males ;</t>
  </si>
  <si>
    <t>Victoria ;  P22 - PNILF who looked for work ;  &gt; Females ;</t>
  </si>
  <si>
    <t>Victoria ;  P23 - PNILF with marginal attachment to the labour force ;  Persons ;</t>
  </si>
  <si>
    <t>Victoria ;  P23 - PNILF with marginal attachment to the labour force ;  &gt; Males ;</t>
  </si>
  <si>
    <t>Victoria ;  P23 - PNILF with marginal attachment to the labour force ;  &gt; Females ;</t>
  </si>
  <si>
    <t>Victoria ;  P24 - PNILF who had a job to go or return to ;  Persons ;</t>
  </si>
  <si>
    <t>Victoria ;  P24 - PNILF who had a job to go or return to ;  &gt; Males ;</t>
  </si>
  <si>
    <t>Victoria ;  P24 - PNILF who had a job to go or return to ;  &gt; Females ;</t>
  </si>
  <si>
    <t>Victoria ;  P25 - PNILF who wanted work and could start within four weeks ;  Persons ;</t>
  </si>
  <si>
    <t>Victoria ;  P25 - PNILF who wanted work and could start within four weeks ;  &gt; Males ;</t>
  </si>
  <si>
    <t>Victoria ;  P25 - PNILF who wanted work and could start within four weeks ;  &gt; Females ;</t>
  </si>
  <si>
    <t>Victoria ;  P26 - Discouraged job seekers ;  Persons ;</t>
  </si>
  <si>
    <t>Victoria ;  P26 - Discouraged job seekers ;  &gt; Males ;</t>
  </si>
  <si>
    <t>Victoria ;  P26 - Discouraged job seekers ;  &gt; Females ;</t>
  </si>
  <si>
    <t>Victoria ;  P27 - PNILF who wanted work but unavailable within four weeks ;  Persons ;</t>
  </si>
  <si>
    <t>Victoria ;  P27 - PNILF who wanted work but unavailable within four weeks ;  &gt; Males ;</t>
  </si>
  <si>
    <t>Victoria ;  P27 - PNILF who wanted work but unavailable within four weeks ;  &gt; Females ;</t>
  </si>
  <si>
    <t>Victoria ;  P28 - PNILF who wanted work but were caring for children ;  Persons ;</t>
  </si>
  <si>
    <t>Victoria ;  P28 - PNILF who wanted work but were caring for children ;  &gt; Males ;</t>
  </si>
  <si>
    <t>Victoria ;  P28 - PNILF who wanted work but were caring for children ;  &gt; Females ;</t>
  </si>
  <si>
    <t>Victoria ;  P29 - PNILF whose last job was less than 10 years ago ;  Persons ;</t>
  </si>
  <si>
    <t>Victoria ;  P29 - PNILF whose last job was less than 10 years ago ;  &gt; Males ;</t>
  </si>
  <si>
    <t>Victoria ;  P29 - PNILF whose last job was less than 10 years ago ;  &gt; Females ;</t>
  </si>
  <si>
    <t>Victoria ;  P30 - Potential workers ;  Persons ;</t>
  </si>
  <si>
    <t>Victoria ;  P30 - Potential workers ;  &gt; Males ;</t>
  </si>
  <si>
    <t>Victoria ;  P30 - Potential workers ;  &gt; Females ;</t>
  </si>
  <si>
    <t>Victoria ;  P31 - Potential workers with job attachment ;  Persons ;</t>
  </si>
  <si>
    <t>Victoria ;  P31 - Potential workers with job attachment ;  &gt; Males ;</t>
  </si>
  <si>
    <t>Victoria ;  P31 - Potential workers with job attachment ;  &gt; Females ;</t>
  </si>
  <si>
    <t>Victoria ;  P32 - Potential workers without job attachment ;  Persons ;</t>
  </si>
  <si>
    <t>Victoria ;  P32 - Potential workers without job attachment ;  &gt; Males ;</t>
  </si>
  <si>
    <t>Victoria ;  P32 - Potential workers without job attachment ;  &gt; Females ;</t>
  </si>
  <si>
    <t>Victoria ;  P33 - People with job attachment ;  Persons ;</t>
  </si>
  <si>
    <t>Victoria ;  P33 - People with job attachment ;  &gt; Males ;</t>
  </si>
  <si>
    <t>Victoria ;  P33 - People with job attachment ;  &gt; Females ;</t>
  </si>
  <si>
    <t>Victoria ;  P34 - People without job attachment ;  Persons ;</t>
  </si>
  <si>
    <t>Victoria ;  P34 - People without job attachment ;  &gt; Males ;</t>
  </si>
  <si>
    <t>Victoria ;  P34 - People without job attachment ;  &gt; Females ;</t>
  </si>
  <si>
    <t>Victoria ;  P35 - PNILF with marginal attachment to the labour force (historical ver.) ;  Persons ;</t>
  </si>
  <si>
    <t>Victoria ;  P35 - PNILF with marginal attachment to the labour force (historical ver.) ;  &gt; Males ;</t>
  </si>
  <si>
    <t>Victoria ;  P35 - PNILF with marginal attachment to the labour force (historical ver.) ;  &gt; Females ;</t>
  </si>
  <si>
    <t>Queensland ;  P01 - Civilian population ;  Persons ;</t>
  </si>
  <si>
    <t>Queensland ;  P01 - Civilian population ;  &gt; Males ;</t>
  </si>
  <si>
    <t>Queensland ;  P01 - Civilian population ;  &gt; Females ;</t>
  </si>
  <si>
    <t>Queensland ;  P02 - Employed people ;  Persons ;</t>
  </si>
  <si>
    <t>Queensland ;  P02 - Employed people ;  &gt; Males ;</t>
  </si>
  <si>
    <t>Queensland ;  P02 - Employed people ;  &gt; Females ;</t>
  </si>
  <si>
    <t>Queensland ;  P03 - Employed people who would prefer more hours ;  Persons ;</t>
  </si>
  <si>
    <t>Queensland ;  P03 - Employed people who would prefer more hours ;  &gt; Males ;</t>
  </si>
  <si>
    <t>Queensland ;  P03 - Employed people who would prefer more hours ;  &gt; Females ;</t>
  </si>
  <si>
    <t>Queensland ;  P04 - Part-time workers who would prefer more hours ;  Persons ;</t>
  </si>
  <si>
    <t>Queensland ;  P04 - Part-time workers who would prefer more hours ;  &gt; Males ;</t>
  </si>
  <si>
    <t>Queensland ;  P04 - Part-time workers who would prefer more hours ;  &gt; Females ;</t>
  </si>
  <si>
    <t>Queensland ;  P05 - Part-time workers who would prefer full-time hours ;  Persons ;</t>
  </si>
  <si>
    <t>Queensland ;  P05 - Part-time workers who would prefer full-time hours ;  &gt; Males ;</t>
  </si>
  <si>
    <t>Queensland ;  P05 - Part-time workers who would prefer full-time hours ;  &gt; Females ;</t>
  </si>
  <si>
    <t>Queensland ;  P06 - Underemployed workers ;  Persons ;</t>
  </si>
  <si>
    <t>Queensland ;  P06 - Underemployed workers ;  &gt; Males ;</t>
  </si>
  <si>
    <t>Queensland ;  P06 - Underemployed workers ;  &gt; Females ;</t>
  </si>
  <si>
    <t>Queensland ;  P07 - Underemployed part-time workers ;  Persons ;</t>
  </si>
  <si>
    <t>Queensland ;  P07 - Underemployed part-time workers ;  &gt; Males ;</t>
  </si>
  <si>
    <t>Queensland ;  P07 - Underemployed part-time workers ;  &gt; Females ;</t>
  </si>
  <si>
    <t>Queensland ;  P08 - People who started current job In the last year ;  Persons ;</t>
  </si>
  <si>
    <t>Queensland ;  P08 - People who started current job In the last year ;  &gt; Males ;</t>
  </si>
  <si>
    <t>Queensland ;  P08 - People who started current job In the last year ;  &gt; Females ;</t>
  </si>
  <si>
    <t>Queensland ;  P09 - People employed in current job for a year or more ;  Persons ;</t>
  </si>
  <si>
    <t>Queensland ;  P09 - People employed in current job for a year or more ;  &gt; Males ;</t>
  </si>
  <si>
    <t>Queensland ;  P09 - People employed in current job for a year or more ;  &gt; Females ;</t>
  </si>
  <si>
    <t>Queensland ;  P10 - Employees who started current job In the last year ;  Persons ;</t>
  </si>
  <si>
    <t>Queensland ;  P10 - Employees who started current job In the last year ;  &gt; Males ;</t>
  </si>
  <si>
    <t>Queensland ;  P10 - Employees who started current job In the last year ;  &gt; Females ;</t>
  </si>
  <si>
    <t>Queensland ;  P11 - Employees in current job for a year or more ;  Persons ;</t>
  </si>
  <si>
    <t>Queensland ;  P11 - Employees in current job for a year or more ;  &gt; Males ;</t>
  </si>
  <si>
    <t>Queensland ;  P11 - Employees in current job for a year or more ;  &gt; Females ;</t>
  </si>
  <si>
    <t>Queensland ;  P12 - Looked for work while in current job over the last year ;  Persons ;</t>
  </si>
  <si>
    <t>Queensland ;  P12 - Looked for work while in current job over the last year ;  &gt; Males ;</t>
  </si>
  <si>
    <t>Queensland ;  P12 - Looked for work while in current job over the last year ;  &gt; Females ;</t>
  </si>
  <si>
    <t>Queensland ;  P13 - People who worked at some time during the last year ;  Persons ;</t>
  </si>
  <si>
    <t>Queensland ;  P13 - People who worked at some time during the last year ;  &gt; Males ;</t>
  </si>
  <si>
    <t>Queensland ;  P13 - People who worked at some time during the last year ;  &gt; Females ;</t>
  </si>
  <si>
    <t>Queensland ;  P14 - People who were working 12 months ago ;  Persons ;</t>
  </si>
  <si>
    <t>Queensland ;  P14 - People who were working 12 months ago ;  &gt; Males ;</t>
  </si>
  <si>
    <t>Queensland ;  P14 - People who were working 12 months ago ;  &gt; Females ;</t>
  </si>
  <si>
    <t>Queensland ;  P15 - People currently employed and employed 12 months ago ;  Persons ;</t>
  </si>
  <si>
    <t>Queensland ;  P15 - People currently employed and employed 12 months ago ;  &gt; Males ;</t>
  </si>
  <si>
    <t>Queensland ;  P15 - People currently employed and employed 12 months ago ;  &gt; Females ;</t>
  </si>
  <si>
    <t>Queensland ;  P16 - People who left, lost or worked multiple jobs last year ;  Persons ;</t>
  </si>
  <si>
    <t>Queensland ;  P16 - People who left, lost or worked multiple jobs last year ;  &gt; Males ;</t>
  </si>
  <si>
    <t>Queensland ;  P16 - People who left, lost or worked multiple jobs last year ;  &gt; Females ;</t>
  </si>
  <si>
    <t>Queensland ;  P17 - People who left or lost a job last year ;  Persons ;</t>
  </si>
  <si>
    <t>Queensland ;  P17 - People who left or lost a job last year ;  &gt; Males ;</t>
  </si>
  <si>
    <t>Queensland ;  P17 - People who left or lost a job last year ;  &gt; Females ;</t>
  </si>
  <si>
    <t>Queensland ;  P18 - Employed people who left or lost a job last year ;  Persons ;</t>
  </si>
  <si>
    <t>Queensland ;  P18 - Employed people who left or lost a job last year ;  &gt; Males ;</t>
  </si>
  <si>
    <t>Queensland ;  P18 - Employed people who left or lost a job last year ;  &gt; Females ;</t>
  </si>
  <si>
    <t>Queensland ;  P19 - Unemployed people ;  Persons ;</t>
  </si>
  <si>
    <t>Queensland ;  P19 - Unemployed people ;  &gt; Males ;</t>
  </si>
  <si>
    <t>Queensland ;  P19 - Unemployed people ;  &gt; Females ;</t>
  </si>
  <si>
    <t>Queensland ;  P20 - People not in the labour force (PNILF) ;  Persons ;</t>
  </si>
  <si>
    <t>Queensland ;  P20 - People not in the labour force (PNILF) ;  &gt; Males ;</t>
  </si>
  <si>
    <t>Queensland ;  P20 - People not in the labour force (PNILF) ;  &gt; Females ;</t>
  </si>
  <si>
    <t>Queensland ;  P21 - PNILF who wanted to work ;  Persons ;</t>
  </si>
  <si>
    <t>Queensland ;  P21 - PNILF who wanted to work ;  &gt; Males ;</t>
  </si>
  <si>
    <t>Queensland ;  P21 - PNILF who wanted to work ;  &gt; Females ;</t>
  </si>
  <si>
    <t>Queensland ;  P22 - PNILF who looked for work ;  Persons ;</t>
  </si>
  <si>
    <t>Queensland ;  P22 - PNILF who looked for work ;  &gt; Males ;</t>
  </si>
  <si>
    <t>Queensland ;  P22 - PNILF who looked for work ;  &gt; Females ;</t>
  </si>
  <si>
    <t>Queensland ;  P23 - PNILF with marginal attachment to the labour force ;  Persons ;</t>
  </si>
  <si>
    <t>Queensland ;  P23 - PNILF with marginal attachment to the labour force ;  &gt; Males ;</t>
  </si>
  <si>
    <t>Queensland ;  P23 - PNILF with marginal attachment to the labour force ;  &gt; Females ;</t>
  </si>
  <si>
    <t>Queensland ;  P24 - PNILF who had a job to go or return to ;  Persons ;</t>
  </si>
  <si>
    <t>Queensland ;  P24 - PNILF who had a job to go or return to ;  &gt; Males ;</t>
  </si>
  <si>
    <t>Queensland ;  P24 - PNILF who had a job to go or return to ;  &gt; Females ;</t>
  </si>
  <si>
    <t>Queensland ;  P25 - PNILF who wanted work and could start within four weeks ;  Persons ;</t>
  </si>
  <si>
    <t>Queensland ;  P25 - PNILF who wanted work and could start within four weeks ;  &gt; Males ;</t>
  </si>
  <si>
    <t>Queensland ;  P25 - PNILF who wanted work and could start within four weeks ;  &gt; Females ;</t>
  </si>
  <si>
    <t>Queensland ;  P26 - Discouraged job seekers ;  Persons ;</t>
  </si>
  <si>
    <t>Queensland ;  P26 - Discouraged job seekers ;  &gt; Males ;</t>
  </si>
  <si>
    <t>Queensland ;  P26 - Discouraged job seekers ;  &gt; Females ;</t>
  </si>
  <si>
    <t>Queensland ;  P27 - PNILF who wanted work but unavailable within four weeks ;  Persons ;</t>
  </si>
  <si>
    <t>Queensland ;  P27 - PNILF who wanted work but unavailable within four weeks ;  &gt; Males ;</t>
  </si>
  <si>
    <t>Queensland ;  P27 - PNILF who wanted work but unavailable within four weeks ;  &gt; Females ;</t>
  </si>
  <si>
    <t>Queensland ;  P28 - PNILF who wanted work but were caring for children ;  Persons ;</t>
  </si>
  <si>
    <t>Queensland ;  P28 - PNILF who wanted work but were caring for children ;  &gt; Males ;</t>
  </si>
  <si>
    <t>Queensland ;  P28 - PNILF who wanted work but were caring for children ;  &gt; Females ;</t>
  </si>
  <si>
    <t>Queensland ;  P29 - PNILF whose last job was less than 10 years ago ;  Persons ;</t>
  </si>
  <si>
    <t>Queensland ;  P29 - PNILF whose last job was less than 10 years ago ;  &gt; Males ;</t>
  </si>
  <si>
    <t>Queensland ;  P29 - PNILF whose last job was less than 10 years ago ;  &gt; Females ;</t>
  </si>
  <si>
    <t>Queensland ;  P30 - Potential workers ;  Persons ;</t>
  </si>
  <si>
    <t>Queensland ;  P30 - Potential workers ;  &gt; Males ;</t>
  </si>
  <si>
    <t>Queensland ;  P30 - Potential workers ;  &gt; Females ;</t>
  </si>
  <si>
    <t>Queensland ;  P31 - Potential workers with job attachment ;  Persons ;</t>
  </si>
  <si>
    <t>Queensland ;  P31 - Potential workers with job attachment ;  &gt; Males ;</t>
  </si>
  <si>
    <t>Queensland ;  P31 - Potential workers with job attachment ;  &gt; Females ;</t>
  </si>
  <si>
    <t>Queensland ;  P32 - Potential workers without job attachment ;  Persons ;</t>
  </si>
  <si>
    <t>Queensland ;  P32 - Potential workers without job attachment ;  &gt; Males ;</t>
  </si>
  <si>
    <t>Queensland ;  P32 - Potential workers without job attachment ;  &gt; Females ;</t>
  </si>
  <si>
    <t>Queensland ;  P33 - People with job attachment ;  Persons ;</t>
  </si>
  <si>
    <t>Queensland ;  P33 - People with job attachment ;  &gt; Males ;</t>
  </si>
  <si>
    <t>Queensland ;  P33 - People with job attachment ;  &gt; Females ;</t>
  </si>
  <si>
    <t>Queensland ;  P34 - People without job attachment ;  Persons ;</t>
  </si>
  <si>
    <t>Queensland ;  P34 - People without job attachment ;  &gt; Males ;</t>
  </si>
  <si>
    <t>Queensland ;  P34 - People without job attachment ;  &gt; Females ;</t>
  </si>
  <si>
    <t>Queensland ;  P35 - PNILF with marginal attachment to the labour force (historical ver.) ;  Persons ;</t>
  </si>
  <si>
    <t>Queensland ;  P35 - PNILF with marginal attachment to the labour force (historical ver.) ;  &gt; Males ;</t>
  </si>
  <si>
    <t>Queensland ;  P35 - PNILF with marginal attachment to the labour force (historical ver.) ;  &gt; Females ;</t>
  </si>
  <si>
    <t>South Australia ;  P01 - Civilian population ;  Persons ;</t>
  </si>
  <si>
    <t>South Australia ;  P01 - Civilian population ;  &gt; Males ;</t>
  </si>
  <si>
    <t>South Australia ;  P01 - Civilian population ;  &gt; Females ;</t>
  </si>
  <si>
    <t>South Australia ;  P02 - Employed people ;  Persons ;</t>
  </si>
  <si>
    <t>South Australia ;  P02 - Employed people ;  &gt; Males ;</t>
  </si>
  <si>
    <t>South Australia ;  P02 - Employed people ;  &gt; Females ;</t>
  </si>
  <si>
    <t>South Australia ;  P03 - Employed people who would prefer more hours ;  Persons ;</t>
  </si>
  <si>
    <t>South Australia ;  P03 - Employed people who would prefer more hours ;  &gt; Males ;</t>
  </si>
  <si>
    <t>South Australia ;  P03 - Employed people who would prefer more hours ;  &gt; Females ;</t>
  </si>
  <si>
    <t>South Australia ;  P04 - Part-time workers who would prefer more hours ;  Persons ;</t>
  </si>
  <si>
    <t>South Australia ;  P04 - Part-time workers who would prefer more hours ;  &gt; Males ;</t>
  </si>
  <si>
    <t>South Australia ;  P04 - Part-time workers who would prefer more hours ;  &gt; Females ;</t>
  </si>
  <si>
    <t>South Australia ;  P05 - Part-time workers who would prefer full-time hours ;  Persons ;</t>
  </si>
  <si>
    <t>South Australia ;  P05 - Part-time workers who would prefer full-time hours ;  &gt; Males ;</t>
  </si>
  <si>
    <t>South Australia ;  P05 - Part-time workers who would prefer full-time hours ;  &gt; Females ;</t>
  </si>
  <si>
    <t>South Australia ;  P06 - Underemployed workers ;  Persons ;</t>
  </si>
  <si>
    <t>South Australia ;  P06 - Underemployed workers ;  &gt; Males ;</t>
  </si>
  <si>
    <t>South Australia ;  P06 - Underemployed workers ;  &gt; Females ;</t>
  </si>
  <si>
    <t>South Australia ;  P07 - Underemployed part-time workers ;  Persons ;</t>
  </si>
  <si>
    <t>South Australia ;  P07 - Underemployed part-time workers ;  &gt; Males ;</t>
  </si>
  <si>
    <t>South Australia ;  P07 - Underemployed part-time workers ;  &gt; Females ;</t>
  </si>
  <si>
    <t>South Australia ;  P08 - People who started current job In the last year ;  Persons ;</t>
  </si>
  <si>
    <t>South Australia ;  P08 - People who started current job In the last year ;  &gt; Males ;</t>
  </si>
  <si>
    <t>South Australia ;  P08 - People who started current job In the last year ;  &gt; Females ;</t>
  </si>
  <si>
    <t>South Australia ;  P09 - People employed in current job for a year or more ;  Persons ;</t>
  </si>
  <si>
    <t>South Australia ;  P09 - People employed in current job for a year or more ;  &gt; Males ;</t>
  </si>
  <si>
    <t>South Australia ;  P09 - People employed in current job for a year or more ;  &gt; Females ;</t>
  </si>
  <si>
    <t>South Australia ;  P10 - Employees who started current job In the last year ;  Persons ;</t>
  </si>
  <si>
    <t>South Australia ;  P10 - Employees who started current job In the last year ;  &gt; Males ;</t>
  </si>
  <si>
    <t>South Australia ;  P10 - Employees who started current job In the last year ;  &gt; Females ;</t>
  </si>
  <si>
    <t>South Australia ;  P11 - Employees in current job for a year or more ;  Persons ;</t>
  </si>
  <si>
    <t>South Australia ;  P11 - Employees in current job for a year or more ;  &gt; Males ;</t>
  </si>
  <si>
    <t>South Australia ;  P11 - Employees in current job for a year or more ;  &gt; Females ;</t>
  </si>
  <si>
    <t>South Australia ;  P12 - Looked for work while in current job over the last year ;  Persons ;</t>
  </si>
  <si>
    <t>South Australia ;  P12 - Looked for work while in current job over the last year ;  &gt; Males ;</t>
  </si>
  <si>
    <t>South Australia ;  P12 - Looked for work while in current job over the last year ;  &gt; Females ;</t>
  </si>
  <si>
    <t>South Australia ;  P13 - People who worked at some time during the last year ;  Persons ;</t>
  </si>
  <si>
    <t>South Australia ;  P13 - People who worked at some time during the last year ;  &gt; Males ;</t>
  </si>
  <si>
    <t>South Australia ;  P13 - People who worked at some time during the last year ;  &gt; Females ;</t>
  </si>
  <si>
    <t>South Australia ;  P14 - People who were working 12 months ago ;  Persons ;</t>
  </si>
  <si>
    <t>South Australia ;  P14 - People who were working 12 months ago ;  &gt; Males ;</t>
  </si>
  <si>
    <t>South Australia ;  P14 - People who were working 12 months ago ;  &gt; Females ;</t>
  </si>
  <si>
    <t>South Australia ;  P15 - People currently employed and employed 12 months ago ;  Persons ;</t>
  </si>
  <si>
    <t>South Australia ;  P15 - People currently employed and employed 12 months ago ;  &gt; Males ;</t>
  </si>
  <si>
    <t>South Australia ;  P15 - People currently employed and employed 12 months ago ;  &gt; Females ;</t>
  </si>
  <si>
    <t>South Australia ;  P16 - People who left, lost or worked multiple jobs last year ;  Persons ;</t>
  </si>
  <si>
    <t>South Australia ;  P16 - People who left, lost or worked multiple jobs last year ;  &gt; Males ;</t>
  </si>
  <si>
    <t>South Australia ;  P16 - People who left, lost or worked multiple jobs last year ;  &gt; Females ;</t>
  </si>
  <si>
    <t>South Australia ;  P17 - People who left or lost a job last year ;  Persons ;</t>
  </si>
  <si>
    <t>South Australia ;  P17 - People who left or lost a job last year ;  &gt; Males ;</t>
  </si>
  <si>
    <t>South Australia ;  P17 - People who left or lost a job last year ;  &gt; Females ;</t>
  </si>
  <si>
    <t>South Australia ;  P18 - Employed people who left or lost a job last year ;  Persons ;</t>
  </si>
  <si>
    <t>South Australia ;  P18 - Employed people who left or lost a job last year ;  &gt; Males ;</t>
  </si>
  <si>
    <t>South Australia ;  P18 - Employed people who left or lost a job last year ;  &gt; Females ;</t>
  </si>
  <si>
    <t>South Australia ;  P19 - Unemployed people ;  Persons ;</t>
  </si>
  <si>
    <t>A126095166F</t>
  </si>
  <si>
    <t>A126110286R</t>
  </si>
  <si>
    <t>A126102726J</t>
  </si>
  <si>
    <t>A126095190F</t>
  </si>
  <si>
    <t>A126110310C</t>
  </si>
  <si>
    <t>A126102750J</t>
  </si>
  <si>
    <t>A126095138W</t>
  </si>
  <si>
    <t>A126110258F</t>
  </si>
  <si>
    <t>A126102698K</t>
  </si>
  <si>
    <t>A126095214L</t>
  </si>
  <si>
    <t>A126110334W</t>
  </si>
  <si>
    <t>A126102774A</t>
  </si>
  <si>
    <t>A126095194R</t>
  </si>
  <si>
    <t>A126110314L</t>
  </si>
  <si>
    <t>A126102754T</t>
  </si>
  <si>
    <t>A126095226W</t>
  </si>
  <si>
    <t>A126110346F</t>
  </si>
  <si>
    <t>A126102786K</t>
  </si>
  <si>
    <t>A126095142L</t>
  </si>
  <si>
    <t>A126110262W</t>
  </si>
  <si>
    <t>A126102702R</t>
  </si>
  <si>
    <t>A126095098R</t>
  </si>
  <si>
    <t>A126110218L</t>
  </si>
  <si>
    <t>A126102658T</t>
  </si>
  <si>
    <t>A126095118L</t>
  </si>
  <si>
    <t>A126110238W</t>
  </si>
  <si>
    <t>A126102678A</t>
  </si>
  <si>
    <t>A126095170W</t>
  </si>
  <si>
    <t>A126110290F</t>
  </si>
  <si>
    <t>A126102730X</t>
  </si>
  <si>
    <t>A126095122C</t>
  </si>
  <si>
    <t>A126110242L</t>
  </si>
  <si>
    <t>A126102682T</t>
  </si>
  <si>
    <t>A126095174F</t>
  </si>
  <si>
    <t>A126110294R</t>
  </si>
  <si>
    <t>A126102734J</t>
  </si>
  <si>
    <t>A126095178R</t>
  </si>
  <si>
    <t>A126110298X</t>
  </si>
  <si>
    <t>A126102738T</t>
  </si>
  <si>
    <t>A126095230L</t>
  </si>
  <si>
    <t>A126110350W</t>
  </si>
  <si>
    <t>A126102790A</t>
  </si>
  <si>
    <t>A126095102V</t>
  </si>
  <si>
    <t>A126110222C</t>
  </si>
  <si>
    <t>A126102662J</t>
  </si>
  <si>
    <t>A126095218W</t>
  </si>
  <si>
    <t>A126110338F</t>
  </si>
  <si>
    <t>A126102778K</t>
  </si>
  <si>
    <t>A126095222L</t>
  </si>
  <si>
    <t>A126110342W</t>
  </si>
  <si>
    <t>A126102782A</t>
  </si>
  <si>
    <t>A126095110V</t>
  </si>
  <si>
    <t>A126110230C</t>
  </si>
  <si>
    <t>A126102670J</t>
  </si>
  <si>
    <t>A126095146W</t>
  </si>
  <si>
    <t>A126110266F</t>
  </si>
  <si>
    <t>A126102706X</t>
  </si>
  <si>
    <t>A126095182F</t>
  </si>
  <si>
    <t>A126110302C</t>
  </si>
  <si>
    <t>A126102742J</t>
  </si>
  <si>
    <t>A126095234W</t>
  </si>
  <si>
    <t>A126110354F</t>
  </si>
  <si>
    <t>A126102794K</t>
  </si>
  <si>
    <t>A126095106C</t>
  </si>
  <si>
    <t>A126110226L</t>
  </si>
  <si>
    <t>A126102666T</t>
  </si>
  <si>
    <t>A126095186R</t>
  </si>
  <si>
    <t>A126110306L</t>
  </si>
  <si>
    <t>A126102746T</t>
  </si>
  <si>
    <t>A126095198X</t>
  </si>
  <si>
    <t>A126110318W</t>
  </si>
  <si>
    <t>A126102758A</t>
  </si>
  <si>
    <t>A126095130C</t>
  </si>
  <si>
    <t>A126110250L</t>
  </si>
  <si>
    <t>A126102690T</t>
  </si>
  <si>
    <t>A126095114C</t>
  </si>
  <si>
    <t>A126110234L</t>
  </si>
  <si>
    <t>A126102674T</t>
  </si>
  <si>
    <t>A126095150L</t>
  </si>
  <si>
    <t>A126110270W</t>
  </si>
  <si>
    <t>A126102710R</t>
  </si>
  <si>
    <t>A126095126L</t>
  </si>
  <si>
    <t>A126110246W</t>
  </si>
  <si>
    <t>A126102686A</t>
  </si>
  <si>
    <t>A126095154W</t>
  </si>
  <si>
    <t>A126110274F</t>
  </si>
  <si>
    <t>A126102714X</t>
  </si>
  <si>
    <t>A126095134L</t>
  </si>
  <si>
    <t>A126110254W</t>
  </si>
  <si>
    <t>A126102694A</t>
  </si>
  <si>
    <t>A126095902T</t>
  </si>
  <si>
    <t>A126111022C</t>
  </si>
  <si>
    <t>A126103462J</t>
  </si>
  <si>
    <t>A126095858V</t>
  </si>
  <si>
    <t>A126110978C</t>
  </si>
  <si>
    <t>A126103418X</t>
  </si>
  <si>
    <t>A126095906A</t>
  </si>
  <si>
    <t>A126111026L</t>
  </si>
  <si>
    <t>A126103466T</t>
  </si>
  <si>
    <t>A126095910T</t>
  </si>
  <si>
    <t>A126111030C</t>
  </si>
  <si>
    <t>A126103470J</t>
  </si>
  <si>
    <t>A126095862K</t>
  </si>
  <si>
    <t>A126110982V</t>
  </si>
  <si>
    <t>A126103422R</t>
  </si>
  <si>
    <t>A126095866V</t>
  </si>
  <si>
    <t>A126110986C</t>
  </si>
  <si>
    <t>A126103426X</t>
  </si>
  <si>
    <t>A126095890V</t>
  </si>
  <si>
    <t>A126111010V</t>
  </si>
  <si>
    <t>A126103450X</t>
  </si>
  <si>
    <t>A126095838K</t>
  </si>
  <si>
    <t>A126110958V</t>
  </si>
  <si>
    <t>A126103398A</t>
  </si>
  <si>
    <t>A126095914A</t>
  </si>
  <si>
    <t>A126111034L</t>
  </si>
  <si>
    <t>A126103474T</t>
  </si>
  <si>
    <t>A126095894C</t>
  </si>
  <si>
    <t>A126111014C</t>
  </si>
  <si>
    <t>A126103454J</t>
  </si>
  <si>
    <t>A126095926K</t>
  </si>
  <si>
    <t>A126111046W</t>
  </si>
  <si>
    <t>A126103486A</t>
  </si>
  <si>
    <t>A126095842A</t>
  </si>
  <si>
    <t>A126110962K</t>
  </si>
  <si>
    <t>A126103402F</t>
  </si>
  <si>
    <t>A126095798C</t>
  </si>
  <si>
    <t>A126110918A</t>
  </si>
  <si>
    <t>A126103358J</t>
  </si>
  <si>
    <t>A126095818A</t>
  </si>
  <si>
    <t>A126110938K</t>
  </si>
  <si>
    <t>A126103378T</t>
  </si>
  <si>
    <t>A126095870K</t>
  </si>
  <si>
    <t>A126110990V</t>
  </si>
  <si>
    <t>A126103430R</t>
  </si>
  <si>
    <t>A126095822T</t>
  </si>
  <si>
    <t>A126110942A</t>
  </si>
  <si>
    <t>A126103382J</t>
  </si>
  <si>
    <t>A126095874V</t>
  </si>
  <si>
    <t>A126110994C</t>
  </si>
  <si>
    <t>A126103434X</t>
  </si>
  <si>
    <t>A126095878C</t>
  </si>
  <si>
    <t>A126110998L</t>
  </si>
  <si>
    <t>A126103438J</t>
  </si>
  <si>
    <t>A126095930A</t>
  </si>
  <si>
    <t>A126111050L</t>
  </si>
  <si>
    <t>A126103490T</t>
  </si>
  <si>
    <t>A126095802J</t>
  </si>
  <si>
    <t>A126110922T</t>
  </si>
  <si>
    <t>A126103362X</t>
  </si>
  <si>
    <t>A126095918K</t>
  </si>
  <si>
    <t>A126111038W</t>
  </si>
  <si>
    <t>A126103478A</t>
  </si>
  <si>
    <t>A126095922A</t>
  </si>
  <si>
    <t>A126111042L</t>
  </si>
  <si>
    <t>A126103482T</t>
  </si>
  <si>
    <t>A126095810J</t>
  </si>
  <si>
    <t>A126110930T</t>
  </si>
  <si>
    <t>A126103370X</t>
  </si>
  <si>
    <t>A126095846K</t>
  </si>
  <si>
    <t>A126110966V</t>
  </si>
  <si>
    <t>A126103406R</t>
  </si>
  <si>
    <t>A126095882V</t>
  </si>
  <si>
    <t>A126111002V</t>
  </si>
  <si>
    <t>A126103442X</t>
  </si>
  <si>
    <t>A126095934K</t>
  </si>
  <si>
    <t>A126111054W</t>
  </si>
  <si>
    <t>A126103494A</t>
  </si>
  <si>
    <t>A126095806T</t>
  </si>
  <si>
    <t>A126110926A</t>
  </si>
  <si>
    <t>A126103366J</t>
  </si>
  <si>
    <t>A126095886C</t>
  </si>
  <si>
    <t>A126111006C</t>
  </si>
  <si>
    <t>A126103446J</t>
  </si>
  <si>
    <t>A126095898L</t>
  </si>
  <si>
    <t>A126111018L</t>
  </si>
  <si>
    <t>A126103458T</t>
  </si>
  <si>
    <t>A126095830T</t>
  </si>
  <si>
    <t>A126110950A</t>
  </si>
  <si>
    <t>A126103390J</t>
  </si>
  <si>
    <t>A126095814T</t>
  </si>
  <si>
    <t>A126110934A</t>
  </si>
  <si>
    <t>A126103374J</t>
  </si>
  <si>
    <t>A126095850A</t>
  </si>
  <si>
    <t>A126110970K</t>
  </si>
  <si>
    <t>A126103410F</t>
  </si>
  <si>
    <t>A126095826A</t>
  </si>
  <si>
    <t>A126110946K</t>
  </si>
  <si>
    <t>A126103386T</t>
  </si>
  <si>
    <t>A126095854K</t>
  </si>
  <si>
    <t>A126110974V</t>
  </si>
  <si>
    <t>A126103414R</t>
  </si>
  <si>
    <t>A126095834A</t>
  </si>
  <si>
    <t>A126110954K</t>
  </si>
  <si>
    <t>A126103394T</t>
  </si>
  <si>
    <t>A126096042W</t>
  </si>
  <si>
    <t>A126111162F</t>
  </si>
  <si>
    <t>A126103602X</t>
  </si>
  <si>
    <t>A126095998W</t>
  </si>
  <si>
    <t>A126111118W</t>
  </si>
  <si>
    <t>A126103558A</t>
  </si>
  <si>
    <t>A126096046F</t>
  </si>
  <si>
    <t>A126111166R</t>
  </si>
  <si>
    <t>A126103606J</t>
  </si>
  <si>
    <t>A126096050W</t>
  </si>
  <si>
    <t>A126111170F</t>
  </si>
  <si>
    <t>A126103610X</t>
  </si>
  <si>
    <t>A126096002C</t>
  </si>
  <si>
    <t>A126111122L</t>
  </si>
  <si>
    <t>A126103562T</t>
  </si>
  <si>
    <t>A126096006L</t>
  </si>
  <si>
    <t>A126111126W</t>
  </si>
  <si>
    <t>A126103566A</t>
  </si>
  <si>
    <t>A126096030L</t>
  </si>
  <si>
    <t>A126111150W</t>
  </si>
  <si>
    <t>A126103590A</t>
  </si>
  <si>
    <t>A126095978L</t>
  </si>
  <si>
    <t>A126111098X</t>
  </si>
  <si>
    <t>A126103538T</t>
  </si>
  <si>
    <t>A126096054F</t>
  </si>
  <si>
    <t>A126111174R</t>
  </si>
  <si>
    <t>A126103614J</t>
  </si>
  <si>
    <t>A126096034W</t>
  </si>
  <si>
    <t>A126111154F</t>
  </si>
  <si>
    <t>A126103594K</t>
  </si>
  <si>
    <t>A126096066R</t>
  </si>
  <si>
    <t>A126111186X</t>
  </si>
  <si>
    <t>A126103626T</t>
  </si>
  <si>
    <t>A126095982C</t>
  </si>
  <si>
    <t>A126111102C</t>
  </si>
  <si>
    <t>A126103542J</t>
  </si>
  <si>
    <t>A126095938V</t>
  </si>
  <si>
    <t>A126111058F</t>
  </si>
  <si>
    <t>A126103498K</t>
  </si>
  <si>
    <t>A126095958C</t>
  </si>
  <si>
    <t>A126111078R</t>
  </si>
  <si>
    <t>A126103518J</t>
  </si>
  <si>
    <t>A126096010C</t>
  </si>
  <si>
    <t>A126111130L</t>
  </si>
  <si>
    <t>A126103570T</t>
  </si>
  <si>
    <t>A126095962V</t>
  </si>
  <si>
    <t>A126111082F</t>
  </si>
  <si>
    <t>A126103522X</t>
  </si>
  <si>
    <t>A126096014L</t>
  </si>
  <si>
    <t>A126111134W</t>
  </si>
  <si>
    <t>A126103574A</t>
  </si>
  <si>
    <t>A126096018W</t>
  </si>
  <si>
    <t>A126111138F</t>
  </si>
  <si>
    <t>A126103578K</t>
  </si>
  <si>
    <t>A126096070F</t>
  </si>
  <si>
    <t>South Australia ;  P19 - Unemployed people ;  &gt; Males ;</t>
  </si>
  <si>
    <t>South Australia ;  P19 - Unemployed people ;  &gt; Females ;</t>
  </si>
  <si>
    <t>South Australia ;  P20 - People not in the labour force (PNILF) ;  Persons ;</t>
  </si>
  <si>
    <t>South Australia ;  P20 - People not in the labour force (PNILF) ;  &gt; Males ;</t>
  </si>
  <si>
    <t>South Australia ;  P20 - People not in the labour force (PNILF) ;  &gt; Females ;</t>
  </si>
  <si>
    <t>South Australia ;  P21 - PNILF who wanted to work ;  Persons ;</t>
  </si>
  <si>
    <t>South Australia ;  P21 - PNILF who wanted to work ;  &gt; Males ;</t>
  </si>
  <si>
    <t>South Australia ;  P21 - PNILF who wanted to work ;  &gt; Females ;</t>
  </si>
  <si>
    <t>South Australia ;  P22 - PNILF who looked for work ;  Persons ;</t>
  </si>
  <si>
    <t>South Australia ;  P22 - PNILF who looked for work ;  &gt; Males ;</t>
  </si>
  <si>
    <t>South Australia ;  P22 - PNILF who looked for work ;  &gt; Females ;</t>
  </si>
  <si>
    <t>South Australia ;  P23 - PNILF with marginal attachment to the labour force ;  Persons ;</t>
  </si>
  <si>
    <t>South Australia ;  P23 - PNILF with marginal attachment to the labour force ;  &gt; Males ;</t>
  </si>
  <si>
    <t>South Australia ;  P23 - PNILF with marginal attachment to the labour force ;  &gt; Females ;</t>
  </si>
  <si>
    <t>South Australia ;  P24 - PNILF who had a job to go or return to ;  Persons ;</t>
  </si>
  <si>
    <t>South Australia ;  P24 - PNILF who had a job to go or return to ;  &gt; Males ;</t>
  </si>
  <si>
    <t>South Australia ;  P24 - PNILF who had a job to go or return to ;  &gt; Females ;</t>
  </si>
  <si>
    <t>South Australia ;  P25 - PNILF who wanted work and could start within four weeks ;  Persons ;</t>
  </si>
  <si>
    <t>South Australia ;  P25 - PNILF who wanted work and could start within four weeks ;  &gt; Males ;</t>
  </si>
  <si>
    <t>South Australia ;  P25 - PNILF who wanted work and could start within four weeks ;  &gt; Females ;</t>
  </si>
  <si>
    <t>South Australia ;  P26 - Discouraged job seekers ;  Persons ;</t>
  </si>
  <si>
    <t>South Australia ;  P26 - Discouraged job seekers ;  &gt; Males ;</t>
  </si>
  <si>
    <t>South Australia ;  P26 - Discouraged job seekers ;  &gt; Females ;</t>
  </si>
  <si>
    <t>South Australia ;  P27 - PNILF who wanted work but unavailable within four weeks ;  Persons ;</t>
  </si>
  <si>
    <t>South Australia ;  P27 - PNILF who wanted work but unavailable within four weeks ;  &gt; Males ;</t>
  </si>
  <si>
    <t>South Australia ;  P27 - PNILF who wanted work but unavailable within four weeks ;  &gt; Females ;</t>
  </si>
  <si>
    <t>South Australia ;  P28 - PNILF who wanted work but were caring for children ;  Persons ;</t>
  </si>
  <si>
    <t>South Australia ;  P28 - PNILF who wanted work but were caring for children ;  &gt; Males ;</t>
  </si>
  <si>
    <t>South Australia ;  P28 - PNILF who wanted work but were caring for children ;  &gt; Females ;</t>
  </si>
  <si>
    <t>South Australia ;  P29 - PNILF whose last job was less than 10 years ago ;  Persons ;</t>
  </si>
  <si>
    <t>South Australia ;  P29 - PNILF whose last job was less than 10 years ago ;  &gt; Males ;</t>
  </si>
  <si>
    <t>South Australia ;  P29 - PNILF whose last job was less than 10 years ago ;  &gt; Females ;</t>
  </si>
  <si>
    <t>South Australia ;  P30 - Potential workers ;  Persons ;</t>
  </si>
  <si>
    <t>South Australia ;  P30 - Potential workers ;  &gt; Males ;</t>
  </si>
  <si>
    <t>South Australia ;  P30 - Potential workers ;  &gt; Females ;</t>
  </si>
  <si>
    <t>South Australia ;  P31 - Potential workers with job attachment ;  Persons ;</t>
  </si>
  <si>
    <t>South Australia ;  P31 - Potential workers with job attachment ;  &gt; Males ;</t>
  </si>
  <si>
    <t>South Australia ;  P31 - Potential workers with job attachment ;  &gt; Females ;</t>
  </si>
  <si>
    <t>South Australia ;  P32 - Potential workers without job attachment ;  Persons ;</t>
  </si>
  <si>
    <t>South Australia ;  P32 - Potential workers without job attachment ;  &gt; Males ;</t>
  </si>
  <si>
    <t>South Australia ;  P32 - Potential workers without job attachment ;  &gt; Females ;</t>
  </si>
  <si>
    <t>South Australia ;  P33 - People with job attachment ;  Persons ;</t>
  </si>
  <si>
    <t>South Australia ;  P33 - People with job attachment ;  &gt; Males ;</t>
  </si>
  <si>
    <t>South Australia ;  P33 - People with job attachment ;  &gt; Females ;</t>
  </si>
  <si>
    <t>South Australia ;  P34 - People without job attachment ;  Persons ;</t>
  </si>
  <si>
    <t>South Australia ;  P34 - People without job attachment ;  &gt; Males ;</t>
  </si>
  <si>
    <t>South Australia ;  P34 - People without job attachment ;  &gt; Females ;</t>
  </si>
  <si>
    <t>South Australia ;  P35 - PNILF with marginal attachment to the labour force (historical ver.) ;  Persons ;</t>
  </si>
  <si>
    <t>South Australia ;  P35 - PNILF with marginal attachment to the labour force (historical ver.) ;  &gt; Males ;</t>
  </si>
  <si>
    <t>South Australia ;  P35 - PNILF with marginal attachment to the labour force (historical ver.) ;  &gt; Females ;</t>
  </si>
  <si>
    <t>Western Australia ;  P01 - Civilian population ;  Persons ;</t>
  </si>
  <si>
    <t>Western Australia ;  P01 - Civilian population ;  &gt; Males ;</t>
  </si>
  <si>
    <t>Western Australia ;  P01 - Civilian population ;  &gt; Females ;</t>
  </si>
  <si>
    <t>Western Australia ;  P02 - Employed people ;  Persons ;</t>
  </si>
  <si>
    <t>Western Australia ;  P02 - Employed people ;  &gt; Males ;</t>
  </si>
  <si>
    <t>Western Australia ;  P02 - Employed people ;  &gt; Females ;</t>
  </si>
  <si>
    <t>Western Australia ;  P03 - Employed people who would prefer more hours ;  Persons ;</t>
  </si>
  <si>
    <t>Western Australia ;  P03 - Employed people who would prefer more hours ;  &gt; Males ;</t>
  </si>
  <si>
    <t>Western Australia ;  P03 - Employed people who would prefer more hours ;  &gt; Females ;</t>
  </si>
  <si>
    <t>Western Australia ;  P04 - Part-time workers who would prefer more hours ;  Persons ;</t>
  </si>
  <si>
    <t>Western Australia ;  P04 - Part-time workers who would prefer more hours ;  &gt; Males ;</t>
  </si>
  <si>
    <t>Western Australia ;  P04 - Part-time workers who would prefer more hours ;  &gt; Females ;</t>
  </si>
  <si>
    <t>Western Australia ;  P05 - Part-time workers who would prefer full-time hours ;  Persons ;</t>
  </si>
  <si>
    <t>Western Australia ;  P05 - Part-time workers who would prefer full-time hours ;  &gt; Males ;</t>
  </si>
  <si>
    <t>Western Australia ;  P05 - Part-time workers who would prefer full-time hours ;  &gt; Females ;</t>
  </si>
  <si>
    <t>Western Australia ;  P06 - Underemployed workers ;  Persons ;</t>
  </si>
  <si>
    <t>Western Australia ;  P06 - Underemployed workers ;  &gt; Males ;</t>
  </si>
  <si>
    <t>Western Australia ;  P06 - Underemployed workers ;  &gt; Females ;</t>
  </si>
  <si>
    <t>Western Australia ;  P07 - Underemployed part-time workers ;  Persons ;</t>
  </si>
  <si>
    <t>Western Australia ;  P07 - Underemployed part-time workers ;  &gt; Males ;</t>
  </si>
  <si>
    <t>Western Australia ;  P07 - Underemployed part-time workers ;  &gt; Females ;</t>
  </si>
  <si>
    <t>Western Australia ;  P08 - People who started current job In the last year ;  Persons ;</t>
  </si>
  <si>
    <t>Western Australia ;  P08 - People who started current job In the last year ;  &gt; Males ;</t>
  </si>
  <si>
    <t>Western Australia ;  P08 - People who started current job In the last year ;  &gt; Females ;</t>
  </si>
  <si>
    <t>Western Australia ;  P09 - People employed in current job for a year or more ;  Persons ;</t>
  </si>
  <si>
    <t>Western Australia ;  P09 - People employed in current job for a year or more ;  &gt; Males ;</t>
  </si>
  <si>
    <t>Western Australia ;  P09 - People employed in current job for a year or more ;  &gt; Females ;</t>
  </si>
  <si>
    <t>Western Australia ;  P10 - Employees who started current job In the last year ;  Persons ;</t>
  </si>
  <si>
    <t>Western Australia ;  P10 - Employees who started current job In the last year ;  &gt; Males ;</t>
  </si>
  <si>
    <t>Western Australia ;  P10 - Employees who started current job In the last year ;  &gt; Females ;</t>
  </si>
  <si>
    <t>Western Australia ;  P11 - Employees in current job for a year or more ;  Persons ;</t>
  </si>
  <si>
    <t>Western Australia ;  P11 - Employees in current job for a year or more ;  &gt; Males ;</t>
  </si>
  <si>
    <t>Western Australia ;  P11 - Employees in current job for a year or more ;  &gt; Females ;</t>
  </si>
  <si>
    <t>Western Australia ;  P12 - Looked for work while in current job over the last year ;  Persons ;</t>
  </si>
  <si>
    <t>Western Australia ;  P12 - Looked for work while in current job over the last year ;  &gt; Males ;</t>
  </si>
  <si>
    <t>Western Australia ;  P12 - Looked for work while in current job over the last year ;  &gt; Females ;</t>
  </si>
  <si>
    <t>Western Australia ;  P13 - People who worked at some time during the last year ;  Persons ;</t>
  </si>
  <si>
    <t>Western Australia ;  P13 - People who worked at some time during the last year ;  &gt; Males ;</t>
  </si>
  <si>
    <t>Western Australia ;  P13 - People who worked at some time during the last year ;  &gt; Females ;</t>
  </si>
  <si>
    <t>Western Australia ;  P14 - People who were working 12 months ago ;  Persons ;</t>
  </si>
  <si>
    <t>Western Australia ;  P14 - People who were working 12 months ago ;  &gt; Males ;</t>
  </si>
  <si>
    <t>Western Australia ;  P14 - People who were working 12 months ago ;  &gt; Females ;</t>
  </si>
  <si>
    <t>Western Australia ;  P15 - People currently employed and employed 12 months ago ;  Persons ;</t>
  </si>
  <si>
    <t>Western Australia ;  P15 - People currently employed and employed 12 months ago ;  &gt; Males ;</t>
  </si>
  <si>
    <t>Western Australia ;  P15 - People currently employed and employed 12 months ago ;  &gt; Females ;</t>
  </si>
  <si>
    <t>Western Australia ;  P16 - People who left, lost or worked multiple jobs last year ;  Persons ;</t>
  </si>
  <si>
    <t>Western Australia ;  P16 - People who left, lost or worked multiple jobs last year ;  &gt; Males ;</t>
  </si>
  <si>
    <t>Western Australia ;  P16 - People who left, lost or worked multiple jobs last year ;  &gt; Females ;</t>
  </si>
  <si>
    <t>Western Australia ;  P17 - People who left or lost a job last year ;  Persons ;</t>
  </si>
  <si>
    <t>Western Australia ;  P17 - People who left or lost a job last year ;  &gt; Males ;</t>
  </si>
  <si>
    <t>Western Australia ;  P17 - People who left or lost a job last year ;  &gt; Females ;</t>
  </si>
  <si>
    <t>Western Australia ;  P18 - Employed people who left or lost a job last year ;  Persons ;</t>
  </si>
  <si>
    <t>Western Australia ;  P18 - Employed people who left or lost a job last year ;  &gt; Males ;</t>
  </si>
  <si>
    <t>Western Australia ;  P18 - Employed people who left or lost a job last year ;  &gt; Females ;</t>
  </si>
  <si>
    <t>Western Australia ;  P19 - Unemployed people ;  Persons ;</t>
  </si>
  <si>
    <t>Western Australia ;  P19 - Unemployed people ;  &gt; Males ;</t>
  </si>
  <si>
    <t>Western Australia ;  P19 - Unemployed people ;  &gt; Females ;</t>
  </si>
  <si>
    <t>Western Australia ;  P20 - People not in the labour force (PNILF) ;  Persons ;</t>
  </si>
  <si>
    <t>Western Australia ;  P20 - People not in the labour force (PNILF) ;  &gt; Males ;</t>
  </si>
  <si>
    <t>Western Australia ;  P20 - People not in the labour force (PNILF) ;  &gt; Females ;</t>
  </si>
  <si>
    <t>Western Australia ;  P21 - PNILF who wanted to work ;  Persons ;</t>
  </si>
  <si>
    <t>Western Australia ;  P21 - PNILF who wanted to work ;  &gt; Males ;</t>
  </si>
  <si>
    <t>Western Australia ;  P21 - PNILF who wanted to work ;  &gt; Females ;</t>
  </si>
  <si>
    <t>Western Australia ;  P22 - PNILF who looked for work ;  Persons ;</t>
  </si>
  <si>
    <t>Western Australia ;  P22 - PNILF who looked for work ;  &gt; Males ;</t>
  </si>
  <si>
    <t>Western Australia ;  P22 - PNILF who looked for work ;  &gt; Females ;</t>
  </si>
  <si>
    <t>Western Australia ;  P23 - PNILF with marginal attachment to the labour force ;  Persons ;</t>
  </si>
  <si>
    <t>Western Australia ;  P23 - PNILF with marginal attachment to the labour force ;  &gt; Males ;</t>
  </si>
  <si>
    <t>Western Australia ;  P23 - PNILF with marginal attachment to the labour force ;  &gt; Females ;</t>
  </si>
  <si>
    <t>Western Australia ;  P24 - PNILF who had a job to go or return to ;  Persons ;</t>
  </si>
  <si>
    <t>Western Australia ;  P24 - PNILF who had a job to go or return to ;  &gt; Males ;</t>
  </si>
  <si>
    <t>Western Australia ;  P24 - PNILF who had a job to go or return to ;  &gt; Females ;</t>
  </si>
  <si>
    <t>Western Australia ;  P25 - PNILF who wanted work and could start within four weeks ;  Persons ;</t>
  </si>
  <si>
    <t>Western Australia ;  P25 - PNILF who wanted work and could start within four weeks ;  &gt; Males ;</t>
  </si>
  <si>
    <t>Western Australia ;  P25 - PNILF who wanted work and could start within four weeks ;  &gt; Females ;</t>
  </si>
  <si>
    <t>Western Australia ;  P26 - Discouraged job seekers ;  Persons ;</t>
  </si>
  <si>
    <t>Western Australia ;  P26 - Discouraged job seekers ;  &gt; Males ;</t>
  </si>
  <si>
    <t>Western Australia ;  P26 - Discouraged job seekers ;  &gt; Females ;</t>
  </si>
  <si>
    <t>Western Australia ;  P27 - PNILF who wanted work but unavailable within four weeks ;  Persons ;</t>
  </si>
  <si>
    <t>Western Australia ;  P27 - PNILF who wanted work but unavailable within four weeks ;  &gt; Males ;</t>
  </si>
  <si>
    <t>Western Australia ;  P27 - PNILF who wanted work but unavailable within four weeks ;  &gt; Females ;</t>
  </si>
  <si>
    <t>Western Australia ;  P28 - PNILF who wanted work but were caring for children ;  Persons ;</t>
  </si>
  <si>
    <t>Western Australia ;  P28 - PNILF who wanted work but were caring for children ;  &gt; Males ;</t>
  </si>
  <si>
    <t>Western Australia ;  P28 - PNILF who wanted work but were caring for children ;  &gt; Females ;</t>
  </si>
  <si>
    <t>Western Australia ;  P29 - PNILF whose last job was less than 10 years ago ;  Persons ;</t>
  </si>
  <si>
    <t>Western Australia ;  P29 - PNILF whose last job was less than 10 years ago ;  &gt; Males ;</t>
  </si>
  <si>
    <t>Western Australia ;  P29 - PNILF whose last job was less than 10 years ago ;  &gt; Females ;</t>
  </si>
  <si>
    <t>Western Australia ;  P30 - Potential workers ;  Persons ;</t>
  </si>
  <si>
    <t>Western Australia ;  P30 - Potential workers ;  &gt; Males ;</t>
  </si>
  <si>
    <t>Western Australia ;  P30 - Potential workers ;  &gt; Females ;</t>
  </si>
  <si>
    <t>Western Australia ;  P31 - Potential workers with job attachment ;  Persons ;</t>
  </si>
  <si>
    <t>Western Australia ;  P31 - Potential workers with job attachment ;  &gt; Males ;</t>
  </si>
  <si>
    <t>Western Australia ;  P31 - Potential workers with job attachment ;  &gt; Females ;</t>
  </si>
  <si>
    <t>Western Australia ;  P32 - Potential workers without job attachment ;  Persons ;</t>
  </si>
  <si>
    <t>Western Australia ;  P32 - Potential workers without job attachment ;  &gt; Males ;</t>
  </si>
  <si>
    <t>Western Australia ;  P32 - Potential workers without job attachment ;  &gt; Females ;</t>
  </si>
  <si>
    <t>Western Australia ;  P33 - People with job attachment ;  Persons ;</t>
  </si>
  <si>
    <t>Western Australia ;  P33 - People with job attachment ;  &gt; Males ;</t>
  </si>
  <si>
    <t>Western Australia ;  P33 - People with job attachment ;  &gt; Females ;</t>
  </si>
  <si>
    <t>Western Australia ;  P34 - People without job attachment ;  Persons ;</t>
  </si>
  <si>
    <t>Western Australia ;  P34 - People without job attachment ;  &gt; Males ;</t>
  </si>
  <si>
    <t>Western Australia ;  P34 - People without job attachment ;  &gt; Females ;</t>
  </si>
  <si>
    <t>Western Australia ;  P35 - PNILF with marginal attachment to the labour force (historical ver.) ;  Persons ;</t>
  </si>
  <si>
    <t>Western Australia ;  P35 - PNILF with marginal attachment to the labour force (historical ver.) ;  &gt; Males ;</t>
  </si>
  <si>
    <t>Western Australia ;  P35 - PNILF with marginal attachment to the labour force (historical ver.) ;  &gt; Females ;</t>
  </si>
  <si>
    <t>Tasmania ;  P01 - Civilian population ;  Persons ;</t>
  </si>
  <si>
    <t>Tasmania ;  P01 - Civilian population ;  &gt; Males ;</t>
  </si>
  <si>
    <t>Tasmania ;  P01 - Civilian population ;  &gt; Females ;</t>
  </si>
  <si>
    <t>Tasmania ;  P02 - Employed people ;  Persons ;</t>
  </si>
  <si>
    <t>Tasmania ;  P02 - Employed people ;  &gt; Males ;</t>
  </si>
  <si>
    <t>Tasmania ;  P02 - Employed people ;  &gt; Females ;</t>
  </si>
  <si>
    <t>Tasmania ;  P03 - Employed people who would prefer more hours ;  Persons ;</t>
  </si>
  <si>
    <t>Tasmania ;  P03 - Employed people who would prefer more hours ;  &gt; Males ;</t>
  </si>
  <si>
    <t>Tasmania ;  P03 - Employed people who would prefer more hours ;  &gt; Females ;</t>
  </si>
  <si>
    <t>Tasmania ;  P04 - Part-time workers who would prefer more hours ;  Persons ;</t>
  </si>
  <si>
    <t>Tasmania ;  P04 - Part-time workers who would prefer more hours ;  &gt; Males ;</t>
  </si>
  <si>
    <t>Tasmania ;  P04 - Part-time workers who would prefer more hours ;  &gt; Females ;</t>
  </si>
  <si>
    <t>Tasmania ;  P05 - Part-time workers who would prefer full-time hours ;  Persons ;</t>
  </si>
  <si>
    <t>Tasmania ;  P05 - Part-time workers who would prefer full-time hours ;  &gt; Males ;</t>
  </si>
  <si>
    <t>Tasmania ;  P05 - Part-time workers who would prefer full-time hours ;  &gt; Females ;</t>
  </si>
  <si>
    <t>Tasmania ;  P06 - Underemployed workers ;  Persons ;</t>
  </si>
  <si>
    <t>Tasmania ;  P06 - Underemployed workers ;  &gt; Males ;</t>
  </si>
  <si>
    <t>Tasmania ;  P06 - Underemployed workers ;  &gt; Females ;</t>
  </si>
  <si>
    <t>Tasmania ;  P07 - Underemployed part-time workers ;  Persons ;</t>
  </si>
  <si>
    <t>Tasmania ;  P07 - Underemployed part-time workers ;  &gt; Males ;</t>
  </si>
  <si>
    <t>Tasmania ;  P07 - Underemployed part-time workers ;  &gt; Females ;</t>
  </si>
  <si>
    <t>Tasmania ;  P08 - People who started current job In the last year ;  Persons ;</t>
  </si>
  <si>
    <t>Tasmania ;  P08 - People who started current job In the last year ;  &gt; Males ;</t>
  </si>
  <si>
    <t>Tasmania ;  P08 - People who started current job In the last year ;  &gt; Females ;</t>
  </si>
  <si>
    <t>Tasmania ;  P09 - People employed in current job for a year or more ;  Persons ;</t>
  </si>
  <si>
    <t>Tasmania ;  P09 - People employed in current job for a year or more ;  &gt; Males ;</t>
  </si>
  <si>
    <t>Tasmania ;  P09 - People employed in current job for a year or more ;  &gt; Females ;</t>
  </si>
  <si>
    <t>Tasmania ;  P10 - Employees who started current job In the last year ;  Persons ;</t>
  </si>
  <si>
    <t>Tasmania ;  P10 - Employees who started current job In the last year ;  &gt; Males ;</t>
  </si>
  <si>
    <t>Tasmania ;  P10 - Employees who started current job In the last year ;  &gt; Females ;</t>
  </si>
  <si>
    <t>Tasmania ;  P11 - Employees in current job for a year or more ;  Persons ;</t>
  </si>
  <si>
    <t>Tasmania ;  P11 - Employees in current job for a year or more ;  &gt; Males ;</t>
  </si>
  <si>
    <t>Tasmania ;  P11 - Employees in current job for a year or more ;  &gt; Females ;</t>
  </si>
  <si>
    <t>Tasmania ;  P12 - Looked for work while in current job over the last year ;  Persons ;</t>
  </si>
  <si>
    <t>Tasmania ;  P12 - Looked for work while in current job over the last year ;  &gt; Males ;</t>
  </si>
  <si>
    <t>Tasmania ;  P12 - Looked for work while in current job over the last year ;  &gt; Females ;</t>
  </si>
  <si>
    <t>Tasmania ;  P13 - People who worked at some time during the last year ;  Persons ;</t>
  </si>
  <si>
    <t>Tasmania ;  P13 - People who worked at some time during the last year ;  &gt; Males ;</t>
  </si>
  <si>
    <t>Tasmania ;  P13 - People who worked at some time during the last year ;  &gt; Females ;</t>
  </si>
  <si>
    <t>Tasmania ;  P14 - People who were working 12 months ago ;  Persons ;</t>
  </si>
  <si>
    <t>Tasmania ;  P14 - People who were working 12 months ago ;  &gt; Males ;</t>
  </si>
  <si>
    <t>Tasmania ;  P14 - People who were working 12 months ago ;  &gt; Females ;</t>
  </si>
  <si>
    <t>Tasmania ;  P15 - People currently employed and employed 12 months ago ;  Persons ;</t>
  </si>
  <si>
    <t>Tasmania ;  P15 - People currently employed and employed 12 months ago ;  &gt; Males ;</t>
  </si>
  <si>
    <t>Tasmania ;  P15 - People currently employed and employed 12 months ago ;  &gt; Females ;</t>
  </si>
  <si>
    <t>Tasmania ;  P16 - People who left, lost or worked multiple jobs last year ;  Persons ;</t>
  </si>
  <si>
    <t>Tasmania ;  P16 - People who left, lost or worked multiple jobs last year ;  &gt; Males ;</t>
  </si>
  <si>
    <t>Tasmania ;  P16 - People who left, lost or worked multiple jobs last year ;  &gt; Females ;</t>
  </si>
  <si>
    <t>Tasmania ;  P17 - People who left or lost a job last year ;  Persons ;</t>
  </si>
  <si>
    <t>Tasmania ;  P17 - People who left or lost a job last year ;  &gt; Males ;</t>
  </si>
  <si>
    <t>Tasmania ;  P17 - People who left or lost a job last year ;  &gt; Females ;</t>
  </si>
  <si>
    <t>Tasmania ;  P18 - Employed people who left or lost a job last year ;  Persons ;</t>
  </si>
  <si>
    <t>Tasmania ;  P18 - Employed people who left or lost a job last year ;  &gt; Males ;</t>
  </si>
  <si>
    <t>Tasmania ;  P18 - Employed people who left or lost a job last year ;  &gt; Females ;</t>
  </si>
  <si>
    <t>Tasmania ;  P19 - Unemployed people ;  Persons ;</t>
  </si>
  <si>
    <t>Tasmania ;  P19 - Unemployed people ;  &gt; Males ;</t>
  </si>
  <si>
    <t>Tasmania ;  P19 - Unemployed people ;  &gt; Females ;</t>
  </si>
  <si>
    <t>Tasmania ;  P20 - People not in the labour force (PNILF) ;  Persons ;</t>
  </si>
  <si>
    <t>Tasmania ;  P20 - People not in the labour force (PNILF) ;  &gt; Males ;</t>
  </si>
  <si>
    <t>Tasmania ;  P20 - People not in the labour force (PNILF) ;  &gt; Females ;</t>
  </si>
  <si>
    <t>Tasmania ;  P21 - PNILF who wanted to work ;  Persons ;</t>
  </si>
  <si>
    <t>Tasmania ;  P21 - PNILF who wanted to work ;  &gt; Males ;</t>
  </si>
  <si>
    <t>Tasmania ;  P21 - PNILF who wanted to work ;  &gt; Females ;</t>
  </si>
  <si>
    <t>Tasmania ;  P22 - PNILF who looked for work ;  Persons ;</t>
  </si>
  <si>
    <t>Tasmania ;  P22 - PNILF who looked for work ;  &gt; Males ;</t>
  </si>
  <si>
    <t>Tasmania ;  P22 - PNILF who looked for work ;  &gt; Females ;</t>
  </si>
  <si>
    <t>Tasmania ;  P23 - PNILF with marginal attachment to the labour force ;  Persons ;</t>
  </si>
  <si>
    <t>Tasmania ;  P23 - PNILF with marginal attachment to the labour force ;  &gt; Males ;</t>
  </si>
  <si>
    <t>Tasmania ;  P23 - PNILF with marginal attachment to the labour force ;  &gt; Females ;</t>
  </si>
  <si>
    <t>Tasmania ;  P24 - PNILF who had a job to go or return to ;  Persons ;</t>
  </si>
  <si>
    <t>Tasmania ;  P24 - PNILF who had a job to go or return to ;  &gt; Males ;</t>
  </si>
  <si>
    <t>Tasmania ;  P24 - PNILF who had a job to go or return to ;  &gt; Females ;</t>
  </si>
  <si>
    <t>Tasmania ;  P25 - PNILF who wanted work and could start within four weeks ;  Persons ;</t>
  </si>
  <si>
    <t>Tasmania ;  P25 - PNILF who wanted work and could start within four weeks ;  &gt; Males ;</t>
  </si>
  <si>
    <t>Tasmania ;  P25 - PNILF who wanted work and could start within four weeks ;  &gt; Females ;</t>
  </si>
  <si>
    <t>Tasmania ;  P26 - Discouraged job seekers ;  Persons ;</t>
  </si>
  <si>
    <t>Tasmania ;  P26 - Discouraged job seekers ;  &gt; Males ;</t>
  </si>
  <si>
    <t>Tasmania ;  P26 - Discouraged job seekers ;  &gt; Females ;</t>
  </si>
  <si>
    <t>Tasmania ;  P27 - PNILF who wanted work but unavailable within four weeks ;  Persons ;</t>
  </si>
  <si>
    <t>Tasmania ;  P27 - PNILF who wanted work but unavailable within four weeks ;  &gt; Males ;</t>
  </si>
  <si>
    <t>Tasmania ;  P27 - PNILF who wanted work but unavailable within four weeks ;  &gt; Females ;</t>
  </si>
  <si>
    <t>Tasmania ;  P28 - PNILF who wanted work but were caring for children ;  Persons ;</t>
  </si>
  <si>
    <t>Tasmania ;  P28 - PNILF who wanted work but were caring for children ;  &gt; Males ;</t>
  </si>
  <si>
    <t>Tasmania ;  P28 - PNILF who wanted work but were caring for children ;  &gt; Females ;</t>
  </si>
  <si>
    <t>Tasmania ;  P29 - PNILF whose last job was less than 10 years ago ;  Persons ;</t>
  </si>
  <si>
    <t>Tasmania ;  P29 - PNILF whose last job was less than 10 years ago ;  &gt; Males ;</t>
  </si>
  <si>
    <t>Tasmania ;  P29 - PNILF whose last job was less than 10 years ago ;  &gt; Females ;</t>
  </si>
  <si>
    <t>Tasmania ;  P30 - Potential workers ;  Persons ;</t>
  </si>
  <si>
    <t>Tasmania ;  P30 - Potential workers ;  &gt; Males ;</t>
  </si>
  <si>
    <t>Tasmania ;  P30 - Potential workers ;  &gt; Females ;</t>
  </si>
  <si>
    <t>Tasmania ;  P31 - Potential workers with job attachment ;  Persons ;</t>
  </si>
  <si>
    <t>Tasmania ;  P31 - Potential workers with job attachment ;  &gt; Males ;</t>
  </si>
  <si>
    <t>Tasmania ;  P31 - Potential workers with job attachment ;  &gt; Females ;</t>
  </si>
  <si>
    <t>Tasmania ;  P32 - Potential workers without job attachment ;  Persons ;</t>
  </si>
  <si>
    <t>Tasmania ;  P32 - Potential workers without job attachment ;  &gt; Males ;</t>
  </si>
  <si>
    <t>A126111190R</t>
  </si>
  <si>
    <t>A126103630J</t>
  </si>
  <si>
    <t>A126095942K</t>
  </si>
  <si>
    <t>A126111062W</t>
  </si>
  <si>
    <t>A126103502R</t>
  </si>
  <si>
    <t>A126096058R</t>
  </si>
  <si>
    <t>A126111178X</t>
  </si>
  <si>
    <t>A126103618T</t>
  </si>
  <si>
    <t>A126096062F</t>
  </si>
  <si>
    <t>A126111182R</t>
  </si>
  <si>
    <t>A126103622J</t>
  </si>
  <si>
    <t>A126095950K</t>
  </si>
  <si>
    <t>A126111070W</t>
  </si>
  <si>
    <t>A126103510R</t>
  </si>
  <si>
    <t>A126095986L</t>
  </si>
  <si>
    <t>A126111106L</t>
  </si>
  <si>
    <t>A126103546T</t>
  </si>
  <si>
    <t>A126096022L</t>
  </si>
  <si>
    <t>A126111142W</t>
  </si>
  <si>
    <t>A126103582A</t>
  </si>
  <si>
    <t>A126096074R</t>
  </si>
  <si>
    <t>A126111194X</t>
  </si>
  <si>
    <t>A126103634T</t>
  </si>
  <si>
    <t>A126095946V</t>
  </si>
  <si>
    <t>A126111066F</t>
  </si>
  <si>
    <t>A126103506X</t>
  </si>
  <si>
    <t>A126096026W</t>
  </si>
  <si>
    <t>A126111146F</t>
  </si>
  <si>
    <t>A126103586K</t>
  </si>
  <si>
    <t>A126096038F</t>
  </si>
  <si>
    <t>A126111158R</t>
  </si>
  <si>
    <t>A126103598V</t>
  </si>
  <si>
    <t>A126095970V</t>
  </si>
  <si>
    <t>A126111090F</t>
  </si>
  <si>
    <t>A126103530X</t>
  </si>
  <si>
    <t>A126095954V</t>
  </si>
  <si>
    <t>A126111074F</t>
  </si>
  <si>
    <t>A126103514X</t>
  </si>
  <si>
    <t>A126095990C</t>
  </si>
  <si>
    <t>A126111110C</t>
  </si>
  <si>
    <t>A126103550J</t>
  </si>
  <si>
    <t>A126095966C</t>
  </si>
  <si>
    <t>A126111086R</t>
  </si>
  <si>
    <t>A126103526J</t>
  </si>
  <si>
    <t>A126095994L</t>
  </si>
  <si>
    <t>A126111114L</t>
  </si>
  <si>
    <t>A126103554T</t>
  </si>
  <si>
    <t>A126095974C</t>
  </si>
  <si>
    <t>A126111094R</t>
  </si>
  <si>
    <t>A126103534J</t>
  </si>
  <si>
    <t>A126095342F</t>
  </si>
  <si>
    <t>A126110462R</t>
  </si>
  <si>
    <t>A126102902J</t>
  </si>
  <si>
    <t>A126095298J</t>
  </si>
  <si>
    <t>A126110418F</t>
  </si>
  <si>
    <t>A126102858K</t>
  </si>
  <si>
    <t>A126095346R</t>
  </si>
  <si>
    <t>A126110466X</t>
  </si>
  <si>
    <t>A126102906T</t>
  </si>
  <si>
    <t>A126095350F</t>
  </si>
  <si>
    <t>A126110470R</t>
  </si>
  <si>
    <t>A126102910J</t>
  </si>
  <si>
    <t>A126095302L</t>
  </si>
  <si>
    <t>A126110422W</t>
  </si>
  <si>
    <t>A126102862A</t>
  </si>
  <si>
    <t>A126095306W</t>
  </si>
  <si>
    <t>A126110426F</t>
  </si>
  <si>
    <t>A126102866K</t>
  </si>
  <si>
    <t>A126095330W</t>
  </si>
  <si>
    <t>A126110450F</t>
  </si>
  <si>
    <t>A126102890K</t>
  </si>
  <si>
    <t>A126095278X</t>
  </si>
  <si>
    <t>A126110398J</t>
  </si>
  <si>
    <t>A126102838A</t>
  </si>
  <si>
    <t>A126095354R</t>
  </si>
  <si>
    <t>A126110474X</t>
  </si>
  <si>
    <t>A126102914T</t>
  </si>
  <si>
    <t>A126095334F</t>
  </si>
  <si>
    <t>A126110454R</t>
  </si>
  <si>
    <t>A126102894V</t>
  </si>
  <si>
    <t>A126095366X</t>
  </si>
  <si>
    <t>A126110486J</t>
  </si>
  <si>
    <t>A126102926A</t>
  </si>
  <si>
    <t>A126095282R</t>
  </si>
  <si>
    <t>A126110402L</t>
  </si>
  <si>
    <t>A126102842T</t>
  </si>
  <si>
    <t>A126095238F</t>
  </si>
  <si>
    <t>A126110358R</t>
  </si>
  <si>
    <t>A126102798V</t>
  </si>
  <si>
    <t>A126095258R</t>
  </si>
  <si>
    <t>A126110378X</t>
  </si>
  <si>
    <t>A126102818T</t>
  </si>
  <si>
    <t>A126095310L</t>
  </si>
  <si>
    <t>A126110430W</t>
  </si>
  <si>
    <t>A126102870A</t>
  </si>
  <si>
    <t>A126095262F</t>
  </si>
  <si>
    <t>A126110382R</t>
  </si>
  <si>
    <t>A126102822J</t>
  </si>
  <si>
    <t>A126095314W</t>
  </si>
  <si>
    <t>A126110434F</t>
  </si>
  <si>
    <t>A126102874K</t>
  </si>
  <si>
    <t>A126095318F</t>
  </si>
  <si>
    <t>A126110438R</t>
  </si>
  <si>
    <t>A126102878V</t>
  </si>
  <si>
    <t>A126095370R</t>
  </si>
  <si>
    <t>A126110490X</t>
  </si>
  <si>
    <t>A126102930T</t>
  </si>
  <si>
    <t>A126095242W</t>
  </si>
  <si>
    <t>A126110362F</t>
  </si>
  <si>
    <t>A126102802X</t>
  </si>
  <si>
    <t>A126095358X</t>
  </si>
  <si>
    <t>A126110478J</t>
  </si>
  <si>
    <t>A126102918A</t>
  </si>
  <si>
    <t>A126095362R</t>
  </si>
  <si>
    <t>A126110482X</t>
  </si>
  <si>
    <t>A126102922T</t>
  </si>
  <si>
    <t>A126095250W</t>
  </si>
  <si>
    <t>A126110370F</t>
  </si>
  <si>
    <t>A126102810X</t>
  </si>
  <si>
    <t>A126095286X</t>
  </si>
  <si>
    <t>A126110406W</t>
  </si>
  <si>
    <t>A126102846A</t>
  </si>
  <si>
    <t>A126095322W</t>
  </si>
  <si>
    <t>A126110442F</t>
  </si>
  <si>
    <t>A126102882K</t>
  </si>
  <si>
    <t>A126095374X</t>
  </si>
  <si>
    <t>A126110494J</t>
  </si>
  <si>
    <t>A126102934A</t>
  </si>
  <si>
    <t>A126095246F</t>
  </si>
  <si>
    <t>A126110366R</t>
  </si>
  <si>
    <t>A126102806J</t>
  </si>
  <si>
    <t>A126095326F</t>
  </si>
  <si>
    <t>A126110446R</t>
  </si>
  <si>
    <t>A126102886V</t>
  </si>
  <si>
    <t>A126095338R</t>
  </si>
  <si>
    <t>A126110458X</t>
  </si>
  <si>
    <t>A126102898C</t>
  </si>
  <si>
    <t>A126095270F</t>
  </si>
  <si>
    <t>A126110390R</t>
  </si>
  <si>
    <t>A126102830J</t>
  </si>
  <si>
    <t>A126095254F</t>
  </si>
  <si>
    <t>A126110374R</t>
  </si>
  <si>
    <t>A126102814J</t>
  </si>
  <si>
    <t>A126095290R</t>
  </si>
  <si>
    <t>A126110410L</t>
  </si>
  <si>
    <t>A126102850T</t>
  </si>
  <si>
    <t>A126095266R</t>
  </si>
  <si>
    <t>A126110386X</t>
  </si>
  <si>
    <t>A126102826T</t>
  </si>
  <si>
    <t>A126095294X</t>
  </si>
  <si>
    <t>A126110414W</t>
  </si>
  <si>
    <t>A126102854A</t>
  </si>
  <si>
    <t>A126095274R</t>
  </si>
  <si>
    <t>A126110394X</t>
  </si>
  <si>
    <t>A126102834T</t>
  </si>
  <si>
    <t>A126095482J</t>
  </si>
  <si>
    <t>A126110602F</t>
  </si>
  <si>
    <t>A126103042L</t>
  </si>
  <si>
    <t>A126095438X</t>
  </si>
  <si>
    <t>A126110558J</t>
  </si>
  <si>
    <t>A126102998L</t>
  </si>
  <si>
    <t>A126095486T</t>
  </si>
  <si>
    <t>A126110606R</t>
  </si>
  <si>
    <t>A126103046W</t>
  </si>
  <si>
    <t>A126095490J</t>
  </si>
  <si>
    <t>A126110610F</t>
  </si>
  <si>
    <t>A126103050L</t>
  </si>
  <si>
    <t>A126095442R</t>
  </si>
  <si>
    <t>A126110562X</t>
  </si>
  <si>
    <t>A126103002V</t>
  </si>
  <si>
    <t>A126095446X</t>
  </si>
  <si>
    <t>A126110566J</t>
  </si>
  <si>
    <t>A126103006C</t>
  </si>
  <si>
    <t>A126095470X</t>
  </si>
  <si>
    <t>A126110590J</t>
  </si>
  <si>
    <t>A126103030C</t>
  </si>
  <si>
    <t>A126095418R</t>
  </si>
  <si>
    <t>A126110538X</t>
  </si>
  <si>
    <t>A126102978C</t>
  </si>
  <si>
    <t>A126095494T</t>
  </si>
  <si>
    <t>A126110614R</t>
  </si>
  <si>
    <t>A126103054W</t>
  </si>
  <si>
    <t>A126095474J</t>
  </si>
  <si>
    <t>A126110594T</t>
  </si>
  <si>
    <t>A126103034L</t>
  </si>
  <si>
    <t>A126095506R</t>
  </si>
  <si>
    <t>A126110626X</t>
  </si>
  <si>
    <t>A126103066F</t>
  </si>
  <si>
    <t>A126095422F</t>
  </si>
  <si>
    <t>A126110542R</t>
  </si>
  <si>
    <t>A126102982V</t>
  </si>
  <si>
    <t>A126095378J</t>
  </si>
  <si>
    <t>A126110498T</t>
  </si>
  <si>
    <t>A126102938K</t>
  </si>
  <si>
    <t>A126095398T</t>
  </si>
  <si>
    <t>A126110518R</t>
  </si>
  <si>
    <t>A126102958V</t>
  </si>
  <si>
    <t>A126095450R</t>
  </si>
  <si>
    <t>A126110570X</t>
  </si>
  <si>
    <t>A126103010V</t>
  </si>
  <si>
    <t>A126095402W</t>
  </si>
  <si>
    <t>A126110522F</t>
  </si>
  <si>
    <t>A126102962K</t>
  </si>
  <si>
    <t>A126095454X</t>
  </si>
  <si>
    <t>A126110574J</t>
  </si>
  <si>
    <t>A126103014C</t>
  </si>
  <si>
    <t>A126095458J</t>
  </si>
  <si>
    <t>A126110578T</t>
  </si>
  <si>
    <t>A126103018L</t>
  </si>
  <si>
    <t>A126095510F</t>
  </si>
  <si>
    <t>A126110630R</t>
  </si>
  <si>
    <t>A126103070W</t>
  </si>
  <si>
    <t>A126095382X</t>
  </si>
  <si>
    <t>A126110502W</t>
  </si>
  <si>
    <t>A126102942A</t>
  </si>
  <si>
    <t>A126095498A</t>
  </si>
  <si>
    <t>A126110618X</t>
  </si>
  <si>
    <t>A126103058F</t>
  </si>
  <si>
    <t>A126095502F</t>
  </si>
  <si>
    <t>A126110622R</t>
  </si>
  <si>
    <t>A126103062W</t>
  </si>
  <si>
    <t>A126095390X</t>
  </si>
  <si>
    <t>A126110510W</t>
  </si>
  <si>
    <t>A126102950A</t>
  </si>
  <si>
    <t>A126095426R</t>
  </si>
  <si>
    <t>A126110546X</t>
  </si>
  <si>
    <t>A126102986C</t>
  </si>
  <si>
    <t>A126095462X</t>
  </si>
  <si>
    <t>A126110582J</t>
  </si>
  <si>
    <t>A126103022C</t>
  </si>
  <si>
    <t>A126095514R</t>
  </si>
  <si>
    <t>A126110634X</t>
  </si>
  <si>
    <t>A126103074F</t>
  </si>
  <si>
    <t>A126095386J</t>
  </si>
  <si>
    <t>A126110506F</t>
  </si>
  <si>
    <t>A126102946K</t>
  </si>
  <si>
    <t>A126095466J</t>
  </si>
  <si>
    <t>A126110586T</t>
  </si>
  <si>
    <t>A126103026L</t>
  </si>
  <si>
    <t>A126095478T</t>
  </si>
  <si>
    <t>A126110598A</t>
  </si>
  <si>
    <t>A126103038W</t>
  </si>
  <si>
    <t>A126095410W</t>
  </si>
  <si>
    <t>A126110530F</t>
  </si>
  <si>
    <t>A126102970K</t>
  </si>
  <si>
    <t>A126095394J</t>
  </si>
  <si>
    <t>A126110514F</t>
  </si>
  <si>
    <t>A126102954K</t>
  </si>
  <si>
    <t>A126095430F</t>
  </si>
  <si>
    <t>A126110550R</t>
  </si>
  <si>
    <t>Tasmania ;  P32 - Potential workers without job attachment ;  &gt; Females ;</t>
  </si>
  <si>
    <t>Tasmania ;  P33 - People with job attachment ;  Persons ;</t>
  </si>
  <si>
    <t>Tasmania ;  P33 - People with job attachment ;  &gt; Males ;</t>
  </si>
  <si>
    <t>Tasmania ;  P33 - People with job attachment ;  &gt; Females ;</t>
  </si>
  <si>
    <t>Tasmania ;  P34 - People without job attachment ;  Persons ;</t>
  </si>
  <si>
    <t>Tasmania ;  P34 - People without job attachment ;  &gt; Males ;</t>
  </si>
  <si>
    <t>Tasmania ;  P34 - People without job attachment ;  &gt; Females ;</t>
  </si>
  <si>
    <t>Tasmania ;  P35 - PNILF with marginal attachment to the labour force (historical ver.) ;  Persons ;</t>
  </si>
  <si>
    <t>Tasmania ;  P35 - PNILF with marginal attachment to the labour force (historical ver.) ;  &gt; Males ;</t>
  </si>
  <si>
    <t>Tasmania ;  P35 - PNILF with marginal attachment to the labour force (historical ver.) ;  &gt; Females ;</t>
  </si>
  <si>
    <t>Northern Territory ;  P01 - Civilian population ;  Persons ;</t>
  </si>
  <si>
    <t>Northern Territory ;  P01 - Civilian population ;  &gt; Males ;</t>
  </si>
  <si>
    <t>Northern Territory ;  P01 - Civilian population ;  &gt; Females ;</t>
  </si>
  <si>
    <t>Northern Territory ;  P02 - Employed people ;  Persons ;</t>
  </si>
  <si>
    <t>Northern Territory ;  P02 - Employed people ;  &gt; Males ;</t>
  </si>
  <si>
    <t>Northern Territory ;  P02 - Employed people ;  &gt; Females ;</t>
  </si>
  <si>
    <t>Northern Territory ;  P03 - Employed people who would prefer more hours ;  Persons ;</t>
  </si>
  <si>
    <t>Northern Territory ;  P03 - Employed people who would prefer more hours ;  &gt; Males ;</t>
  </si>
  <si>
    <t>Northern Territory ;  P03 - Employed people who would prefer more hours ;  &gt; Females ;</t>
  </si>
  <si>
    <t>Northern Territory ;  P04 - Part-time workers who would prefer more hours ;  Persons ;</t>
  </si>
  <si>
    <t>Northern Territory ;  P04 - Part-time workers who would prefer more hours ;  &gt; Males ;</t>
  </si>
  <si>
    <t>Northern Territory ;  P04 - Part-time workers who would prefer more hours ;  &gt; Females ;</t>
  </si>
  <si>
    <t>Northern Territory ;  P05 - Part-time workers who would prefer full-time hours ;  Persons ;</t>
  </si>
  <si>
    <t>Northern Territory ;  P05 - Part-time workers who would prefer full-time hours ;  &gt; Males ;</t>
  </si>
  <si>
    <t>Northern Territory ;  P05 - Part-time workers who would prefer full-time hours ;  &gt; Females ;</t>
  </si>
  <si>
    <t>Northern Territory ;  P06 - Underemployed workers ;  Persons ;</t>
  </si>
  <si>
    <t>Northern Territory ;  P06 - Underemployed workers ;  &gt; Males ;</t>
  </si>
  <si>
    <t>Northern Territory ;  P06 - Underemployed workers ;  &gt; Females ;</t>
  </si>
  <si>
    <t>Northern Territory ;  P07 - Underemployed part-time workers ;  Persons ;</t>
  </si>
  <si>
    <t>Northern Territory ;  P07 - Underemployed part-time workers ;  &gt; Males ;</t>
  </si>
  <si>
    <t>Northern Territory ;  P07 - Underemployed part-time workers ;  &gt; Females ;</t>
  </si>
  <si>
    <t>Northern Territory ;  P08 - People who started current job In the last year ;  Persons ;</t>
  </si>
  <si>
    <t>Northern Territory ;  P08 - People who started current job In the last year ;  &gt; Males ;</t>
  </si>
  <si>
    <t>Northern Territory ;  P08 - People who started current job In the last year ;  &gt; Females ;</t>
  </si>
  <si>
    <t>Northern Territory ;  P09 - People employed in current job for a year or more ;  Persons ;</t>
  </si>
  <si>
    <t>Northern Territory ;  P09 - People employed in current job for a year or more ;  &gt; Males ;</t>
  </si>
  <si>
    <t>Northern Territory ;  P09 - People employed in current job for a year or more ;  &gt; Females ;</t>
  </si>
  <si>
    <t>Northern Territory ;  P10 - Employees who started current job In the last year ;  Persons ;</t>
  </si>
  <si>
    <t>Northern Territory ;  P10 - Employees who started current job In the last year ;  &gt; Males ;</t>
  </si>
  <si>
    <t>Northern Territory ;  P10 - Employees who started current job In the last year ;  &gt; Females ;</t>
  </si>
  <si>
    <t>Northern Territory ;  P11 - Employees in current job for a year or more ;  Persons ;</t>
  </si>
  <si>
    <t>Northern Territory ;  P11 - Employees in current job for a year or more ;  &gt; Males ;</t>
  </si>
  <si>
    <t>Northern Territory ;  P11 - Employees in current job for a year or more ;  &gt; Females ;</t>
  </si>
  <si>
    <t>Northern Territory ;  P12 - Looked for work while in current job over the last year ;  Persons ;</t>
  </si>
  <si>
    <t>Northern Territory ;  P12 - Looked for work while in current job over the last year ;  &gt; Males ;</t>
  </si>
  <si>
    <t>Northern Territory ;  P12 - Looked for work while in current job over the last year ;  &gt; Females ;</t>
  </si>
  <si>
    <t>Northern Territory ;  P13 - People who worked at some time during the last year ;  Persons ;</t>
  </si>
  <si>
    <t>Northern Territory ;  P13 - People who worked at some time during the last year ;  &gt; Males ;</t>
  </si>
  <si>
    <t>Northern Territory ;  P13 - People who worked at some time during the last year ;  &gt; Females ;</t>
  </si>
  <si>
    <t>Northern Territory ;  P14 - People who were working 12 months ago ;  Persons ;</t>
  </si>
  <si>
    <t>Northern Territory ;  P14 - People who were working 12 months ago ;  &gt; Males ;</t>
  </si>
  <si>
    <t>Northern Territory ;  P14 - People who were working 12 months ago ;  &gt; Females ;</t>
  </si>
  <si>
    <t>Northern Territory ;  P15 - People currently employed and employed 12 months ago ;  Persons ;</t>
  </si>
  <si>
    <t>Northern Territory ;  P15 - People currently employed and employed 12 months ago ;  &gt; Males ;</t>
  </si>
  <si>
    <t>Northern Territory ;  P15 - People currently employed and employed 12 months ago ;  &gt; Females ;</t>
  </si>
  <si>
    <t>Northern Territory ;  P16 - People who left, lost or worked multiple jobs last year ;  Persons ;</t>
  </si>
  <si>
    <t>Northern Territory ;  P16 - People who left, lost or worked multiple jobs last year ;  &gt; Males ;</t>
  </si>
  <si>
    <t>Northern Territory ;  P16 - People who left, lost or worked multiple jobs last year ;  &gt; Females ;</t>
  </si>
  <si>
    <t>Northern Territory ;  P17 - People who left or lost a job last year ;  Persons ;</t>
  </si>
  <si>
    <t>Northern Territory ;  P17 - People who left or lost a job last year ;  &gt; Males ;</t>
  </si>
  <si>
    <t>Northern Territory ;  P17 - People who left or lost a job last year ;  &gt; Females ;</t>
  </si>
  <si>
    <t>Northern Territory ;  P18 - Employed people who left or lost a job last year ;  Persons ;</t>
  </si>
  <si>
    <t>Northern Territory ;  P18 - Employed people who left or lost a job last year ;  &gt; Males ;</t>
  </si>
  <si>
    <t>Northern Territory ;  P18 - Employed people who left or lost a job last year ;  &gt; Females ;</t>
  </si>
  <si>
    <t>Northern Territory ;  P19 - Unemployed people ;  Persons ;</t>
  </si>
  <si>
    <t>Northern Territory ;  P19 - Unemployed people ;  &gt; Males ;</t>
  </si>
  <si>
    <t>Northern Territory ;  P19 - Unemployed people ;  &gt; Females ;</t>
  </si>
  <si>
    <t>Northern Territory ;  P20 - People not in the labour force (PNILF) ;  Persons ;</t>
  </si>
  <si>
    <t>Northern Territory ;  P20 - People not in the labour force (PNILF) ;  &gt; Males ;</t>
  </si>
  <si>
    <t>Northern Territory ;  P20 - People not in the labour force (PNILF) ;  &gt; Females ;</t>
  </si>
  <si>
    <t>Northern Territory ;  P21 - PNILF who wanted to work ;  Persons ;</t>
  </si>
  <si>
    <t>Northern Territory ;  P21 - PNILF who wanted to work ;  &gt; Males ;</t>
  </si>
  <si>
    <t>Northern Territory ;  P21 - PNILF who wanted to work ;  &gt; Females ;</t>
  </si>
  <si>
    <t>Northern Territory ;  P22 - PNILF who looked for work ;  Persons ;</t>
  </si>
  <si>
    <t>Northern Territory ;  P22 - PNILF who looked for work ;  &gt; Males ;</t>
  </si>
  <si>
    <t>Northern Territory ;  P22 - PNILF who looked for work ;  &gt; Females ;</t>
  </si>
  <si>
    <t>Northern Territory ;  P23 - PNILF with marginal attachment to the labour force ;  Persons ;</t>
  </si>
  <si>
    <t>Northern Territory ;  P23 - PNILF with marginal attachment to the labour force ;  &gt; Males ;</t>
  </si>
  <si>
    <t>Northern Territory ;  P23 - PNILF with marginal attachment to the labour force ;  &gt; Females ;</t>
  </si>
  <si>
    <t>Northern Territory ;  P24 - PNILF who had a job to go or return to ;  Persons ;</t>
  </si>
  <si>
    <t>Northern Territory ;  P24 - PNILF who had a job to go or return to ;  &gt; Males ;</t>
  </si>
  <si>
    <t>Northern Territory ;  P24 - PNILF who had a job to go or return to ;  &gt; Females ;</t>
  </si>
  <si>
    <t>Northern Territory ;  P25 - PNILF who wanted work and could start within four weeks ;  Persons ;</t>
  </si>
  <si>
    <t>Northern Territory ;  P25 - PNILF who wanted work and could start within four weeks ;  &gt; Males ;</t>
  </si>
  <si>
    <t>Northern Territory ;  P25 - PNILF who wanted work and could start within four weeks ;  &gt; Females ;</t>
  </si>
  <si>
    <t>Northern Territory ;  P26 - Discouraged job seekers ;  Persons ;</t>
  </si>
  <si>
    <t>Northern Territory ;  P26 - Discouraged job seekers ;  &gt; Males ;</t>
  </si>
  <si>
    <t>Northern Territory ;  P26 - Discouraged job seekers ;  &gt; Females ;</t>
  </si>
  <si>
    <t>Northern Territory ;  P27 - PNILF who wanted work but unavailable within four weeks ;  Persons ;</t>
  </si>
  <si>
    <t>Northern Territory ;  P27 - PNILF who wanted work but unavailable within four weeks ;  &gt; Males ;</t>
  </si>
  <si>
    <t>Northern Territory ;  P27 - PNILF who wanted work but unavailable within four weeks ;  &gt; Females ;</t>
  </si>
  <si>
    <t>Northern Territory ;  P28 - PNILF who wanted work but were caring for children ;  Persons ;</t>
  </si>
  <si>
    <t>Northern Territory ;  P28 - PNILF who wanted work but were caring for children ;  &gt; Males ;</t>
  </si>
  <si>
    <t>Northern Territory ;  P28 - PNILF who wanted work but were caring for children ;  &gt; Females ;</t>
  </si>
  <si>
    <t>Northern Territory ;  P29 - PNILF whose last job was less than 10 years ago ;  Persons ;</t>
  </si>
  <si>
    <t>Northern Territory ;  P29 - PNILF whose last job was less than 10 years ago ;  &gt; Males ;</t>
  </si>
  <si>
    <t>Northern Territory ;  P29 - PNILF whose last job was less than 10 years ago ;  &gt; Females ;</t>
  </si>
  <si>
    <t>Northern Territory ;  P30 - Potential workers ;  Persons ;</t>
  </si>
  <si>
    <t>Northern Territory ;  P30 - Potential workers ;  &gt; Males ;</t>
  </si>
  <si>
    <t>Northern Territory ;  P30 - Potential workers ;  &gt; Females ;</t>
  </si>
  <si>
    <t>Northern Territory ;  P31 - Potential workers with job attachment ;  Persons ;</t>
  </si>
  <si>
    <t>Northern Territory ;  P31 - Potential workers with job attachment ;  &gt; Males ;</t>
  </si>
  <si>
    <t>Northern Territory ;  P31 - Potential workers with job attachment ;  &gt; Females ;</t>
  </si>
  <si>
    <t>Northern Territory ;  P32 - Potential workers without job attachment ;  Persons ;</t>
  </si>
  <si>
    <t>Northern Territory ;  P32 - Potential workers without job attachment ;  &gt; Males ;</t>
  </si>
  <si>
    <t>Northern Territory ;  P32 - Potential workers without job attachment ;  &gt; Females ;</t>
  </si>
  <si>
    <t>Northern Territory ;  P33 - People with job attachment ;  Persons ;</t>
  </si>
  <si>
    <t>Northern Territory ;  P33 - People with job attachment ;  &gt; Males ;</t>
  </si>
  <si>
    <t>Northern Territory ;  P33 - People with job attachment ;  &gt; Females ;</t>
  </si>
  <si>
    <t>Northern Territory ;  P34 - People without job attachment ;  Persons ;</t>
  </si>
  <si>
    <t>Northern Territory ;  P34 - People without job attachment ;  &gt; Males ;</t>
  </si>
  <si>
    <t>Northern Territory ;  P34 - People without job attachment ;  &gt; Females ;</t>
  </si>
  <si>
    <t>Northern Territory ;  P35 - PNILF with marginal attachment to the labour force (historical ver.) ;  Persons ;</t>
  </si>
  <si>
    <t>Northern Territory ;  P35 - PNILF with marginal attachment to the labour force (historical ver.) ;  &gt; Males ;</t>
  </si>
  <si>
    <t>Northern Territory ;  P35 - PNILF with marginal attachment to the labour force (historical ver.) ;  &gt; Females ;</t>
  </si>
  <si>
    <t>Australian Capital Territory ;  P01 - Civilian population ;  Persons ;</t>
  </si>
  <si>
    <t>Australian Capital Territory ;  P01 - Civilian population ;  &gt; Males ;</t>
  </si>
  <si>
    <t>Australian Capital Territory ;  P01 - Civilian population ;  &gt; Females ;</t>
  </si>
  <si>
    <t>Australian Capital Territory ;  P02 - Employed people ;  Persons ;</t>
  </si>
  <si>
    <t>Australian Capital Territory ;  P02 - Employed people ;  &gt; Males ;</t>
  </si>
  <si>
    <t>Australian Capital Territory ;  P02 - Employed people ;  &gt; Females ;</t>
  </si>
  <si>
    <t>Australian Capital Territory ;  P03 - Employed people who would prefer more hours ;  Persons ;</t>
  </si>
  <si>
    <t>Australian Capital Territory ;  P03 - Employed people who would prefer more hours ;  &gt; Males ;</t>
  </si>
  <si>
    <t>Australian Capital Territory ;  P03 - Employed people who would prefer more hours ;  &gt; Females ;</t>
  </si>
  <si>
    <t>Australian Capital Territory ;  P04 - Part-time workers who would prefer more hours ;  Persons ;</t>
  </si>
  <si>
    <t>Australian Capital Territory ;  P04 - Part-time workers who would prefer more hours ;  &gt; Males ;</t>
  </si>
  <si>
    <t>Australian Capital Territory ;  P04 - Part-time workers who would prefer more hours ;  &gt; Females ;</t>
  </si>
  <si>
    <t>Australian Capital Territory ;  P05 - Part-time workers who would prefer full-time hours ;  Persons ;</t>
  </si>
  <si>
    <t>Australian Capital Territory ;  P05 - Part-time workers who would prefer full-time hours ;  &gt; Males ;</t>
  </si>
  <si>
    <t>Australian Capital Territory ;  P05 - Part-time workers who would prefer full-time hours ;  &gt; Females ;</t>
  </si>
  <si>
    <t>Australian Capital Territory ;  P06 - Underemployed workers ;  Persons ;</t>
  </si>
  <si>
    <t>Australian Capital Territory ;  P06 - Underemployed workers ;  &gt; Males ;</t>
  </si>
  <si>
    <t>Australian Capital Territory ;  P06 - Underemployed workers ;  &gt; Females ;</t>
  </si>
  <si>
    <t>Australian Capital Territory ;  P07 - Underemployed part-time workers ;  Persons ;</t>
  </si>
  <si>
    <t>Australian Capital Territory ;  P07 - Underemployed part-time workers ;  &gt; Males ;</t>
  </si>
  <si>
    <t>Australian Capital Territory ;  P07 - Underemployed part-time workers ;  &gt; Females ;</t>
  </si>
  <si>
    <t>Australian Capital Territory ;  P08 - People who started current job In the last year ;  Persons ;</t>
  </si>
  <si>
    <t>Australian Capital Territory ;  P08 - People who started current job In the last year ;  &gt; Males ;</t>
  </si>
  <si>
    <t>Australian Capital Territory ;  P08 - People who started current job In the last year ;  &gt; Females ;</t>
  </si>
  <si>
    <t>Australian Capital Territory ;  P09 - People employed in current job for a year or more ;  Persons ;</t>
  </si>
  <si>
    <t>Australian Capital Territory ;  P09 - People employed in current job for a year or more ;  &gt; Males ;</t>
  </si>
  <si>
    <t>Australian Capital Territory ;  P09 - People employed in current job for a year or more ;  &gt; Females ;</t>
  </si>
  <si>
    <t>Australian Capital Territory ;  P10 - Employees who started current job In the last year ;  Persons ;</t>
  </si>
  <si>
    <t>Australian Capital Territory ;  P10 - Employees who started current job In the last year ;  &gt; Males ;</t>
  </si>
  <si>
    <t>Australian Capital Territory ;  P10 - Employees who started current job In the last year ;  &gt; Females ;</t>
  </si>
  <si>
    <t>Australian Capital Territory ;  P11 - Employees in current job for a year or more ;  Persons ;</t>
  </si>
  <si>
    <t>Australian Capital Territory ;  P11 - Employees in current job for a year or more ;  &gt; Males ;</t>
  </si>
  <si>
    <t>Australian Capital Territory ;  P11 - Employees in current job for a year or more ;  &gt; Females ;</t>
  </si>
  <si>
    <t>Australian Capital Territory ;  P12 - Looked for work while in current job over the last year ;  Persons ;</t>
  </si>
  <si>
    <t>Australian Capital Territory ;  P12 - Looked for work while in current job over the last year ;  &gt; Males ;</t>
  </si>
  <si>
    <t>Australian Capital Territory ;  P12 - Looked for work while in current job over the last year ;  &gt; Females ;</t>
  </si>
  <si>
    <t>Australian Capital Territory ;  P13 - People who worked at some time during the last year ;  Persons ;</t>
  </si>
  <si>
    <t>Australian Capital Territory ;  P13 - People who worked at some time during the last year ;  &gt; Males ;</t>
  </si>
  <si>
    <t>Australian Capital Territory ;  P13 - People who worked at some time during the last year ;  &gt; Females ;</t>
  </si>
  <si>
    <t>Australian Capital Territory ;  P14 - People who were working 12 months ago ;  Persons ;</t>
  </si>
  <si>
    <t>Australian Capital Territory ;  P14 - People who were working 12 months ago ;  &gt; Males ;</t>
  </si>
  <si>
    <t>Australian Capital Territory ;  P14 - People who were working 12 months ago ;  &gt; Females ;</t>
  </si>
  <si>
    <t>Australian Capital Territory ;  P15 - People currently employed and employed 12 months ago ;  Persons ;</t>
  </si>
  <si>
    <t>Australian Capital Territory ;  P15 - People currently employed and employed 12 months ago ;  &gt; Males ;</t>
  </si>
  <si>
    <t>Australian Capital Territory ;  P15 - People currently employed and employed 12 months ago ;  &gt; Females ;</t>
  </si>
  <si>
    <t>Australian Capital Territory ;  P16 - People who left, lost or worked multiple jobs last year ;  Persons ;</t>
  </si>
  <si>
    <t>Australian Capital Territory ;  P16 - People who left, lost or worked multiple jobs last year ;  &gt; Males ;</t>
  </si>
  <si>
    <t>Australian Capital Territory ;  P16 - People who left, lost or worked multiple jobs last year ;  &gt; Females ;</t>
  </si>
  <si>
    <t>Australian Capital Territory ;  P17 - People who left or lost a job last year ;  Persons ;</t>
  </si>
  <si>
    <t>Australian Capital Territory ;  P17 - People who left or lost a job last year ;  &gt; Males ;</t>
  </si>
  <si>
    <t>Australian Capital Territory ;  P17 - People who left or lost a job last year ;  &gt; Females ;</t>
  </si>
  <si>
    <t>Australian Capital Territory ;  P18 - Employed people who left or lost a job last year ;  Persons ;</t>
  </si>
  <si>
    <t>Australian Capital Territory ;  P18 - Employed people who left or lost a job last year ;  &gt; Males ;</t>
  </si>
  <si>
    <t>Australian Capital Territory ;  P18 - Employed people who left or lost a job last year ;  &gt; Females ;</t>
  </si>
  <si>
    <t>Australian Capital Territory ;  P19 - Unemployed people ;  Persons ;</t>
  </si>
  <si>
    <t>Australian Capital Territory ;  P19 - Unemployed people ;  &gt; Males ;</t>
  </si>
  <si>
    <t>Australian Capital Territory ;  P19 - Unemployed people ;  &gt; Females ;</t>
  </si>
  <si>
    <t>Australian Capital Territory ;  P20 - People not in the labour force (PNILF) ;  Persons ;</t>
  </si>
  <si>
    <t>Australian Capital Territory ;  P20 - People not in the labour force (PNILF) ;  &gt; Males ;</t>
  </si>
  <si>
    <t>Australian Capital Territory ;  P20 - People not in the labour force (PNILF) ;  &gt; Females ;</t>
  </si>
  <si>
    <t>Australian Capital Territory ;  P21 - PNILF who wanted to work ;  Persons ;</t>
  </si>
  <si>
    <t>Australian Capital Territory ;  P21 - PNILF who wanted to work ;  &gt; Males ;</t>
  </si>
  <si>
    <t>Australian Capital Territory ;  P21 - PNILF who wanted to work ;  &gt; Females ;</t>
  </si>
  <si>
    <t>Australian Capital Territory ;  P22 - PNILF who looked for work ;  Persons ;</t>
  </si>
  <si>
    <t>Australian Capital Territory ;  P22 - PNILF who looked for work ;  &gt; Males ;</t>
  </si>
  <si>
    <t>Australian Capital Territory ;  P22 - PNILF who looked for work ;  &gt; Females ;</t>
  </si>
  <si>
    <t>Australian Capital Territory ;  P23 - PNILF with marginal attachment to the labour force ;  Persons ;</t>
  </si>
  <si>
    <t>Australian Capital Territory ;  P23 - PNILF with marginal attachment to the labour force ;  &gt; Males ;</t>
  </si>
  <si>
    <t>Australian Capital Territory ;  P23 - PNILF with marginal attachment to the labour force ;  &gt; Females ;</t>
  </si>
  <si>
    <t>Australian Capital Territory ;  P24 - PNILF who had a job to go or return to ;  Persons ;</t>
  </si>
  <si>
    <t>Australian Capital Territory ;  P24 - PNILF who had a job to go or return to ;  &gt; Males ;</t>
  </si>
  <si>
    <t>Australian Capital Territory ;  P24 - PNILF who had a job to go or return to ;  &gt; Females ;</t>
  </si>
  <si>
    <t>Australian Capital Territory ;  P25 - PNILF who wanted work and could start within four weeks ;  Persons ;</t>
  </si>
  <si>
    <t>Australian Capital Territory ;  P25 - PNILF who wanted work and could start within four weeks ;  &gt; Males ;</t>
  </si>
  <si>
    <t>Australian Capital Territory ;  P25 - PNILF who wanted work and could start within four weeks ;  &gt; Females ;</t>
  </si>
  <si>
    <t>Australian Capital Territory ;  P26 - Discouraged job seekers ;  Persons ;</t>
  </si>
  <si>
    <t>Australian Capital Territory ;  P26 - Discouraged job seekers ;  &gt; Males ;</t>
  </si>
  <si>
    <t>Australian Capital Territory ;  P26 - Discouraged job seekers ;  &gt; Females ;</t>
  </si>
  <si>
    <t>Australian Capital Territory ;  P27 - PNILF who wanted work but unavailable within four weeks ;  Persons ;</t>
  </si>
  <si>
    <t>Australian Capital Territory ;  P27 - PNILF who wanted work but unavailable within four weeks ;  &gt; Males ;</t>
  </si>
  <si>
    <t>Australian Capital Territory ;  P27 - PNILF who wanted work but unavailable within four weeks ;  &gt; Females ;</t>
  </si>
  <si>
    <t>Australian Capital Territory ;  P28 - PNILF who wanted work but were caring for children ;  Persons ;</t>
  </si>
  <si>
    <t>Australian Capital Territory ;  P28 - PNILF who wanted work but were caring for children ;  &gt; Males ;</t>
  </si>
  <si>
    <t>Australian Capital Territory ;  P28 - PNILF who wanted work but were caring for children ;  &gt; Females ;</t>
  </si>
  <si>
    <t>Australian Capital Territory ;  P29 - PNILF whose last job was less than 10 years ago ;  Persons ;</t>
  </si>
  <si>
    <t>Australian Capital Territory ;  P29 - PNILF whose last job was less than 10 years ago ;  &gt; Males ;</t>
  </si>
  <si>
    <t>Australian Capital Territory ;  P29 - PNILF whose last job was less than 10 years ago ;  &gt; Females ;</t>
  </si>
  <si>
    <t>Australian Capital Territory ;  P30 - Potential workers ;  Persons ;</t>
  </si>
  <si>
    <t>Australian Capital Territory ;  P30 - Potential workers ;  &gt; Males ;</t>
  </si>
  <si>
    <t>Australian Capital Territory ;  P30 - Potential workers ;  &gt; Females ;</t>
  </si>
  <si>
    <t>Australian Capital Territory ;  P31 - Potential workers with job attachment ;  Persons ;</t>
  </si>
  <si>
    <t>Australian Capital Territory ;  P31 - Potential workers with job attachment ;  &gt; Males ;</t>
  </si>
  <si>
    <t>Australian Capital Territory ;  P31 - Potential workers with job attachment ;  &gt; Females ;</t>
  </si>
  <si>
    <t>Australian Capital Territory ;  P32 - Potential workers without job attachment ;  Persons ;</t>
  </si>
  <si>
    <t>Australian Capital Territory ;  P32 - Potential workers without job attachment ;  &gt; Males ;</t>
  </si>
  <si>
    <t>Australian Capital Territory ;  P32 - Potential workers without job attachment ;  &gt; Females ;</t>
  </si>
  <si>
    <t>Australian Capital Territory ;  P33 - People with job attachment ;  Persons ;</t>
  </si>
  <si>
    <t>Australian Capital Territory ;  P33 - People with job attachment ;  &gt; Males ;</t>
  </si>
  <si>
    <t>Australian Capital Territory ;  P33 - People with job attachment ;  &gt; Females ;</t>
  </si>
  <si>
    <t>Australian Capital Territory ;  P34 - People without job attachment ;  Persons ;</t>
  </si>
  <si>
    <t>Australian Capital Territory ;  P34 - People without job attachment ;  &gt; Males ;</t>
  </si>
  <si>
    <t>Australian Capital Territory ;  P34 - People without job attachment ;  &gt; Females ;</t>
  </si>
  <si>
    <t>Australian Capital Territory ;  P35 - PNILF with marginal attachment to the labour force (historical ver.) ;  Persons ;</t>
  </si>
  <si>
    <t>Australian Capital Territory ;  P35 - PNILF with marginal attachment to the labour force (historical ver.) ;  &gt; Males ;</t>
  </si>
  <si>
    <t>Australian Capital Territory ;  P35 - PNILF with marginal attachment to the labour force (historical ver.) ;  &gt; Females ;</t>
  </si>
  <si>
    <t>A126102990V</t>
  </si>
  <si>
    <t>A126095406F</t>
  </si>
  <si>
    <t>A126110526R</t>
  </si>
  <si>
    <t>A126102966V</t>
  </si>
  <si>
    <t>A126095434R</t>
  </si>
  <si>
    <t>A126110554X</t>
  </si>
  <si>
    <t>A126102994C</t>
  </si>
  <si>
    <t>A126095414F</t>
  </si>
  <si>
    <t>A126110534R</t>
  </si>
  <si>
    <t>A126102974V</t>
  </si>
  <si>
    <t>A126095622X</t>
  </si>
  <si>
    <t>A126110742J</t>
  </si>
  <si>
    <t>A126103182R</t>
  </si>
  <si>
    <t>A126095578A</t>
  </si>
  <si>
    <t>A126110698K</t>
  </si>
  <si>
    <t>A126103138F</t>
  </si>
  <si>
    <t>A126095626J</t>
  </si>
  <si>
    <t>A126110746T</t>
  </si>
  <si>
    <t>A126103186X</t>
  </si>
  <si>
    <t>A126095630X</t>
  </si>
  <si>
    <t>A126110750J</t>
  </si>
  <si>
    <t>A126103190R</t>
  </si>
  <si>
    <t>A126095582T</t>
  </si>
  <si>
    <t>A126110702R</t>
  </si>
  <si>
    <t>A126103142W</t>
  </si>
  <si>
    <t>A126095586A</t>
  </si>
  <si>
    <t>A126110706X</t>
  </si>
  <si>
    <t>A126103146F</t>
  </si>
  <si>
    <t>A126095610R</t>
  </si>
  <si>
    <t>A126110730X</t>
  </si>
  <si>
    <t>A126103170F</t>
  </si>
  <si>
    <t>A126095558T</t>
  </si>
  <si>
    <t>A126110678A</t>
  </si>
  <si>
    <t>A126103118W</t>
  </si>
  <si>
    <t>A126095634J</t>
  </si>
  <si>
    <t>A126110754T</t>
  </si>
  <si>
    <t>A126103194X</t>
  </si>
  <si>
    <t>A126095614X</t>
  </si>
  <si>
    <t>A126110734J</t>
  </si>
  <si>
    <t>A126103174R</t>
  </si>
  <si>
    <t>A126095646T</t>
  </si>
  <si>
    <t>A126110766A</t>
  </si>
  <si>
    <t>A126103206W</t>
  </si>
  <si>
    <t>A126095562J</t>
  </si>
  <si>
    <t>A126110682T</t>
  </si>
  <si>
    <t>A126103122L</t>
  </si>
  <si>
    <t>A126095518X</t>
  </si>
  <si>
    <t>A126110638J</t>
  </si>
  <si>
    <t>A126103078R</t>
  </si>
  <si>
    <t>A126095538J</t>
  </si>
  <si>
    <t>A126110658T</t>
  </si>
  <si>
    <t>A126103098X</t>
  </si>
  <si>
    <t>A126095590T</t>
  </si>
  <si>
    <t>A126110710R</t>
  </si>
  <si>
    <t>A126103150W</t>
  </si>
  <si>
    <t>A126095542X</t>
  </si>
  <si>
    <t>A126110662J</t>
  </si>
  <si>
    <t>A126103102C</t>
  </si>
  <si>
    <t>A126095594A</t>
  </si>
  <si>
    <t>A126110714X</t>
  </si>
  <si>
    <t>A126103154F</t>
  </si>
  <si>
    <t>A126095598K</t>
  </si>
  <si>
    <t>A126110718J</t>
  </si>
  <si>
    <t>A126103158R</t>
  </si>
  <si>
    <t>A126095650J</t>
  </si>
  <si>
    <t>A126110770T</t>
  </si>
  <si>
    <t>A126103210L</t>
  </si>
  <si>
    <t>A126095522R</t>
  </si>
  <si>
    <t>A126110642X</t>
  </si>
  <si>
    <t>A126103082F</t>
  </si>
  <si>
    <t>A126095638T</t>
  </si>
  <si>
    <t>A126110758A</t>
  </si>
  <si>
    <t>A126103198J</t>
  </si>
  <si>
    <t>A126095642J</t>
  </si>
  <si>
    <t>A126110762T</t>
  </si>
  <si>
    <t>A126103202L</t>
  </si>
  <si>
    <t>A126095530R</t>
  </si>
  <si>
    <t>A126110650X</t>
  </si>
  <si>
    <t>A126103090F</t>
  </si>
  <si>
    <t>A126095566T</t>
  </si>
  <si>
    <t>A126110686A</t>
  </si>
  <si>
    <t>A126103126W</t>
  </si>
  <si>
    <t>A126095602R</t>
  </si>
  <si>
    <t>A126110722X</t>
  </si>
  <si>
    <t>A126103162F</t>
  </si>
  <si>
    <t>A126095654T</t>
  </si>
  <si>
    <t>A126110774A</t>
  </si>
  <si>
    <t>A126103214W</t>
  </si>
  <si>
    <t>A126095526X</t>
  </si>
  <si>
    <t>A126110646J</t>
  </si>
  <si>
    <t>A126103086R</t>
  </si>
  <si>
    <t>A126095606X</t>
  </si>
  <si>
    <t>A126110726J</t>
  </si>
  <si>
    <t>A126103166R</t>
  </si>
  <si>
    <t>A126095618J</t>
  </si>
  <si>
    <t>A126110738T</t>
  </si>
  <si>
    <t>A126103178X</t>
  </si>
  <si>
    <t>A126095550X</t>
  </si>
  <si>
    <t>A126110670J</t>
  </si>
  <si>
    <t>A126103110C</t>
  </si>
  <si>
    <t>A126095534X</t>
  </si>
  <si>
    <t>A126110654J</t>
  </si>
  <si>
    <t>A126103094R</t>
  </si>
  <si>
    <t>A126095570J</t>
  </si>
  <si>
    <t>A126110690T</t>
  </si>
  <si>
    <t>A126103130L</t>
  </si>
  <si>
    <t>A126095546J</t>
  </si>
  <si>
    <t>A126110666T</t>
  </si>
  <si>
    <t>A126103106L</t>
  </si>
  <si>
    <t>A126095574T</t>
  </si>
  <si>
    <t>A126110694A</t>
  </si>
  <si>
    <t>A126103134W</t>
  </si>
  <si>
    <t>A126095554J</t>
  </si>
  <si>
    <t>A126110674T</t>
  </si>
  <si>
    <t>A126103114L</t>
  </si>
  <si>
    <t>A126095062L</t>
  </si>
  <si>
    <t>A126110182W</t>
  </si>
  <si>
    <t>A126102622R</t>
  </si>
  <si>
    <t>A126095018C</t>
  </si>
  <si>
    <t>A126110138L</t>
  </si>
  <si>
    <t>A126102578T</t>
  </si>
  <si>
    <t>A126095066W</t>
  </si>
  <si>
    <t>A126110186F</t>
  </si>
  <si>
    <t>A126102626X</t>
  </si>
  <si>
    <t>A126095070L</t>
  </si>
  <si>
    <t>A126110190W</t>
  </si>
  <si>
    <t>A126102630R</t>
  </si>
  <si>
    <t>A126095022V</t>
  </si>
  <si>
    <t>A126110142C</t>
  </si>
  <si>
    <t>A126102582J</t>
  </si>
  <si>
    <t>A126095026C</t>
  </si>
  <si>
    <t>A126110146L</t>
  </si>
  <si>
    <t>A126102586T</t>
  </si>
  <si>
    <t>A126095050C</t>
  </si>
  <si>
    <t>A126110170L</t>
  </si>
  <si>
    <t>A126102610F</t>
  </si>
  <si>
    <t>A126094998C</t>
  </si>
  <si>
    <t>A126110118C</t>
  </si>
  <si>
    <t>A126102558J</t>
  </si>
  <si>
    <t>A126095074W</t>
  </si>
  <si>
    <t>A126110194F</t>
  </si>
  <si>
    <t>A126102634X</t>
  </si>
  <si>
    <t>A126095054L</t>
  </si>
  <si>
    <t>A126110174W</t>
  </si>
  <si>
    <t>A126102614R</t>
  </si>
  <si>
    <t>A126095086F</t>
  </si>
  <si>
    <t>A126110206C</t>
  </si>
  <si>
    <t>A126102646J</t>
  </si>
  <si>
    <t>A126095002K</t>
  </si>
  <si>
    <t>A126110122V</t>
  </si>
  <si>
    <t>A126102562X</t>
  </si>
  <si>
    <t>A126094958K</t>
  </si>
  <si>
    <t>A126110078W</t>
  </si>
  <si>
    <t>A126102518R</t>
  </si>
  <si>
    <t>A126094978V</t>
  </si>
  <si>
    <t>A126110098F</t>
  </si>
  <si>
    <t>A126102538X</t>
  </si>
  <si>
    <t>A126095030V</t>
  </si>
  <si>
    <t>A126110150C</t>
  </si>
  <si>
    <t>A126102590J</t>
  </si>
  <si>
    <t>A126094982K</t>
  </si>
  <si>
    <t>A126110102K</t>
  </si>
  <si>
    <t>A126102542R</t>
  </si>
  <si>
    <t>A126095034C</t>
  </si>
  <si>
    <t>A126110154L</t>
  </si>
  <si>
    <t>A126102594T</t>
  </si>
  <si>
    <t>A126095038L</t>
  </si>
  <si>
    <t>A126110158W</t>
  </si>
  <si>
    <t>A126102598A</t>
  </si>
  <si>
    <t>A126095090W</t>
  </si>
  <si>
    <t>A126110210V</t>
  </si>
  <si>
    <t>A126102650X</t>
  </si>
  <si>
    <t>A126094962A</t>
  </si>
  <si>
    <t>A126110082L</t>
  </si>
  <si>
    <t>A126102522F</t>
  </si>
  <si>
    <t>A126095078F</t>
  </si>
  <si>
    <t>A126110198R</t>
  </si>
  <si>
    <t>A126102638J</t>
  </si>
  <si>
    <t>A126095082W</t>
  </si>
  <si>
    <t>A126110202V</t>
  </si>
  <si>
    <t>A126102642X</t>
  </si>
  <si>
    <t>A126094970A</t>
  </si>
  <si>
    <t>A126110090L</t>
  </si>
  <si>
    <t>A126102530F</t>
  </si>
  <si>
    <t>A126095006V</t>
  </si>
  <si>
    <t>A126110126C</t>
  </si>
  <si>
    <t>A126102566J</t>
  </si>
  <si>
    <t>A126095042C</t>
  </si>
  <si>
    <t>A126110162L</t>
  </si>
  <si>
    <t>A126102602F</t>
  </si>
  <si>
    <t>A126095094F</t>
  </si>
  <si>
    <t>A126110214C</t>
  </si>
  <si>
    <t>A126102654J</t>
  </si>
  <si>
    <t>A126094966K</t>
  </si>
  <si>
    <t>A126110086W</t>
  </si>
  <si>
    <t>A126102526R</t>
  </si>
  <si>
    <t>A126095046L</t>
  </si>
  <si>
    <t>A126110166W</t>
  </si>
  <si>
    <t>A126102606R</t>
  </si>
  <si>
    <t>A126095058W</t>
  </si>
  <si>
    <t>A126110178F</t>
  </si>
  <si>
    <t>A126102618X</t>
  </si>
  <si>
    <t>A126094990K</t>
  </si>
  <si>
    <t>A126110110K</t>
  </si>
  <si>
    <t>A126102550R</t>
  </si>
  <si>
    <t>A126094974K</t>
  </si>
  <si>
    <t>A126110094W</t>
  </si>
  <si>
    <t>A126102534R</t>
  </si>
  <si>
    <t>A126095010K</t>
  </si>
  <si>
    <t>A126110130V</t>
  </si>
  <si>
    <t>A126102570X</t>
  </si>
  <si>
    <t>A126094986V</t>
  </si>
  <si>
    <t>A126110106V</t>
  </si>
  <si>
    <t>A126102546X</t>
  </si>
  <si>
    <t>A126095014V</t>
  </si>
  <si>
    <t>A126110134C</t>
  </si>
  <si>
    <t>A126102574J</t>
  </si>
  <si>
    <t>A126094994V</t>
  </si>
  <si>
    <t>A126110114V</t>
  </si>
  <si>
    <t>A126102554X</t>
  </si>
  <si>
    <t>Time Series Workbook</t>
  </si>
  <si>
    <t>Enquiries</t>
  </si>
  <si>
    <t>Data Item Description</t>
  </si>
  <si>
    <t>No. Obs.</t>
  </si>
  <si>
    <t>Freq.</t>
  </si>
  <si>
    <t>© Commonwealth of Australia  2022</t>
  </si>
  <si>
    <t>Annual</t>
  </si>
  <si>
    <t>Released at 11:30 am (Canberra time) Fri 29 Apr 2022</t>
  </si>
  <si>
    <t>Contents</t>
  </si>
  <si>
    <t>Tables</t>
  </si>
  <si>
    <t>Table 1.1 - Populations by age, February 2021</t>
  </si>
  <si>
    <t>Index</t>
  </si>
  <si>
    <t>Time Series Index</t>
  </si>
  <si>
    <r>
      <t xml:space="preserve">More information available from the </t>
    </r>
    <r>
      <rPr>
        <b/>
        <sz val="12"/>
        <color indexed="12"/>
        <rFont val="Arial"/>
        <family val="2"/>
      </rPr>
      <t>ABS website</t>
    </r>
  </si>
  <si>
    <t>Summary</t>
  </si>
  <si>
    <r>
      <t xml:space="preserve">For further information about these and related statistics visit </t>
    </r>
    <r>
      <rPr>
        <sz val="8"/>
        <color rgb="FF0000FF"/>
        <rFont val="Arial"/>
        <family val="2"/>
      </rPr>
      <t>www.abs.gov.au/about/contact-us</t>
    </r>
  </si>
  <si>
    <r>
      <t xml:space="preserve">or contact the Labour Surveys Branch at </t>
    </r>
    <r>
      <rPr>
        <sz val="8"/>
        <color rgb="FF0000FF"/>
        <rFont val="Arial"/>
        <family val="2"/>
      </rPr>
      <t>labour.statistics@abs.gov.au</t>
    </r>
    <r>
      <rPr>
        <sz val="8"/>
        <color theme="1"/>
        <rFont val="Arial"/>
        <family val="2"/>
      </rPr>
      <t>.</t>
    </r>
  </si>
  <si>
    <t>Select an age group:</t>
  </si>
  <si>
    <t>15 years and over</t>
  </si>
  <si>
    <t>Time Series IDs</t>
  </si>
  <si>
    <t>Persons</t>
  </si>
  <si>
    <t>Males</t>
  </si>
  <si>
    <t>Females</t>
  </si>
  <si>
    <t>'000</t>
  </si>
  <si>
    <t>Populations</t>
  </si>
  <si>
    <t>P01 - Civilian population</t>
  </si>
  <si>
    <t>P02 - Employed people</t>
  </si>
  <si>
    <t>P03 - Employed people who would prefer more hours</t>
  </si>
  <si>
    <t>P04 - Part-time workers who would prefer more hours</t>
  </si>
  <si>
    <t>P05 - Part-time workers who would prefer full-time hours</t>
  </si>
  <si>
    <t>P06 - Underemployed workers</t>
  </si>
  <si>
    <t>P07 - Underemployed part-time workers</t>
  </si>
  <si>
    <t>P08 - People who started current job In the last year</t>
  </si>
  <si>
    <t>P09 - People employed in current job for a year or more</t>
  </si>
  <si>
    <t xml:space="preserve">P10 - Employees who started current job In the last year </t>
  </si>
  <si>
    <t xml:space="preserve">P11 - Employees in current job for a year or more </t>
  </si>
  <si>
    <t xml:space="preserve">P12 - Looked for work while in current job over the last year </t>
  </si>
  <si>
    <t xml:space="preserve">P13 - People who worked at some time during the last year </t>
  </si>
  <si>
    <t>P14 - People who were working 12 months ago</t>
  </si>
  <si>
    <t>P15 - People currently employed and employed 12 months ago</t>
  </si>
  <si>
    <t xml:space="preserve">P16 - People who left, lost or worked multiple jobs last year </t>
  </si>
  <si>
    <t xml:space="preserve">P17 - People who left or lost a job last year </t>
  </si>
  <si>
    <t xml:space="preserve">P18 - Employed people who left or lost a job last year </t>
  </si>
  <si>
    <t xml:space="preserve">P19 - Unemployed people </t>
  </si>
  <si>
    <t>P20 - People not in the labour force (PNILF)</t>
  </si>
  <si>
    <t xml:space="preserve">P21 - PNILF who wanted to work </t>
  </si>
  <si>
    <t xml:space="preserve">P22 - PNILF who looked for work </t>
  </si>
  <si>
    <t>P23 - PNILF with marginal attachment to the labour force</t>
  </si>
  <si>
    <t xml:space="preserve">P24 - PNILF who had a job to go or return to </t>
  </si>
  <si>
    <t xml:space="preserve">P25 - PNILF who wanted work and could start within four weeks </t>
  </si>
  <si>
    <t xml:space="preserve">P26 - Discouraged job seekers </t>
  </si>
  <si>
    <t xml:space="preserve">P27 - PNILF who wanted work but unavailable within four weeks </t>
  </si>
  <si>
    <t xml:space="preserve">P28 - PNILF who wanted work but were caring for children </t>
  </si>
  <si>
    <t xml:space="preserve">P29 - PNILF whose last job was less than 10 years ago </t>
  </si>
  <si>
    <t>P30 - Potential workers</t>
  </si>
  <si>
    <t>P31 - Potential workers with job attachment</t>
  </si>
  <si>
    <t>P32 - Potential workers without job attachment</t>
  </si>
  <si>
    <t>P33 - People with job attachment</t>
  </si>
  <si>
    <t>P34 - People without job attachment</t>
  </si>
  <si>
    <t>P35 - PNILF with marginal attachment to the labour force (historical ver.)</t>
  </si>
  <si>
    <t>15 to 64 years</t>
  </si>
  <si>
    <t>15 to 24 years</t>
  </si>
  <si>
    <t>25 to 44 years</t>
  </si>
  <si>
    <t>45 to 64 years</t>
  </si>
  <si>
    <t>65 years and over</t>
  </si>
  <si>
    <t>Select a state or territory:</t>
  </si>
  <si>
    <t>Australia</t>
  </si>
  <si>
    <t>New South Wales</t>
  </si>
  <si>
    <t>Victoria</t>
  </si>
  <si>
    <t>Queensland</t>
  </si>
  <si>
    <t>South Australia</t>
  </si>
  <si>
    <t>Western Australia</t>
  </si>
  <si>
    <t>Tasmania</t>
  </si>
  <si>
    <t>Northern Territory</t>
  </si>
  <si>
    <t>Australian Capital Territory</t>
  </si>
  <si>
    <t>Table 1. Populations</t>
  </si>
  <si>
    <t>Table 1.2 - Populations by state and territory, February 2021</t>
  </si>
  <si>
    <t>E N Q U I R I E S</t>
  </si>
  <si>
    <t>6226.0.00.001 Microdata and TableBuilder: Participation, Job Search and Mobility</t>
  </si>
  <si>
    <t>Microdata and TableBuilder: Participation, Job Search and Mobility</t>
  </si>
  <si>
    <t>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</si>
</sst>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mmm\-yyyy"/>
    <numFmt numFmtId="166" formatCode="0.0;\-0.0;0.0;@"/>
    <numFmt numFmtId="167" formatCode="#,##0.0"/>
    <numFmt numFmtId="168" formatCode="_-* #,##0.0_-;\-* #,##0.0_-;_-* &quot;-&quot;??_-;_-@_-"/>
  </numFmts>
  <fonts count="39">
    <font>
      <sz val="11"/>
      <color theme="1"/>
      <name val="Calibri"/>
      <family val="2"/>
      <scheme val="minor"/>
    </font>
    <font>
      <sz val="8"/>
      <color theme="1"/>
      <name val="Arial"/>
      <family val="2"/>
    </font>
    <font>
      <b/>
      <sz val="8"/>
      <color theme="1"/>
      <name val="Arial"/>
      <family val="2"/>
    </font>
    <font>
      <sz val="9"/>
      <color indexed="81"/>
      <name val="Tahoma"/>
      <family val="2"/>
    </font>
    <font>
      <b/>
      <sz val="10"/>
      <color theme="1"/>
      <name val="Arial"/>
      <family val="2"/>
    </font>
    <font>
      <b/>
      <sz val="10"/>
      <color rgb="FFFFFFFF"/>
      <name val="Arial"/>
      <family val="2"/>
    </font>
    <font>
      <b/>
      <sz val="12"/>
      <color theme="1"/>
      <name val="Arial"/>
      <family val="2"/>
    </font>
    <font>
      <u/>
      <sz val="11"/>
      <color theme="10"/>
      <name val="Calibri"/>
      <family val="2"/>
      <scheme val="minor"/>
    </font>
    <font>
      <u/>
      <sz val="8"/>
      <color theme="10"/>
      <name val="Calibri"/>
      <family val="2"/>
      <scheme val="minor"/>
    </font>
    <font>
      <sz val="11"/>
      <color theme="1"/>
      <name val="Calibri"/>
      <family val="2"/>
      <scheme val="minor"/>
    </font>
    <font>
      <sz val="11"/>
      <color rgb="FFFF0000"/>
      <name val="Calibri"/>
      <family val="2"/>
      <scheme val="minor"/>
    </font>
    <font>
      <sz val="8"/>
      <name val="Arial"/>
      <family val="2"/>
    </font>
    <font>
      <sz val="10"/>
      <name val="Arial"/>
      <family val="2"/>
    </font>
    <font>
      <sz val="10"/>
      <name val="Tahoma"/>
      <family val="2"/>
    </font>
    <font>
      <sz val="11"/>
      <color theme="1"/>
      <name val="Arial"/>
      <family val="2"/>
    </font>
    <font>
      <b/>
      <sz val="12"/>
      <color rgb="FF000000"/>
      <name val="Arial"/>
      <family val="2"/>
    </font>
    <font>
      <b/>
      <sz val="8"/>
      <color rgb="FF000000"/>
      <name val="Arial"/>
      <family val="2"/>
    </font>
    <font>
      <u/>
      <sz val="10"/>
      <color indexed="12"/>
      <name val="Tahoma"/>
      <family val="2"/>
    </font>
    <font>
      <sz val="8"/>
      <color indexed="12"/>
      <name val="Arial"/>
      <family val="2"/>
    </font>
    <font>
      <sz val="8"/>
      <color rgb="FF000000"/>
      <name val="Arial"/>
      <family val="2"/>
    </font>
    <font>
      <sz val="12"/>
      <color rgb="FF000000"/>
      <name val="Arial"/>
      <family val="2"/>
    </font>
    <font>
      <b/>
      <sz val="12"/>
      <color indexed="12"/>
      <name val="Arial"/>
      <family val="2"/>
    </font>
    <font>
      <sz val="8"/>
      <color rgb="FF0000FF"/>
      <name val="Arial"/>
      <family val="2"/>
    </font>
    <font>
      <sz val="10"/>
      <color theme="1"/>
      <name val="Arial"/>
      <family val="2"/>
    </font>
    <font>
      <i/>
      <sz val="8"/>
      <name val="FrnkGothITC Bk BT"/>
      <family val="2"/>
    </font>
    <font>
      <b/>
      <sz val="10"/>
      <name val="Arial"/>
      <family val="2"/>
    </font>
    <font>
      <b/>
      <sz val="10"/>
      <color rgb="FFFF0000"/>
      <name val="Arial"/>
      <family val="2"/>
    </font>
    <font>
      <sz val="8"/>
      <name val="Microsoft Sans Serif"/>
      <family val="2"/>
    </font>
    <font>
      <b/>
      <sz val="8"/>
      <name val="Arial"/>
      <family val="2"/>
    </font>
    <font>
      <b/>
      <sz val="9"/>
      <name val="Arial"/>
      <family val="2"/>
    </font>
    <font>
      <b/>
      <sz val="8"/>
      <color rgb="FFFF0000"/>
      <name val="Arial"/>
      <family val="2"/>
    </font>
    <font>
      <u/>
      <sz val="8"/>
      <color theme="10"/>
      <name val="Arial"/>
      <family val="2"/>
    </font>
    <font>
      <b/>
      <sz val="10"/>
      <name val="Tahoma"/>
      <family val="2"/>
    </font>
    <font>
      <sz val="8"/>
      <color rgb="FFFF0000"/>
      <name val="Arial"/>
      <family val="2"/>
    </font>
    <font>
      <b/>
      <sz val="10"/>
      <color rgb="FFFF0000"/>
      <name val="Tahoma"/>
      <family val="2"/>
    </font>
    <font>
      <sz val="10"/>
      <color rgb="FFFF0000"/>
      <name val="Tahoma"/>
      <family val="2"/>
    </font>
    <font>
      <sz val="8"/>
      <color indexed="81"/>
      <name val="Arial"/>
      <family val="2"/>
    </font>
    <font>
      <u/>
      <sz val="10"/>
      <color indexed="12"/>
      <name val="Arial"/>
      <family val="2"/>
    </font>
    <font>
      <u/>
      <sz val="10"/>
      <color rgb="FFFF0000"/>
      <name val="Arial"/>
      <family val="2"/>
    </font>
  </fonts>
  <fills count="5">
    <fill>
      <patternFill patternType="none"/>
    </fill>
    <fill>
      <patternFill patternType="gray125"/>
    </fill>
    <fill>
      <patternFill patternType="solid">
        <fgColor indexed="8"/>
        <bgColor indexed="64"/>
      </patternFill>
    </fill>
    <fill>
      <patternFill patternType="solid">
        <fgColor theme="0"/>
        <bgColor indexed="64"/>
      </patternFill>
    </fill>
    <fill>
      <patternFill patternType="solid">
        <fgColor theme="0" tint="-4.9989318521683403E-2"/>
        <bgColor indexed="64"/>
      </patternFill>
    </fill>
  </fills>
  <borders count="7">
    <border>
      <left/>
      <right/>
      <top/>
      <bottom/>
      <diagonal/>
    </border>
    <border>
      <left/>
      <right/>
      <top/>
      <bottom style="thin">
        <color indexed="64"/>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theme="0"/>
      </top>
      <bottom style="thin">
        <color theme="0"/>
      </bottom>
      <diagonal/>
    </border>
    <border>
      <left/>
      <right/>
      <top style="thin">
        <color theme="0"/>
      </top>
      <bottom/>
      <diagonal/>
    </border>
  </borders>
  <cellStyleXfs count="15">
    <xf numFmtId="0" fontId="0" fillId="0" borderId="0"/>
    <xf numFmtId="0" fontId="7" fillId="0" borderId="0" applyNumberFormat="0" applyFill="0" applyBorder="0" applyAlignment="0" applyProtection="0"/>
    <xf numFmtId="0" fontId="11" fillId="0" borderId="0"/>
    <xf numFmtId="0" fontId="13" fillId="0" borderId="0"/>
    <xf numFmtId="0" fontId="14" fillId="0" borderId="0"/>
    <xf numFmtId="0" fontId="17" fillId="0" borderId="0"/>
    <xf numFmtId="0" fontId="24" fillId="0" borderId="0">
      <alignment horizontal="left"/>
    </xf>
    <xf numFmtId="0" fontId="13" fillId="0" borderId="0"/>
    <xf numFmtId="0" fontId="27" fillId="0" borderId="0">
      <alignment horizontal="center"/>
    </xf>
    <xf numFmtId="0" fontId="27" fillId="0" borderId="0">
      <alignment horizontal="center" vertical="center" wrapText="1"/>
    </xf>
    <xf numFmtId="0" fontId="11" fillId="0" borderId="0">
      <alignment horizontal="left" vertical="center" wrapText="1"/>
    </xf>
    <xf numFmtId="0" fontId="9" fillId="0" borderId="0"/>
    <xf numFmtId="164" fontId="9" fillId="0" borderId="0" applyFont="0" applyFill="0" applyBorder="0" applyAlignment="0" applyProtection="0"/>
    <xf numFmtId="0" fontId="11" fillId="0" borderId="0"/>
    <xf numFmtId="0" fontId="37" fillId="0" borderId="0" applyNumberFormat="0" applyFill="0" applyBorder="0" applyAlignment="0" applyProtection="0">
      <alignment vertical="top"/>
      <protection locked="0"/>
    </xf>
  </cellStyleXfs>
  <cellXfs count="75">
    <xf numFmtId="0" fontId="0" fillId="0" borderId="0" xfId="0"/>
    <xf numFmtId="0" fontId="1" fillId="0" borderId="0" xfId="0" applyFont="1" applyAlignment="1"/>
    <xf numFmtId="0" fontId="1" fillId="0" borderId="0" xfId="0" applyFont="1" applyAlignment="1">
      <alignment wrapText="1"/>
    </xf>
    <xf numFmtId="0" fontId="1" fillId="0" borderId="0" xfId="0" applyFont="1" applyAlignment="1">
      <alignment horizontal="right" wrapText="1"/>
    </xf>
    <xf numFmtId="0" fontId="2" fillId="0" borderId="0" xfId="0" applyFont="1" applyAlignment="1"/>
    <xf numFmtId="165" fontId="2" fillId="0" borderId="0" xfId="0" applyNumberFormat="1" applyFont="1" applyAlignment="1"/>
    <xf numFmtId="165" fontId="1" fillId="0" borderId="0" xfId="0" applyNumberFormat="1" applyFont="1" applyAlignment="1"/>
    <xf numFmtId="0" fontId="1" fillId="0" borderId="0" xfId="0" quotePrefix="1" applyFont="1" applyAlignment="1">
      <alignment horizontal="right"/>
    </xf>
    <xf numFmtId="0" fontId="1" fillId="0" borderId="0" xfId="0" applyFont="1" applyAlignment="1">
      <alignment horizontal="right"/>
    </xf>
    <xf numFmtId="166" fontId="1" fillId="0" borderId="0" xfId="0" applyNumberFormat="1" applyFont="1" applyAlignment="1"/>
    <xf numFmtId="165" fontId="1" fillId="0" borderId="0" xfId="0" applyNumberFormat="1" applyFont="1" applyAlignment="1">
      <alignment horizontal="left"/>
    </xf>
    <xf numFmtId="0" fontId="1" fillId="0" borderId="0" xfId="0" applyFont="1" applyAlignment="1">
      <alignment horizontal="left"/>
    </xf>
    <xf numFmtId="0" fontId="1" fillId="2" borderId="0" xfId="0" applyFont="1" applyFill="1" applyAlignment="1">
      <alignment horizontal="left"/>
    </xf>
    <xf numFmtId="0" fontId="5" fillId="2" borderId="0" xfId="0" applyFont="1" applyFill="1" applyAlignment="1">
      <alignment horizontal="left"/>
    </xf>
    <xf numFmtId="49" fontId="6" fillId="0" borderId="0" xfId="0" applyNumberFormat="1" applyFont="1" applyAlignment="1">
      <alignment horizontal="left"/>
    </xf>
    <xf numFmtId="0" fontId="4" fillId="0" borderId="0" xfId="0" applyFont="1" applyAlignment="1">
      <alignment horizontal="left"/>
    </xf>
    <xf numFmtId="0" fontId="7" fillId="0" borderId="0" xfId="1" applyAlignment="1">
      <alignment horizontal="left"/>
    </xf>
    <xf numFmtId="0" fontId="1" fillId="0" borderId="1" xfId="0" applyFont="1" applyBorder="1" applyAlignment="1">
      <alignment horizontal="left"/>
    </xf>
    <xf numFmtId="0" fontId="2" fillId="0" borderId="0" xfId="0" applyFont="1" applyAlignment="1">
      <alignment horizontal="left" wrapText="1"/>
    </xf>
    <xf numFmtId="0" fontId="8" fillId="0" borderId="0" xfId="1" applyFont="1" applyAlignment="1">
      <alignment horizontal="left"/>
    </xf>
    <xf numFmtId="0" fontId="1" fillId="0" borderId="0" xfId="0" quotePrefix="1" applyFont="1" applyAlignment="1">
      <alignment horizontal="left"/>
    </xf>
    <xf numFmtId="0" fontId="1" fillId="0" borderId="0" xfId="0" applyFont="1" applyAlignment="1">
      <alignment horizontal="left"/>
    </xf>
    <xf numFmtId="0" fontId="12" fillId="0" borderId="0" xfId="2" applyFont="1" applyAlignment="1">
      <alignment horizontal="left" vertical="center"/>
    </xf>
    <xf numFmtId="0" fontId="13" fillId="0" borderId="0" xfId="3"/>
    <xf numFmtId="0" fontId="14" fillId="0" borderId="0" xfId="4"/>
    <xf numFmtId="0" fontId="15" fillId="0" borderId="0" xfId="4" applyFont="1" applyAlignment="1">
      <alignment horizontal="left"/>
    </xf>
    <xf numFmtId="0" fontId="16" fillId="0" borderId="0" xfId="4" applyFont="1" applyAlignment="1">
      <alignment horizontal="left"/>
    </xf>
    <xf numFmtId="0" fontId="18" fillId="0" borderId="0" xfId="5" applyFont="1" applyAlignment="1">
      <alignment horizontal="center"/>
    </xf>
    <xf numFmtId="0" fontId="19" fillId="0" borderId="0" xfId="4" applyFont="1" applyAlignment="1">
      <alignment horizontal="left"/>
    </xf>
    <xf numFmtId="0" fontId="22" fillId="0" borderId="0" xfId="4" applyFont="1" applyAlignment="1">
      <alignment horizontal="left"/>
    </xf>
    <xf numFmtId="0" fontId="1" fillId="3" borderId="0" xfId="0" applyFont="1" applyFill="1" applyAlignment="1">
      <alignment horizontal="left"/>
    </xf>
    <xf numFmtId="0" fontId="5" fillId="2" borderId="0" xfId="0" applyFont="1" applyFill="1" applyAlignment="1">
      <alignment horizontal="left" indent="11"/>
    </xf>
    <xf numFmtId="49" fontId="6" fillId="3" borderId="0" xfId="0" applyNumberFormat="1" applyFont="1" applyFill="1" applyAlignment="1">
      <alignment horizontal="left" indent="11"/>
    </xf>
    <xf numFmtId="49" fontId="23" fillId="3" borderId="0" xfId="0" applyNumberFormat="1" applyFont="1" applyFill="1" applyAlignment="1">
      <alignment horizontal="left" indent="11"/>
    </xf>
    <xf numFmtId="0" fontId="12" fillId="3" borderId="0" xfId="2" applyFont="1" applyFill="1" applyAlignment="1">
      <alignment horizontal="left" vertical="center" indent="11"/>
    </xf>
    <xf numFmtId="1" fontId="26" fillId="3" borderId="1" xfId="6" applyNumberFormat="1" applyFont="1" applyFill="1" applyBorder="1" applyAlignment="1">
      <alignment horizontal="center" vertical="center" wrapText="1"/>
    </xf>
    <xf numFmtId="0" fontId="25" fillId="3" borderId="1" xfId="7" applyFont="1" applyFill="1" applyBorder="1" applyAlignment="1">
      <alignment vertical="center"/>
    </xf>
    <xf numFmtId="0" fontId="27" fillId="0" borderId="0" xfId="8">
      <alignment horizontal="center"/>
    </xf>
    <xf numFmtId="17" fontId="28" fillId="0" borderId="0" xfId="9" quotePrefix="1" applyNumberFormat="1" applyFont="1" applyAlignment="1">
      <alignment horizontal="right" wrapText="1"/>
    </xf>
    <xf numFmtId="0" fontId="29" fillId="4" borderId="3" xfId="7" applyFont="1" applyFill="1" applyBorder="1" applyAlignment="1">
      <alignment horizontal="center"/>
    </xf>
    <xf numFmtId="17" fontId="28" fillId="0" borderId="0" xfId="9" quotePrefix="1" applyNumberFormat="1" applyFont="1" applyAlignment="1">
      <alignment wrapText="1"/>
    </xf>
    <xf numFmtId="0" fontId="11" fillId="0" borderId="0" xfId="3" applyFont="1" applyAlignment="1">
      <alignment horizontal="right"/>
    </xf>
    <xf numFmtId="167" fontId="28" fillId="0" borderId="0" xfId="10" applyNumberFormat="1" applyFont="1" applyAlignment="1">
      <alignment horizontal="left" vertical="center"/>
    </xf>
    <xf numFmtId="0" fontId="28" fillId="0" borderId="0" xfId="7" applyFont="1"/>
    <xf numFmtId="1" fontId="30" fillId="0" borderId="0" xfId="4" quotePrefix="1" applyNumberFormat="1" applyFont="1" applyAlignment="1">
      <alignment horizontal="center"/>
    </xf>
    <xf numFmtId="0" fontId="11" fillId="0" borderId="0" xfId="7" applyFont="1"/>
    <xf numFmtId="167" fontId="19" fillId="0" borderId="0" xfId="7" applyNumberFormat="1" applyFont="1" applyAlignment="1">
      <alignment horizontal="right"/>
    </xf>
    <xf numFmtId="0" fontId="12" fillId="0" borderId="0" xfId="7" applyFont="1"/>
    <xf numFmtId="0" fontId="11" fillId="0" borderId="0" xfId="11" applyFont="1" applyAlignment="1">
      <alignment horizontal="left" indent="1"/>
    </xf>
    <xf numFmtId="0" fontId="11" fillId="0" borderId="0" xfId="11" applyFont="1" applyAlignment="1">
      <alignment horizontal="left" indent="2"/>
    </xf>
    <xf numFmtId="0" fontId="31" fillId="0" borderId="0" xfId="1" applyFont="1" applyAlignment="1">
      <alignment horizontal="left"/>
    </xf>
    <xf numFmtId="0" fontId="32" fillId="0" borderId="0" xfId="7" applyFont="1"/>
    <xf numFmtId="0" fontId="13" fillId="0" borderId="0" xfId="7"/>
    <xf numFmtId="0" fontId="10" fillId="0" borderId="0" xfId="0" applyFont="1"/>
    <xf numFmtId="3" fontId="33" fillId="0" borderId="0" xfId="7" applyNumberFormat="1" applyFont="1" applyAlignment="1">
      <alignment horizontal="right"/>
    </xf>
    <xf numFmtId="167" fontId="33" fillId="0" borderId="0" xfId="7" applyNumberFormat="1" applyFont="1" applyAlignment="1">
      <alignment horizontal="right"/>
    </xf>
    <xf numFmtId="0" fontId="34" fillId="0" borderId="0" xfId="7" applyFont="1"/>
    <xf numFmtId="0" fontId="35" fillId="0" borderId="0" xfId="7" applyFont="1"/>
    <xf numFmtId="0" fontId="16" fillId="0" borderId="0" xfId="4" quotePrefix="1" applyFont="1" applyAlignment="1">
      <alignment horizontal="right"/>
    </xf>
    <xf numFmtId="168" fontId="1" fillId="0" borderId="0" xfId="12" applyNumberFormat="1" applyFont="1" applyAlignment="1">
      <alignment horizontal="right"/>
    </xf>
    <xf numFmtId="168" fontId="1" fillId="0" borderId="0" xfId="12" applyNumberFormat="1" applyFont="1" applyBorder="1" applyAlignment="1">
      <alignment horizontal="right"/>
    </xf>
    <xf numFmtId="0" fontId="8" fillId="0" borderId="0" xfId="1" applyFont="1" applyAlignment="1">
      <alignment horizontal="right"/>
    </xf>
    <xf numFmtId="0" fontId="25" fillId="3" borderId="5" xfId="13" applyFont="1" applyFill="1" applyBorder="1"/>
    <xf numFmtId="0" fontId="38" fillId="3" borderId="6" xfId="14" applyFont="1" applyFill="1" applyBorder="1" applyAlignment="1" applyProtection="1"/>
    <xf numFmtId="0" fontId="1" fillId="0" borderId="0" xfId="0" applyFont="1" applyAlignment="1">
      <alignment horizontal="left"/>
    </xf>
    <xf numFmtId="0" fontId="6" fillId="0" borderId="0" xfId="0" applyFont="1" applyAlignment="1">
      <alignment horizontal="left" vertical="top" wrapText="1"/>
    </xf>
    <xf numFmtId="0" fontId="20" fillId="0" borderId="2" xfId="4" applyFont="1" applyBorder="1" applyAlignment="1">
      <alignment horizontal="left"/>
    </xf>
    <xf numFmtId="0" fontId="15" fillId="0" borderId="0" xfId="4" applyFont="1" applyAlignment="1">
      <alignment horizontal="left"/>
    </xf>
    <xf numFmtId="0" fontId="18" fillId="3" borderId="5" xfId="13" applyFont="1" applyFill="1" applyBorder="1"/>
    <xf numFmtId="0" fontId="6" fillId="3" borderId="0" xfId="0" applyFont="1" applyFill="1" applyAlignment="1">
      <alignment horizontal="left" vertical="top" wrapText="1" indent="11"/>
    </xf>
    <xf numFmtId="0" fontId="25" fillId="3" borderId="1" xfId="6" applyFont="1" applyFill="1" applyBorder="1" applyAlignment="1">
      <alignment horizontal="left" vertical="center" indent="13"/>
    </xf>
    <xf numFmtId="17" fontId="29" fillId="4" borderId="3" xfId="9" quotePrefix="1" applyNumberFormat="1" applyFont="1" applyFill="1" applyBorder="1" applyAlignment="1">
      <alignment horizontal="center" wrapText="1"/>
    </xf>
    <xf numFmtId="17" fontId="28" fillId="4" borderId="3" xfId="9" quotePrefix="1" applyNumberFormat="1" applyFont="1" applyFill="1" applyBorder="1" applyAlignment="1">
      <alignment horizontal="center" wrapText="1"/>
    </xf>
    <xf numFmtId="17" fontId="28" fillId="0" borderId="4" xfId="9" quotePrefix="1" applyNumberFormat="1" applyFont="1" applyBorder="1" applyAlignment="1">
      <alignment horizontal="center" wrapText="1"/>
    </xf>
    <xf numFmtId="49" fontId="6" fillId="3" borderId="0" xfId="0" applyNumberFormat="1" applyFont="1" applyFill="1" applyAlignment="1">
      <alignment horizontal="left" vertical="top" wrapText="1" indent="11"/>
    </xf>
  </cellXfs>
  <cellStyles count="15">
    <cellStyle name="Comma 2" xfId="12" xr:uid="{9A778BE4-5417-4925-B99F-ED1DF2104417}"/>
    <cellStyle name="Hyperlink" xfId="1" builtinId="8"/>
    <cellStyle name="Hyperlink 2" xfId="5" xr:uid="{592CC1AA-B22F-427A-A413-7714943FE5BD}"/>
    <cellStyle name="Hyperlink 7" xfId="14" xr:uid="{10DEB6EC-F5A0-4ECE-8B1C-94A2C9521964}"/>
    <cellStyle name="Normal" xfId="0" builtinId="0"/>
    <cellStyle name="Normal 10" xfId="3" xr:uid="{63E4B113-4B46-4054-B7D1-3C282E57DAAA}"/>
    <cellStyle name="Normal 15" xfId="13" xr:uid="{9E74783D-8C5D-4698-AEAE-F7F8A9E98AF4}"/>
    <cellStyle name="Normal 2" xfId="7" xr:uid="{B94FED7E-A92C-4401-9C71-BB5A050962D5}"/>
    <cellStyle name="Normal 2 2 2" xfId="11" xr:uid="{C9E0B875-6C4A-4CB7-99DB-CBFF8A08480D}"/>
    <cellStyle name="Normal 2 4" xfId="4" xr:uid="{B93D528F-DEC5-4DB5-A317-B732B4707615}"/>
    <cellStyle name="Normal 3 5 4" xfId="2" xr:uid="{C47CA60A-9147-4274-8CB7-71C4BE5980E7}"/>
    <cellStyle name="Style1" xfId="6" xr:uid="{BE35BC1A-B57D-4DBF-8ADA-E0C5708D8ACE}"/>
    <cellStyle name="Style4" xfId="8" xr:uid="{942EC9B7-70BD-4A49-93D4-8521A4180258}"/>
    <cellStyle name="Style5" xfId="9" xr:uid="{9155EF0F-AC1A-4D1F-8C04-4B6B005409CD}"/>
    <cellStyle name="Style9" xfId="10" xr:uid="{4BEB020F-998E-478B-B335-24C6C9ABDF4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0</xdr:col>
      <xdr:colOff>1171575</xdr:colOff>
      <xdr:row>5</xdr:row>
      <xdr:rowOff>95250</xdr:rowOff>
    </xdr:to>
    <xdr:pic>
      <xdr:nvPicPr>
        <xdr:cNvPr id="2" name="Picture 1">
          <a:extLst>
            <a:ext uri="{FF2B5EF4-FFF2-40B4-BE49-F238E27FC236}">
              <a16:creationId xmlns:a16="http://schemas.microsoft.com/office/drawing/2014/main" id="{D3A9958D-945F-44AF-9252-E2E79536B1E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A2F014BF-1422-42B2-AC17-A54445C5644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1</xdr:col>
      <xdr:colOff>971550</xdr:colOff>
      <xdr:row>5</xdr:row>
      <xdr:rowOff>190500</xdr:rowOff>
    </xdr:to>
    <xdr:pic>
      <xdr:nvPicPr>
        <xdr:cNvPr id="2" name="Picture 1">
          <a:extLst>
            <a:ext uri="{FF2B5EF4-FFF2-40B4-BE49-F238E27FC236}">
              <a16:creationId xmlns:a16="http://schemas.microsoft.com/office/drawing/2014/main" id="{FC22D6A0-B84D-419C-BC15-A3CC6D06899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575" y="0"/>
          <a:ext cx="1143000"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25400</xdr:colOff>
      <xdr:row>0</xdr:row>
      <xdr:rowOff>0</xdr:rowOff>
    </xdr:from>
    <xdr:to>
      <xdr:col>0</xdr:col>
      <xdr:colOff>1168400</xdr:colOff>
      <xdr:row>6</xdr:row>
      <xdr:rowOff>25400</xdr:rowOff>
    </xdr:to>
    <xdr:pic>
      <xdr:nvPicPr>
        <xdr:cNvPr id="2" name="Picture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400" y="0"/>
          <a:ext cx="1143000" cy="1016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orkgroup/Labour%20Sup%20Suvys/HSF/PJSM22/Timeseries/templates/62260_Table01_tem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Table 1.1"/>
      <sheetName val="Table 1.2"/>
      <sheetName val="Index"/>
      <sheetName val="Data1"/>
      <sheetName val="Data2"/>
      <sheetName val="Data3"/>
      <sheetName val="Data4"/>
      <sheetName val="Data5"/>
      <sheetName val="Data6"/>
    </sheetNames>
    <sheetDataSet>
      <sheetData sheetId="0"/>
      <sheetData sheetId="1"/>
      <sheetData sheetId="2"/>
      <sheetData sheetId="3"/>
      <sheetData sheetId="4">
        <row r="1">
          <cell r="B1" t="str">
            <v>P01 - Civilian population ;  Persons ;</v>
          </cell>
          <cell r="C1" t="str">
            <v>P01 - Civilian population ;  &gt; Males ;</v>
          </cell>
          <cell r="D1" t="str">
            <v>P01 - Civilian population ;  &gt; Females ;</v>
          </cell>
          <cell r="E1" t="str">
            <v>P02 - Employed people ;  Persons ;</v>
          </cell>
          <cell r="F1" t="str">
            <v>P02 - Employed people ;  &gt; Males ;</v>
          </cell>
          <cell r="G1" t="str">
            <v>P02 - Employed people ;  &gt; Females ;</v>
          </cell>
          <cell r="H1" t="str">
            <v>P03 - Employed people who would prefer more hours ;  Persons ;</v>
          </cell>
          <cell r="I1" t="str">
            <v>P03 - Employed people who would prefer more hours ;  &gt; Males ;</v>
          </cell>
          <cell r="J1" t="str">
            <v>P03 - Employed people who would prefer more hours ;  &gt; Females ;</v>
          </cell>
          <cell r="K1" t="str">
            <v>P04 - Part-time workers who would prefer more hours ;  Persons ;</v>
          </cell>
          <cell r="L1" t="str">
            <v>P04 - Part-time workers who would prefer more hours ;  &gt; Males ;</v>
          </cell>
          <cell r="M1" t="str">
            <v>P04 - Part-time workers who would prefer more hours ;  &gt; Females ;</v>
          </cell>
          <cell r="N1" t="str">
            <v>P05 - Part-time workers who would prefer full-time hours ;  Persons ;</v>
          </cell>
          <cell r="O1" t="str">
            <v>P05 - Part-time workers who would prefer full-time hours ;  &gt; Males ;</v>
          </cell>
          <cell r="P1" t="str">
            <v>P05 - Part-time workers who would prefer full-time hours ;  &gt; Females ;</v>
          </cell>
          <cell r="Q1" t="str">
            <v>P06 - Underemployed workers ;  Persons ;</v>
          </cell>
          <cell r="R1" t="str">
            <v>P06 - Underemployed workers ;  &gt; Males ;</v>
          </cell>
          <cell r="S1" t="str">
            <v>P06 - Underemployed workers ;  &gt; Females ;</v>
          </cell>
          <cell r="T1" t="str">
            <v>P07 - Underemployed part-time workers ;  Persons ;</v>
          </cell>
          <cell r="U1" t="str">
            <v>P07 - Underemployed part-time workers ;  &gt; Males ;</v>
          </cell>
          <cell r="V1" t="str">
            <v>P07 - Underemployed part-time workers ;  &gt; Females ;</v>
          </cell>
          <cell r="W1" t="str">
            <v>P08 - People who started current job In the last year ;  Persons ;</v>
          </cell>
          <cell r="X1" t="str">
            <v>P08 - People who started current job In the last year ;  &gt; Males ;</v>
          </cell>
          <cell r="Y1" t="str">
            <v>P08 - People who started current job In the last year ;  &gt; Females ;</v>
          </cell>
          <cell r="Z1" t="str">
            <v>P09 - People employed in current job for a year or more ;  Persons ;</v>
          </cell>
          <cell r="AA1" t="str">
            <v>P09 - People employed in current job for a year or more ;  &gt; Males ;</v>
          </cell>
          <cell r="AB1" t="str">
            <v>P09 - People employed in current job for a year or more ;  &gt; Females ;</v>
          </cell>
          <cell r="AC1" t="str">
            <v>P10 - Employees who started current job In the last year ;  Persons ;</v>
          </cell>
          <cell r="AD1" t="str">
            <v>P10 - Employees who started current job In the last year ;  &gt; Males ;</v>
          </cell>
          <cell r="AE1" t="str">
            <v>P10 - Employees who started current job In the last year ;  &gt; Females ;</v>
          </cell>
          <cell r="AF1" t="str">
            <v>P11 - Employees in current job for a year or more ;  Persons ;</v>
          </cell>
          <cell r="AG1" t="str">
            <v>P11 - Employees in current job for a year or more ;  &gt; Males ;</v>
          </cell>
          <cell r="AH1" t="str">
            <v>P11 - Employees in current job for a year or more ;  &gt; Females ;</v>
          </cell>
          <cell r="AI1" t="str">
            <v>P12 - Looked for work while in current job over the last year ;  Persons ;</v>
          </cell>
          <cell r="AJ1" t="str">
            <v>P12 - Looked for work while in current job over the last year ;  &gt; Males ;</v>
          </cell>
          <cell r="AK1" t="str">
            <v>P12 - Looked for work while in current job over the last year ;  &gt; Females ;</v>
          </cell>
          <cell r="AL1" t="str">
            <v>P13 - People who worked at some time during the last year ;  Persons ;</v>
          </cell>
          <cell r="AM1" t="str">
            <v>P13 - People who worked at some time during the last year ;  &gt; Males ;</v>
          </cell>
          <cell r="AN1" t="str">
            <v>P13 - People who worked at some time during the last year ;  &gt; Females ;</v>
          </cell>
          <cell r="AO1" t="str">
            <v>P14 - People who were working 12 months ago ;  Persons ;</v>
          </cell>
          <cell r="AP1" t="str">
            <v>P14 - People who were working 12 months ago ;  &gt; Males ;</v>
          </cell>
          <cell r="AQ1" t="str">
            <v>P14 - People who were working 12 months ago ;  &gt; Females ;</v>
          </cell>
          <cell r="AR1" t="str">
            <v>P15 - People currently employed and employed 12 months ago ;  Persons ;</v>
          </cell>
          <cell r="AS1" t="str">
            <v>P15 - People currently employed and employed 12 months ago ;  &gt; Males ;</v>
          </cell>
          <cell r="AT1" t="str">
            <v>P15 - People currently employed and employed 12 months ago ;  &gt; Females ;</v>
          </cell>
          <cell r="AU1" t="str">
            <v>P16 - People who left, lost or worked multiple jobs last year ;  Persons ;</v>
          </cell>
          <cell r="AV1" t="str">
            <v>P16 - People who left, lost or worked multiple jobs last year ;  &gt; Males ;</v>
          </cell>
          <cell r="AW1" t="str">
            <v>P16 - People who left, lost or worked multiple jobs last year ;  &gt; Females ;</v>
          </cell>
          <cell r="AX1" t="str">
            <v>P17 - People who left or lost a job last year ;  Persons ;</v>
          </cell>
          <cell r="AY1" t="str">
            <v>P17 - People who left or lost a job last year ;  &gt; Males ;</v>
          </cell>
          <cell r="AZ1" t="str">
            <v>P17 - People who left or lost a job last year ;  &gt; Females ;</v>
          </cell>
          <cell r="BA1" t="str">
            <v>P18 - Employed people who left or lost a job last year ;  Persons ;</v>
          </cell>
          <cell r="BB1" t="str">
            <v>P18 - Employed people who left or lost a job last year ;  &gt; Males ;</v>
          </cell>
          <cell r="BC1" t="str">
            <v>P18 - Employed people who left or lost a job last year ;  &gt; Females ;</v>
          </cell>
          <cell r="BD1" t="str">
            <v>P19 - Unemployed people ;  Persons ;</v>
          </cell>
          <cell r="BE1" t="str">
            <v>P19 - Unemployed people ;  &gt; Males ;</v>
          </cell>
          <cell r="BF1" t="str">
            <v>P19 - Unemployed people ;  &gt; Females ;</v>
          </cell>
          <cell r="BG1" t="str">
            <v>P20 - People not in the labour force (PNILF) ;  Persons ;</v>
          </cell>
          <cell r="BH1" t="str">
            <v>P20 - People not in the labour force (PNILF) ;  &gt; Males ;</v>
          </cell>
          <cell r="BI1" t="str">
            <v>P20 - People not in the labour force (PNILF) ;  &gt; Females ;</v>
          </cell>
          <cell r="BJ1" t="str">
            <v>P21 - PNILF who wanted to work ;  Persons ;</v>
          </cell>
          <cell r="BK1" t="str">
            <v>P21 - PNILF who wanted to work ;  &gt; Males ;</v>
          </cell>
          <cell r="BL1" t="str">
            <v>P21 - PNILF who wanted to work ;  &gt; Females ;</v>
          </cell>
          <cell r="BM1" t="str">
            <v>P22 - PNILF who looked for work ;  Persons ;</v>
          </cell>
          <cell r="BN1" t="str">
            <v>P22 - PNILF who looked for work ;  &gt; Males ;</v>
          </cell>
          <cell r="BO1" t="str">
            <v>P22 - PNILF who looked for work ;  &gt; Females ;</v>
          </cell>
          <cell r="BP1" t="str">
            <v>P23 - PNILF with marginal attachment to the labour force ;  Persons ;</v>
          </cell>
          <cell r="BQ1" t="str">
            <v>P23 - PNILF with marginal attachment to the labour force ;  &gt; Males ;</v>
          </cell>
          <cell r="BR1" t="str">
            <v>P23 - PNILF with marginal attachment to the labour force ;  &gt; Females ;</v>
          </cell>
          <cell r="BS1" t="str">
            <v>P24 - PNILF who had a job to go or return to ;  Persons ;</v>
          </cell>
          <cell r="BT1" t="str">
            <v>P24 - PNILF who had a job to go or return to ;  &gt; Males ;</v>
          </cell>
          <cell r="BU1" t="str">
            <v>P24 - PNILF who had a job to go or return to ;  &gt; Females ;</v>
          </cell>
          <cell r="BV1" t="str">
            <v>P25 - PNILF who wanted work and could start within four weeks ;  Persons ;</v>
          </cell>
          <cell r="BW1" t="str">
            <v>P25 - PNILF who wanted work and could start within four weeks ;  &gt; Males ;</v>
          </cell>
          <cell r="BX1" t="str">
            <v>P25 - PNILF who wanted work and could start within four weeks ;  &gt; Females ;</v>
          </cell>
          <cell r="BY1" t="str">
            <v>P26 - Discouraged job seekers ;  Persons ;</v>
          </cell>
          <cell r="BZ1" t="str">
            <v>P26 - Discouraged job seekers ;  &gt; Males ;</v>
          </cell>
          <cell r="CA1" t="str">
            <v>P26 - Discouraged job seekers ;  &gt; Females ;</v>
          </cell>
          <cell r="CB1" t="str">
            <v>P27 - PNILF who wanted work but unavailable within four weeks ;  Persons ;</v>
          </cell>
          <cell r="CC1" t="str">
            <v>P27 - PNILF who wanted work but unavailable within four weeks ;  &gt; Males ;</v>
          </cell>
          <cell r="CD1" t="str">
            <v>P27 - PNILF who wanted work but unavailable within four weeks ;  &gt; Females ;</v>
          </cell>
          <cell r="CE1" t="str">
            <v>P28 - PNILF who wanted work but were caring for children ;  Persons ;</v>
          </cell>
          <cell r="CF1" t="str">
            <v>P28 - PNILF who wanted work but were caring for children ;  &gt; Males ;</v>
          </cell>
          <cell r="CG1" t="str">
            <v>P28 - PNILF who wanted work but were caring for children ;  &gt; Females ;</v>
          </cell>
          <cell r="CH1" t="str">
            <v>P29 - PNILF whose last job was less than 10 years ago ;  Persons ;</v>
          </cell>
          <cell r="CI1" t="str">
            <v>P29 - PNILF whose last job was less than 10 years ago ;  &gt; Males ;</v>
          </cell>
          <cell r="CJ1" t="str">
            <v>P29 - PNILF whose last job was less than 10 years ago ;  &gt; Females ;</v>
          </cell>
          <cell r="CK1" t="str">
            <v>P30 - Potential workers ;  Persons ;</v>
          </cell>
          <cell r="CL1" t="str">
            <v>P30 - Potential workers ;  &gt; Males ;</v>
          </cell>
          <cell r="CM1" t="str">
            <v>P30 - Potential workers ;  &gt; Females ;</v>
          </cell>
          <cell r="CN1" t="str">
            <v>P31 - Potential workers with job attachment ;  Persons ;</v>
          </cell>
          <cell r="CO1" t="str">
            <v>P31 - Potential workers with job attachment ;  &gt; Males ;</v>
          </cell>
          <cell r="CP1" t="str">
            <v>P31 - Potential workers with job attachment ;  &gt; Females ;</v>
          </cell>
          <cell r="CQ1" t="str">
            <v>P32 - Potential workers without job attachment ;  Persons ;</v>
          </cell>
          <cell r="CR1" t="str">
            <v>P32 - Potential workers without job attachment ;  &gt; Males ;</v>
          </cell>
          <cell r="CS1" t="str">
            <v>P32 - Potential workers without job attachment ;  &gt; Females ;</v>
          </cell>
          <cell r="CT1" t="str">
            <v>P33 - People with job attachment ;  Persons ;</v>
          </cell>
          <cell r="CU1" t="str">
            <v>P33 - People with job attachment ;  &gt; Males ;</v>
          </cell>
          <cell r="CV1" t="str">
            <v>P33 - People with job attachment ;  &gt; Females ;</v>
          </cell>
          <cell r="CW1" t="str">
            <v>P34 - People without job attachment ;  Persons ;</v>
          </cell>
          <cell r="CX1" t="str">
            <v>P34 - People without job attachment ;  &gt; Males ;</v>
          </cell>
          <cell r="CY1" t="str">
            <v>P34 - People without job attachment ;  &gt; Females ;</v>
          </cell>
          <cell r="CZ1" t="str">
            <v>P35 - PNILF with marginal attachment to the labour force (historical ver.) ;  Persons ;</v>
          </cell>
          <cell r="DA1" t="str">
            <v>P35 - PNILF with marginal attachment to the labour force (historical ver.) ;  &gt; Males ;</v>
          </cell>
          <cell r="DB1" t="str">
            <v>P35 - PNILF with marginal attachment to the labour force (historical ver.) ;  &gt; Females ;</v>
          </cell>
          <cell r="DC1" t="str">
            <v>15-64 years ;  P01 - Civilian population ;  Persons ;</v>
          </cell>
          <cell r="DD1" t="str">
            <v>15-64 years ;  P01 - Civilian population ;  &gt; Males ;</v>
          </cell>
          <cell r="DE1" t="str">
            <v>15-64 years ;  P01 - Civilian population ;  &gt; Females ;</v>
          </cell>
          <cell r="DF1" t="str">
            <v>15-64 years ;  P02 - Employed people ;  Persons ;</v>
          </cell>
          <cell r="DG1" t="str">
            <v>15-64 years ;  P02 - Employed people ;  &gt; Males ;</v>
          </cell>
          <cell r="DH1" t="str">
            <v>15-64 years ;  P02 - Employed people ;  &gt; Females ;</v>
          </cell>
          <cell r="DI1" t="str">
            <v>15-64 years ;  P03 - Employed people who would prefer more hours ;  Persons ;</v>
          </cell>
          <cell r="DJ1" t="str">
            <v>15-64 years ;  P03 - Employed people who would prefer more hours ;  &gt; Males ;</v>
          </cell>
          <cell r="DK1" t="str">
            <v>15-64 years ;  P03 - Employed people who would prefer more hours ;  &gt; Females ;</v>
          </cell>
          <cell r="DL1" t="str">
            <v>15-64 years ;  P04 - Part-time workers who would prefer more hours ;  Persons ;</v>
          </cell>
          <cell r="DM1" t="str">
            <v>15-64 years ;  P04 - Part-time workers who would prefer more hours ;  &gt; Males ;</v>
          </cell>
          <cell r="DN1" t="str">
            <v>15-64 years ;  P04 - Part-time workers who would prefer more hours ;  &gt; Females ;</v>
          </cell>
          <cell r="DO1" t="str">
            <v>15-64 years ;  P05 - Part-time workers who would prefer full-time hours ;  Persons ;</v>
          </cell>
          <cell r="DP1" t="str">
            <v>15-64 years ;  P05 - Part-time workers who would prefer full-time hours ;  &gt; Males ;</v>
          </cell>
          <cell r="DQ1" t="str">
            <v>15-64 years ;  P05 - Part-time workers who would prefer full-time hours ;  &gt; Females ;</v>
          </cell>
          <cell r="DR1" t="str">
            <v>15-64 years ;  P06 - Underemployed workers ;  Persons ;</v>
          </cell>
          <cell r="DS1" t="str">
            <v>15-64 years ;  P06 - Underemployed workers ;  &gt; Males ;</v>
          </cell>
          <cell r="DT1" t="str">
            <v>15-64 years ;  P06 - Underemployed workers ;  &gt; Females ;</v>
          </cell>
          <cell r="DU1" t="str">
            <v>15-64 years ;  P07 - Underemployed part-time workers ;  Persons ;</v>
          </cell>
          <cell r="DV1" t="str">
            <v>15-64 years ;  P07 - Underemployed part-time workers ;  &gt; Males ;</v>
          </cell>
          <cell r="DW1" t="str">
            <v>15-64 years ;  P07 - Underemployed part-time workers ;  &gt; Females ;</v>
          </cell>
          <cell r="DX1" t="str">
            <v>15-64 years ;  P08 - People who started current job In the last year ;  Persons ;</v>
          </cell>
          <cell r="DY1" t="str">
            <v>15-64 years ;  P08 - People who started current job In the last year ;  &gt; Males ;</v>
          </cell>
          <cell r="DZ1" t="str">
            <v>15-64 years ;  P08 - People who started current job In the last year ;  &gt; Females ;</v>
          </cell>
          <cell r="EA1" t="str">
            <v>15-64 years ;  P09 - People employed in current job for a year or more ;  Persons ;</v>
          </cell>
          <cell r="EB1" t="str">
            <v>15-64 years ;  P09 - People employed in current job for a year or more ;  &gt; Males ;</v>
          </cell>
          <cell r="EC1" t="str">
            <v>15-64 years ;  P09 - People employed in current job for a year or more ;  &gt; Females ;</v>
          </cell>
          <cell r="ED1" t="str">
            <v>15-64 years ;  P10 - Employees who started current job In the last year ;  Persons ;</v>
          </cell>
          <cell r="EE1" t="str">
            <v>15-64 years ;  P10 - Employees who started current job In the last year ;  &gt; Males ;</v>
          </cell>
          <cell r="EF1" t="str">
            <v>15-64 years ;  P10 - Employees who started current job In the last year ;  &gt; Females ;</v>
          </cell>
          <cell r="EG1" t="str">
            <v>15-64 years ;  P11 - Employees in current job for a year or more ;  Persons ;</v>
          </cell>
          <cell r="EH1" t="str">
            <v>15-64 years ;  P11 - Employees in current job for a year or more ;  &gt; Males ;</v>
          </cell>
          <cell r="EI1" t="str">
            <v>15-64 years ;  P11 - Employees in current job for a year or more ;  &gt; Females ;</v>
          </cell>
          <cell r="EJ1" t="str">
            <v>15-64 years ;  P12 - Looked for work while in current job over the last year ;  Persons ;</v>
          </cell>
          <cell r="EK1" t="str">
            <v>15-64 years ;  P12 - Looked for work while in current job over the last year ;  &gt; Males ;</v>
          </cell>
          <cell r="EL1" t="str">
            <v>15-64 years ;  P12 - Looked for work while in current job over the last year ;  &gt; Females ;</v>
          </cell>
          <cell r="EM1" t="str">
            <v>15-64 years ;  P13 - People who worked at some time during the last year ;  Persons ;</v>
          </cell>
          <cell r="EN1" t="str">
            <v>15-64 years ;  P13 - People who worked at some time during the last year ;  &gt; Males ;</v>
          </cell>
          <cell r="EO1" t="str">
            <v>15-64 years ;  P13 - People who worked at some time during the last year ;  &gt; Females ;</v>
          </cell>
          <cell r="EP1" t="str">
            <v>15-64 years ;  P14 - People who were working 12 months ago ;  Persons ;</v>
          </cell>
          <cell r="EQ1" t="str">
            <v>15-64 years ;  P14 - People who were working 12 months ago ;  &gt; Males ;</v>
          </cell>
          <cell r="ER1" t="str">
            <v>15-64 years ;  P14 - People who were working 12 months ago ;  &gt; Females ;</v>
          </cell>
          <cell r="ES1" t="str">
            <v>15-64 years ;  P15 - People currently employed and employed 12 months ago ;  Persons ;</v>
          </cell>
          <cell r="ET1" t="str">
            <v>15-64 years ;  P15 - People currently employed and employed 12 months ago ;  &gt; Males ;</v>
          </cell>
          <cell r="EU1" t="str">
            <v>15-64 years ;  P15 - People currently employed and employed 12 months ago ;  &gt; Females ;</v>
          </cell>
          <cell r="EV1" t="str">
            <v>15-64 years ;  P16 - People who left, lost or worked multiple jobs last year ;  Persons ;</v>
          </cell>
          <cell r="EW1" t="str">
            <v>15-64 years ;  P16 - People who left, lost or worked multiple jobs last year ;  &gt; Males ;</v>
          </cell>
          <cell r="EX1" t="str">
            <v>15-64 years ;  P16 - People who left, lost or worked multiple jobs last year ;  &gt; Females ;</v>
          </cell>
          <cell r="EY1" t="str">
            <v>15-64 years ;  P17 - People who left or lost a job last year ;  Persons ;</v>
          </cell>
          <cell r="EZ1" t="str">
            <v>15-64 years ;  P17 - People who left or lost a job last year ;  &gt; Males ;</v>
          </cell>
          <cell r="FA1" t="str">
            <v>15-64 years ;  P17 - People who left or lost a job last year ;  &gt; Females ;</v>
          </cell>
          <cell r="FB1" t="str">
            <v>15-64 years ;  P18 - Employed people who left or lost a job last year ;  Persons ;</v>
          </cell>
          <cell r="FC1" t="str">
            <v>15-64 years ;  P18 - Employed people who left or lost a job last year ;  &gt; Males ;</v>
          </cell>
          <cell r="FD1" t="str">
            <v>15-64 years ;  P18 - Employed people who left or lost a job last year ;  &gt; Females ;</v>
          </cell>
          <cell r="FE1" t="str">
            <v>15-64 years ;  P19 - Unemployed people ;  Persons ;</v>
          </cell>
          <cell r="FF1" t="str">
            <v>15-64 years ;  P19 - Unemployed people ;  &gt; Males ;</v>
          </cell>
          <cell r="FG1" t="str">
            <v>15-64 years ;  P19 - Unemployed people ;  &gt; Females ;</v>
          </cell>
          <cell r="FH1" t="str">
            <v>15-64 years ;  P20 - People not in the labour force (PNILF) ;  Persons ;</v>
          </cell>
          <cell r="FI1" t="str">
            <v>15-64 years ;  P20 - People not in the labour force (PNILF) ;  &gt; Males ;</v>
          </cell>
          <cell r="FJ1" t="str">
            <v>15-64 years ;  P20 - People not in the labour force (PNILF) ;  &gt; Females ;</v>
          </cell>
          <cell r="FK1" t="str">
            <v>15-64 years ;  P21 - PNILF who wanted to work ;  Persons ;</v>
          </cell>
          <cell r="FL1" t="str">
            <v>15-64 years ;  P21 - PNILF who wanted to work ;  &gt; Males ;</v>
          </cell>
          <cell r="FM1" t="str">
            <v>15-64 years ;  P21 - PNILF who wanted to work ;  &gt; Females ;</v>
          </cell>
          <cell r="FN1" t="str">
            <v>15-64 years ;  P22 - PNILF who looked for work ;  Persons ;</v>
          </cell>
          <cell r="FO1" t="str">
            <v>15-64 years ;  P22 - PNILF who looked for work ;  &gt; Males ;</v>
          </cell>
          <cell r="FP1" t="str">
            <v>15-64 years ;  P22 - PNILF who looked for work ;  &gt; Females ;</v>
          </cell>
          <cell r="FQ1" t="str">
            <v>15-64 years ;  P23 - PNILF with marginal attachment to the labour force ;  Persons ;</v>
          </cell>
          <cell r="FR1" t="str">
            <v>15-64 years ;  P23 - PNILF with marginal attachment to the labour force ;  &gt; Males ;</v>
          </cell>
          <cell r="FS1" t="str">
            <v>15-64 years ;  P23 - PNILF with marginal attachment to the labour force ;  &gt; Females ;</v>
          </cell>
          <cell r="FT1" t="str">
            <v>15-64 years ;  P24 - PNILF who had a job to go or return to ;  Persons ;</v>
          </cell>
          <cell r="FU1" t="str">
            <v>15-64 years ;  P24 - PNILF who had a job to go or return to ;  &gt; Males ;</v>
          </cell>
          <cell r="FV1" t="str">
            <v>15-64 years ;  P24 - PNILF who had a job to go or return to ;  &gt; Females ;</v>
          </cell>
          <cell r="FW1" t="str">
            <v>15-64 years ;  P25 - PNILF who wanted work and could start within four weeks ;  Persons ;</v>
          </cell>
          <cell r="FX1" t="str">
            <v>15-64 years ;  P25 - PNILF who wanted work and could start within four weeks ;  &gt; Males ;</v>
          </cell>
          <cell r="FY1" t="str">
            <v>15-64 years ;  P25 - PNILF who wanted work and could start within four weeks ;  &gt; Females ;</v>
          </cell>
          <cell r="FZ1" t="str">
            <v>15-64 years ;  P26 - Discouraged job seekers ;  Persons ;</v>
          </cell>
          <cell r="GA1" t="str">
            <v>15-64 years ;  P26 - Discouraged job seekers ;  &gt; Males ;</v>
          </cell>
          <cell r="GB1" t="str">
            <v>15-64 years ;  P26 - Discouraged job seekers ;  &gt; Females ;</v>
          </cell>
          <cell r="GC1" t="str">
            <v>15-64 years ;  P27 - PNILF who wanted work but unavailable within four weeks ;  Persons ;</v>
          </cell>
          <cell r="GD1" t="str">
            <v>15-64 years ;  P27 - PNILF who wanted work but unavailable within four weeks ;  &gt; Males ;</v>
          </cell>
          <cell r="GE1" t="str">
            <v>15-64 years ;  P27 - PNILF who wanted work but unavailable within four weeks ;  &gt; Females ;</v>
          </cell>
          <cell r="GF1" t="str">
            <v>15-64 years ;  P28 - PNILF who wanted work but were caring for children ;  Persons ;</v>
          </cell>
          <cell r="GG1" t="str">
            <v>15-64 years ;  P28 - PNILF who wanted work but were caring for children ;  &gt; Males ;</v>
          </cell>
          <cell r="GH1" t="str">
            <v>15-64 years ;  P28 - PNILF who wanted work but were caring for children ;  &gt; Females ;</v>
          </cell>
          <cell r="GI1" t="str">
            <v>15-64 years ;  P29 - PNILF whose last job was less than 10 years ago ;  Persons ;</v>
          </cell>
          <cell r="GJ1" t="str">
            <v>15-64 years ;  P29 - PNILF whose last job was less than 10 years ago ;  &gt; Males ;</v>
          </cell>
          <cell r="GK1" t="str">
            <v>15-64 years ;  P29 - PNILF whose last job was less than 10 years ago ;  &gt; Females ;</v>
          </cell>
          <cell r="GL1" t="str">
            <v>15-64 years ;  P30 - Potential workers ;  Persons ;</v>
          </cell>
          <cell r="GM1" t="str">
            <v>15-64 years ;  P30 - Potential workers ;  &gt; Males ;</v>
          </cell>
          <cell r="GN1" t="str">
            <v>15-64 years ;  P30 - Potential workers ;  &gt; Females ;</v>
          </cell>
          <cell r="GO1" t="str">
            <v>15-64 years ;  P31 - Potential workers with job attachment ;  Persons ;</v>
          </cell>
          <cell r="GP1" t="str">
            <v>15-64 years ;  P31 - Potential workers with job attachment ;  &gt; Males ;</v>
          </cell>
          <cell r="GQ1" t="str">
            <v>15-64 years ;  P31 - Potential workers with job attachment ;  &gt; Females ;</v>
          </cell>
          <cell r="GR1" t="str">
            <v>15-64 years ;  P32 - Potential workers without job attachment ;  Persons ;</v>
          </cell>
          <cell r="GS1" t="str">
            <v>15-64 years ;  P32 - Potential workers without job attachment ;  &gt; Males ;</v>
          </cell>
          <cell r="GT1" t="str">
            <v>15-64 years ;  P32 - Potential workers without job attachment ;  &gt; Females ;</v>
          </cell>
          <cell r="GU1" t="str">
            <v>15-64 years ;  P33 - People with job attachment ;  Persons ;</v>
          </cell>
          <cell r="GV1" t="str">
            <v>15-64 years ;  P33 - People with job attachment ;  &gt; Males ;</v>
          </cell>
          <cell r="GW1" t="str">
            <v>15-64 years ;  P33 - People with job attachment ;  &gt; Females ;</v>
          </cell>
          <cell r="GX1" t="str">
            <v>15-64 years ;  P34 - People without job attachment ;  Persons ;</v>
          </cell>
          <cell r="GY1" t="str">
            <v>15-64 years ;  P34 - People without job attachment ;  &gt; Males ;</v>
          </cell>
          <cell r="GZ1" t="str">
            <v>15-64 years ;  P34 - People without job attachment ;  &gt; Females ;</v>
          </cell>
          <cell r="HA1" t="str">
            <v>15-64 years ;  P35 - PNILF with marginal attachment to the labour force (historical ver.) ;  Persons ;</v>
          </cell>
          <cell r="HB1" t="str">
            <v>15-64 years ;  P35 - PNILF with marginal attachment to the labour force (historical ver.) ;  &gt; Males ;</v>
          </cell>
          <cell r="HC1" t="str">
            <v>15-64 years ;  P35 - PNILF with marginal attachment to the labour force (historical ver.) ;  &gt; Females ;</v>
          </cell>
          <cell r="HD1" t="str">
            <v>&gt; 15-24 years ;  P01 - Civilian population ;  Persons ;</v>
          </cell>
          <cell r="HE1" t="str">
            <v>&gt; 15-24 years ;  P01 - Civilian population ;  &gt; Males ;</v>
          </cell>
          <cell r="HF1" t="str">
            <v>&gt; 15-24 years ;  P01 - Civilian population ;  &gt; Females ;</v>
          </cell>
          <cell r="HG1" t="str">
            <v>&gt; 15-24 years ;  P02 - Employed people ;  Persons ;</v>
          </cell>
          <cell r="HH1" t="str">
            <v>&gt; 15-24 years ;  P02 - Employed people ;  &gt; Males ;</v>
          </cell>
          <cell r="HI1" t="str">
            <v>&gt; 15-24 years ;  P02 - Employed people ;  &gt; Females ;</v>
          </cell>
          <cell r="HJ1" t="str">
            <v>&gt; 15-24 years ;  P03 - Employed people who would prefer more hours ;  Persons ;</v>
          </cell>
          <cell r="HK1" t="str">
            <v>&gt; 15-24 years ;  P03 - Employed people who would prefer more hours ;  &gt; Males ;</v>
          </cell>
          <cell r="HL1" t="str">
            <v>&gt; 15-24 years ;  P03 - Employed people who would prefer more hours ;  &gt; Females ;</v>
          </cell>
          <cell r="HM1" t="str">
            <v>&gt; 15-24 years ;  P04 - Part-time workers who would prefer more hours ;  Persons ;</v>
          </cell>
          <cell r="HN1" t="str">
            <v>&gt; 15-24 years ;  P04 - Part-time workers who would prefer more hours ;  &gt; Males ;</v>
          </cell>
          <cell r="HO1" t="str">
            <v>&gt; 15-24 years ;  P04 - Part-time workers who would prefer more hours ;  &gt; Females ;</v>
          </cell>
          <cell r="HP1" t="str">
            <v>&gt; 15-24 years ;  P05 - Part-time workers who would prefer full-time hours ;  Persons ;</v>
          </cell>
          <cell r="HQ1" t="str">
            <v>&gt; 15-24 years ;  P05 - Part-time workers who would prefer full-time hours ;  &gt; Males ;</v>
          </cell>
          <cell r="HR1" t="str">
            <v>&gt; 15-24 years ;  P05 - Part-time workers who would prefer full-time hours ;  &gt; Females ;</v>
          </cell>
          <cell r="HS1" t="str">
            <v>&gt; 15-24 years ;  P06 - Underemployed workers ;  Persons ;</v>
          </cell>
          <cell r="HT1" t="str">
            <v>&gt; 15-24 years ;  P06 - Underemployed workers ;  &gt; Males ;</v>
          </cell>
          <cell r="HU1" t="str">
            <v>&gt; 15-24 years ;  P06 - Underemployed workers ;  &gt; Females ;</v>
          </cell>
          <cell r="HV1" t="str">
            <v>&gt; 15-24 years ;  P07 - Underemployed part-time workers ;  Persons ;</v>
          </cell>
          <cell r="HW1" t="str">
            <v>&gt; 15-24 years ;  P07 - Underemployed part-time workers ;  &gt; Males ;</v>
          </cell>
          <cell r="HX1" t="str">
            <v>&gt; 15-24 years ;  P07 - Underemployed part-time workers ;  &gt; Females ;</v>
          </cell>
          <cell r="HY1" t="str">
            <v>&gt; 15-24 years ;  P08 - People who started current job In the last year ;  Persons ;</v>
          </cell>
          <cell r="HZ1" t="str">
            <v>&gt; 15-24 years ;  P08 - People who started current job In the last year ;  &gt; Males ;</v>
          </cell>
          <cell r="IA1" t="str">
            <v>&gt; 15-24 years ;  P08 - People who started current job In the last year ;  &gt; Females ;</v>
          </cell>
          <cell r="IB1" t="str">
            <v>&gt; 15-24 years ;  P09 - People employed in current job for a year or more ;  Persons ;</v>
          </cell>
          <cell r="IC1" t="str">
            <v>&gt; 15-24 years ;  P09 - People employed in current job for a year or more ;  &gt; Males ;</v>
          </cell>
          <cell r="ID1" t="str">
            <v>&gt; 15-24 years ;  P09 - People employed in current job for a year or more ;  &gt; Females ;</v>
          </cell>
          <cell r="IE1" t="str">
            <v>&gt; 15-24 years ;  P10 - Employees who started current job In the last year ;  Persons ;</v>
          </cell>
          <cell r="IF1" t="str">
            <v>&gt; 15-24 years ;  P10 - Employees who started current job In the last year ;  &gt; Males ;</v>
          </cell>
          <cell r="IG1" t="str">
            <v>&gt; 15-24 years ;  P10 - Employees who started current job In the last year ;  &gt; Females ;</v>
          </cell>
          <cell r="IH1" t="str">
            <v>&gt; 15-24 years ;  P11 - Employees in current job for a year or more ;  Persons ;</v>
          </cell>
          <cell r="II1" t="str">
            <v>&gt; 15-24 years ;  P11 - Employees in current job for a year or more ;  &gt; Males ;</v>
          </cell>
          <cell r="IJ1" t="str">
            <v>&gt; 15-24 years ;  P11 - Employees in current job for a year or more ;  &gt; Females ;</v>
          </cell>
          <cell r="IK1" t="str">
            <v>&gt; 15-24 years ;  P12 - Looked for work while in current job over the last year ;  Persons ;</v>
          </cell>
          <cell r="IL1" t="str">
            <v>&gt; 15-24 years ;  P12 - Looked for work while in current job over the last year ;  &gt; Males ;</v>
          </cell>
          <cell r="IM1" t="str">
            <v>&gt; 15-24 years ;  P12 - Looked for work while in current job over the last year ;  &gt; Females ;</v>
          </cell>
          <cell r="IN1" t="str">
            <v>&gt; 15-24 years ;  P13 - People who worked at some time during the last year ;  Persons ;</v>
          </cell>
          <cell r="IO1" t="str">
            <v>&gt; 15-24 years ;  P13 - People who worked at some time during the last year ;  &gt; Males ;</v>
          </cell>
          <cell r="IP1" t="str">
            <v>&gt; 15-24 years ;  P13 - People who worked at some time during the last year ;  &gt; Females ;</v>
          </cell>
          <cell r="IQ1" t="str">
            <v>&gt; 15-24 years ;  P14 - People who were working 12 months ago ;  Persons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A126094922J</v>
          </cell>
          <cell r="C10" t="str">
            <v>A126110042V</v>
          </cell>
          <cell r="D10" t="str">
            <v>A126102482X</v>
          </cell>
          <cell r="E10" t="str">
            <v>A126094878K</v>
          </cell>
          <cell r="F10" t="str">
            <v>A126109998R</v>
          </cell>
          <cell r="G10" t="str">
            <v>A126102438R</v>
          </cell>
          <cell r="H10" t="str">
            <v>A126094926T</v>
          </cell>
          <cell r="I10" t="str">
            <v>A126110046C</v>
          </cell>
          <cell r="J10" t="str">
            <v>A126102486J</v>
          </cell>
          <cell r="K10" t="str">
            <v>A126094930J</v>
          </cell>
          <cell r="L10" t="str">
            <v>A126110050V</v>
          </cell>
          <cell r="M10" t="str">
            <v>A126102490X</v>
          </cell>
          <cell r="N10" t="str">
            <v>A126094882A</v>
          </cell>
          <cell r="O10" t="str">
            <v>A126110002A</v>
          </cell>
          <cell r="P10" t="str">
            <v>A126102442F</v>
          </cell>
          <cell r="Q10" t="str">
            <v>A126094886K</v>
          </cell>
          <cell r="R10" t="str">
            <v>A126110006K</v>
          </cell>
          <cell r="S10" t="str">
            <v>A126102446R</v>
          </cell>
          <cell r="T10" t="str">
            <v>A126094910X</v>
          </cell>
          <cell r="U10" t="str">
            <v>A126110030K</v>
          </cell>
          <cell r="V10" t="str">
            <v>A126102470R</v>
          </cell>
          <cell r="W10" t="str">
            <v>A126094858A</v>
          </cell>
          <cell r="X10" t="str">
            <v>A126109978F</v>
          </cell>
          <cell r="Y10" t="str">
            <v>A126102418F</v>
          </cell>
          <cell r="Z10" t="str">
            <v>A126094934T</v>
          </cell>
          <cell r="AA10" t="str">
            <v>A126110054C</v>
          </cell>
          <cell r="AB10" t="str">
            <v>A126102494J</v>
          </cell>
          <cell r="AC10" t="str">
            <v>A126094914J</v>
          </cell>
          <cell r="AD10" t="str">
            <v>A126110034V</v>
          </cell>
          <cell r="AE10" t="str">
            <v>A126102474X</v>
          </cell>
          <cell r="AF10" t="str">
            <v>A126094946A</v>
          </cell>
          <cell r="AG10" t="str">
            <v>A126110066L</v>
          </cell>
          <cell r="AH10" t="str">
            <v>A126102506F</v>
          </cell>
          <cell r="AI10" t="str">
            <v>A126094862T</v>
          </cell>
          <cell r="AJ10" t="str">
            <v>A126109982W</v>
          </cell>
          <cell r="AK10" t="str">
            <v>A126102422W</v>
          </cell>
          <cell r="AL10" t="str">
            <v>A126094818J</v>
          </cell>
          <cell r="AM10" t="str">
            <v>A126109938L</v>
          </cell>
          <cell r="AN10" t="str">
            <v>A126102378X</v>
          </cell>
          <cell r="AO10" t="str">
            <v>A126094838T</v>
          </cell>
          <cell r="AP10" t="str">
            <v>A126109958W</v>
          </cell>
          <cell r="AQ10" t="str">
            <v>A126102398J</v>
          </cell>
          <cell r="AR10" t="str">
            <v>A126094890A</v>
          </cell>
          <cell r="AS10" t="str">
            <v>A126110010A</v>
          </cell>
          <cell r="AT10" t="str">
            <v>A126102450F</v>
          </cell>
          <cell r="AU10" t="str">
            <v>A126094842J</v>
          </cell>
          <cell r="AV10" t="str">
            <v>A126109962L</v>
          </cell>
          <cell r="AW10" t="str">
            <v>A126102402L</v>
          </cell>
          <cell r="AX10" t="str">
            <v>A126094894K</v>
          </cell>
          <cell r="AY10" t="str">
            <v>A126110014K</v>
          </cell>
          <cell r="AZ10" t="str">
            <v>A126102454R</v>
          </cell>
          <cell r="BA10" t="str">
            <v>A126094898V</v>
          </cell>
          <cell r="BB10" t="str">
            <v>A126110018V</v>
          </cell>
          <cell r="BC10" t="str">
            <v>A126102458X</v>
          </cell>
          <cell r="BD10" t="str">
            <v>A126094950T</v>
          </cell>
          <cell r="BE10" t="str">
            <v>A126110070C</v>
          </cell>
          <cell r="BF10" t="str">
            <v>A126102510W</v>
          </cell>
          <cell r="BG10" t="str">
            <v>A126094822X</v>
          </cell>
          <cell r="BH10" t="str">
            <v>A126109942C</v>
          </cell>
          <cell r="BI10" t="str">
            <v>A126102382R</v>
          </cell>
          <cell r="BJ10" t="str">
            <v>A126094938A</v>
          </cell>
          <cell r="BK10" t="str">
            <v>A126110058L</v>
          </cell>
          <cell r="BL10" t="str">
            <v>A126102498T</v>
          </cell>
          <cell r="BM10" t="str">
            <v>A126094942T</v>
          </cell>
          <cell r="BN10" t="str">
            <v>A126110062C</v>
          </cell>
          <cell r="BO10" t="str">
            <v>A126102502W</v>
          </cell>
          <cell r="BP10" t="str">
            <v>A126094830X</v>
          </cell>
          <cell r="BQ10" t="str">
            <v>A126109950C</v>
          </cell>
          <cell r="BR10" t="str">
            <v>A126102390R</v>
          </cell>
          <cell r="BS10" t="str">
            <v>A126094866A</v>
          </cell>
          <cell r="BT10" t="str">
            <v>A126109986F</v>
          </cell>
          <cell r="BU10" t="str">
            <v>A126102426F</v>
          </cell>
          <cell r="BV10" t="str">
            <v>A126094902X</v>
          </cell>
          <cell r="BW10" t="str">
            <v>A126110022K</v>
          </cell>
          <cell r="BX10" t="str">
            <v>A126102462R</v>
          </cell>
          <cell r="BY10" t="str">
            <v>A126094954A</v>
          </cell>
          <cell r="BZ10" t="str">
            <v>A126110074L</v>
          </cell>
          <cell r="CA10" t="str">
            <v>A126102514F</v>
          </cell>
          <cell r="CB10" t="str">
            <v>A126094826J</v>
          </cell>
          <cell r="CC10" t="str">
            <v>A126109946L</v>
          </cell>
          <cell r="CD10" t="str">
            <v>A126102386X</v>
          </cell>
          <cell r="CE10" t="str">
            <v>A126094906J</v>
          </cell>
          <cell r="CF10" t="str">
            <v>A126110026V</v>
          </cell>
          <cell r="CG10" t="str">
            <v>A126102466X</v>
          </cell>
          <cell r="CH10" t="str">
            <v>A126094918T</v>
          </cell>
          <cell r="CI10" t="str">
            <v>A126110038C</v>
          </cell>
          <cell r="CJ10" t="str">
            <v>A126102478J</v>
          </cell>
          <cell r="CK10" t="str">
            <v>A126094850J</v>
          </cell>
          <cell r="CL10" t="str">
            <v>A126109970L</v>
          </cell>
          <cell r="CM10" t="str">
            <v>A126102410L</v>
          </cell>
          <cell r="CN10" t="str">
            <v>A126094834J</v>
          </cell>
          <cell r="CO10" t="str">
            <v>A126109954L</v>
          </cell>
          <cell r="CP10" t="str">
            <v>A126102394X</v>
          </cell>
          <cell r="CQ10" t="str">
            <v>A126094870T</v>
          </cell>
          <cell r="CR10" t="str">
            <v>A126109990W</v>
          </cell>
          <cell r="CS10" t="str">
            <v>A126102430W</v>
          </cell>
          <cell r="CT10" t="str">
            <v>A126094846T</v>
          </cell>
          <cell r="CU10" t="str">
            <v>A126109966W</v>
          </cell>
          <cell r="CV10" t="str">
            <v>A126102406W</v>
          </cell>
          <cell r="CW10" t="str">
            <v>A126094874A</v>
          </cell>
          <cell r="CX10" t="str">
            <v>A126109994F</v>
          </cell>
          <cell r="CY10" t="str">
            <v>A126102434F</v>
          </cell>
          <cell r="CZ10" t="str">
            <v>A126094854T</v>
          </cell>
          <cell r="DA10" t="str">
            <v>A126109974W</v>
          </cell>
          <cell r="DB10" t="str">
            <v>A126102414W</v>
          </cell>
          <cell r="DC10" t="str">
            <v>A126098702C</v>
          </cell>
          <cell r="DD10" t="str">
            <v>A126113822L</v>
          </cell>
          <cell r="DE10" t="str">
            <v>A126106262V</v>
          </cell>
          <cell r="DF10" t="str">
            <v>A126098658F</v>
          </cell>
          <cell r="DG10" t="str">
            <v>A126113778R</v>
          </cell>
          <cell r="DH10" t="str">
            <v>A126106218K</v>
          </cell>
          <cell r="DI10" t="str">
            <v>A126098706L</v>
          </cell>
          <cell r="DJ10" t="str">
            <v>A126113826W</v>
          </cell>
          <cell r="DK10" t="str">
            <v>A126106266C</v>
          </cell>
          <cell r="DL10" t="str">
            <v>A126098710C</v>
          </cell>
          <cell r="DM10" t="str">
            <v>A126113830L</v>
          </cell>
          <cell r="DN10" t="str">
            <v>A126106270V</v>
          </cell>
          <cell r="DO10" t="str">
            <v>A126098662W</v>
          </cell>
          <cell r="DP10" t="str">
            <v>A126113782F</v>
          </cell>
          <cell r="DQ10" t="str">
            <v>A126106222A</v>
          </cell>
          <cell r="DR10" t="str">
            <v>A126098666F</v>
          </cell>
          <cell r="DS10" t="str">
            <v>A126113786R</v>
          </cell>
          <cell r="DT10" t="str">
            <v>A126106226K</v>
          </cell>
          <cell r="DU10" t="str">
            <v>A126098690F</v>
          </cell>
          <cell r="DV10" t="str">
            <v>A126113810C</v>
          </cell>
          <cell r="DW10" t="str">
            <v>A126106250K</v>
          </cell>
          <cell r="DX10" t="str">
            <v>A126098638W</v>
          </cell>
          <cell r="DY10" t="str">
            <v>A126113758F</v>
          </cell>
          <cell r="DZ10" t="str">
            <v>A126106198L</v>
          </cell>
          <cell r="EA10" t="str">
            <v>A126098714L</v>
          </cell>
          <cell r="EB10" t="str">
            <v>A126113834W</v>
          </cell>
          <cell r="EC10" t="str">
            <v>A126106274C</v>
          </cell>
          <cell r="ED10" t="str">
            <v>A126098694R</v>
          </cell>
          <cell r="EE10" t="str">
            <v>A126113814L</v>
          </cell>
          <cell r="EF10" t="str">
            <v>A126106254V</v>
          </cell>
          <cell r="EG10" t="str">
            <v>A126098726W</v>
          </cell>
          <cell r="EH10" t="str">
            <v>A126113846F</v>
          </cell>
          <cell r="EI10" t="str">
            <v>A126106286L</v>
          </cell>
          <cell r="EJ10" t="str">
            <v>A126098642L</v>
          </cell>
          <cell r="EK10" t="str">
            <v>A126113762W</v>
          </cell>
          <cell r="EL10" t="str">
            <v>A126106202T</v>
          </cell>
          <cell r="EM10" t="str">
            <v>A126098598R</v>
          </cell>
          <cell r="EN10" t="str">
            <v>A126113718L</v>
          </cell>
          <cell r="EO10" t="str">
            <v>A126106158V</v>
          </cell>
          <cell r="EP10" t="str">
            <v>A126098618L</v>
          </cell>
          <cell r="EQ10" t="str">
            <v>A126113738W</v>
          </cell>
          <cell r="ER10" t="str">
            <v>A126106178C</v>
          </cell>
          <cell r="ES10" t="str">
            <v>A126098670W</v>
          </cell>
          <cell r="ET10" t="str">
            <v>A126113790F</v>
          </cell>
          <cell r="EU10" t="str">
            <v>A126106230A</v>
          </cell>
          <cell r="EV10" t="str">
            <v>A126098622C</v>
          </cell>
          <cell r="EW10" t="str">
            <v>A126113742L</v>
          </cell>
          <cell r="EX10" t="str">
            <v>A126106182V</v>
          </cell>
          <cell r="EY10" t="str">
            <v>A126098674F</v>
          </cell>
          <cell r="EZ10" t="str">
            <v>A126113794R</v>
          </cell>
          <cell r="FA10" t="str">
            <v>A126106234K</v>
          </cell>
          <cell r="FB10" t="str">
            <v>A126098678R</v>
          </cell>
          <cell r="FC10" t="str">
            <v>A126113798X</v>
          </cell>
          <cell r="FD10" t="str">
            <v>A126106238V</v>
          </cell>
          <cell r="FE10" t="str">
            <v>A126098730L</v>
          </cell>
          <cell r="FF10" t="str">
            <v>A126113850W</v>
          </cell>
          <cell r="FG10" t="str">
            <v>A126106290C</v>
          </cell>
          <cell r="FH10" t="str">
            <v>A126098602V</v>
          </cell>
          <cell r="FI10" t="str">
            <v>A126113722C</v>
          </cell>
          <cell r="FJ10" t="str">
            <v>A126106162K</v>
          </cell>
          <cell r="FK10" t="str">
            <v>A126098718W</v>
          </cell>
          <cell r="FL10" t="str">
            <v>A126113838F</v>
          </cell>
          <cell r="FM10" t="str">
            <v>A126106278L</v>
          </cell>
          <cell r="FN10" t="str">
            <v>A126098722L</v>
          </cell>
          <cell r="FO10" t="str">
            <v>A126113842W</v>
          </cell>
          <cell r="FP10" t="str">
            <v>A126106282C</v>
          </cell>
          <cell r="FQ10" t="str">
            <v>A126098610V</v>
          </cell>
          <cell r="FR10" t="str">
            <v>A126113730C</v>
          </cell>
          <cell r="FS10" t="str">
            <v>A126106170K</v>
          </cell>
          <cell r="FT10" t="str">
            <v>A126098646W</v>
          </cell>
          <cell r="FU10" t="str">
            <v>A126113766F</v>
          </cell>
          <cell r="FV10" t="str">
            <v>A126106206A</v>
          </cell>
          <cell r="FW10" t="str">
            <v>A126098682F</v>
          </cell>
          <cell r="FX10" t="str">
            <v>A126113802C</v>
          </cell>
          <cell r="FY10" t="str">
            <v>A126106242K</v>
          </cell>
          <cell r="FZ10" t="str">
            <v>A126098734W</v>
          </cell>
          <cell r="GA10" t="str">
            <v>A126113854F</v>
          </cell>
          <cell r="GB10" t="str">
            <v>A126106294L</v>
          </cell>
          <cell r="GC10" t="str">
            <v>A126098606C</v>
          </cell>
          <cell r="GD10" t="str">
            <v>A126113726L</v>
          </cell>
          <cell r="GE10" t="str">
            <v>A126106166V</v>
          </cell>
          <cell r="GF10" t="str">
            <v>A126098686R</v>
          </cell>
          <cell r="GG10" t="str">
            <v>A126113806L</v>
          </cell>
          <cell r="GH10" t="str">
            <v>A126106246V</v>
          </cell>
          <cell r="GI10" t="str">
            <v>A126098698X</v>
          </cell>
          <cell r="GJ10" t="str">
            <v>A126113818W</v>
          </cell>
          <cell r="GK10" t="str">
            <v>A126106258C</v>
          </cell>
          <cell r="GL10" t="str">
            <v>A126098630C</v>
          </cell>
          <cell r="GM10" t="str">
            <v>A126113750L</v>
          </cell>
          <cell r="GN10" t="str">
            <v>A126106190V</v>
          </cell>
          <cell r="GO10" t="str">
            <v>A126098614C</v>
          </cell>
          <cell r="GP10" t="str">
            <v>A126113734L</v>
          </cell>
          <cell r="GQ10" t="str">
            <v>A126106174V</v>
          </cell>
          <cell r="GR10" t="str">
            <v>A126098650L</v>
          </cell>
          <cell r="GS10" t="str">
            <v>A126113770W</v>
          </cell>
          <cell r="GT10" t="str">
            <v>A126106210T</v>
          </cell>
          <cell r="GU10" t="str">
            <v>A126098626L</v>
          </cell>
          <cell r="GV10" t="str">
            <v>A126113746W</v>
          </cell>
          <cell r="GW10" t="str">
            <v>A126106186C</v>
          </cell>
          <cell r="GX10" t="str">
            <v>A126098654W</v>
          </cell>
          <cell r="GY10" t="str">
            <v>A126113774F</v>
          </cell>
          <cell r="GZ10" t="str">
            <v>A126106214A</v>
          </cell>
          <cell r="HA10" t="str">
            <v>A126098634L</v>
          </cell>
          <cell r="HB10" t="str">
            <v>A126113754W</v>
          </cell>
          <cell r="HC10" t="str">
            <v>A126106194C</v>
          </cell>
          <cell r="HD10" t="str">
            <v>A126096182X</v>
          </cell>
          <cell r="HE10" t="str">
            <v>A126111302W</v>
          </cell>
          <cell r="HF10" t="str">
            <v>A126103742A</v>
          </cell>
          <cell r="HG10" t="str">
            <v>A126096138R</v>
          </cell>
          <cell r="HH10" t="str">
            <v>A126111258X</v>
          </cell>
          <cell r="HI10" t="str">
            <v>A126103698C</v>
          </cell>
          <cell r="HJ10" t="str">
            <v>A126096186J</v>
          </cell>
          <cell r="HK10" t="str">
            <v>A126111306F</v>
          </cell>
          <cell r="HL10" t="str">
            <v>A126103746K</v>
          </cell>
          <cell r="HM10" t="str">
            <v>A126096190X</v>
          </cell>
          <cell r="HN10" t="str">
            <v>A126111310W</v>
          </cell>
          <cell r="HO10" t="str">
            <v>A126103750A</v>
          </cell>
          <cell r="HP10" t="str">
            <v>A126096142F</v>
          </cell>
          <cell r="HQ10" t="str">
            <v>A126111262R</v>
          </cell>
          <cell r="HR10" t="str">
            <v>A126103702J</v>
          </cell>
          <cell r="HS10" t="str">
            <v>A126096146R</v>
          </cell>
          <cell r="HT10" t="str">
            <v>A126111266X</v>
          </cell>
          <cell r="HU10" t="str">
            <v>A126103706T</v>
          </cell>
          <cell r="HV10" t="str">
            <v>A126096170R</v>
          </cell>
          <cell r="HW10" t="str">
            <v>A126111290X</v>
          </cell>
          <cell r="HX10" t="str">
            <v>A126103730T</v>
          </cell>
          <cell r="HY10" t="str">
            <v>A126096118F</v>
          </cell>
          <cell r="HZ10" t="str">
            <v>A126111238R</v>
          </cell>
          <cell r="IA10" t="str">
            <v>A126103678V</v>
          </cell>
          <cell r="IB10" t="str">
            <v>A126096194J</v>
          </cell>
          <cell r="IC10" t="str">
            <v>A126111314F</v>
          </cell>
          <cell r="ID10" t="str">
            <v>A126103754K</v>
          </cell>
          <cell r="IE10" t="str">
            <v>A126096174X</v>
          </cell>
          <cell r="IF10" t="str">
            <v>A126111294J</v>
          </cell>
          <cell r="IG10" t="str">
            <v>A126103734A</v>
          </cell>
          <cell r="IH10" t="str">
            <v>A126096206F</v>
          </cell>
          <cell r="II10" t="str">
            <v>A126111326R</v>
          </cell>
          <cell r="IJ10" t="str">
            <v>A126103766V</v>
          </cell>
          <cell r="IK10" t="str">
            <v>A126096122W</v>
          </cell>
          <cell r="IL10" t="str">
            <v>A126111242F</v>
          </cell>
          <cell r="IM10" t="str">
            <v>A126103682K</v>
          </cell>
          <cell r="IN10" t="str">
            <v>A126096078X</v>
          </cell>
          <cell r="IO10" t="str">
            <v>A126111198J</v>
          </cell>
          <cell r="IP10" t="str">
            <v>A126103638A</v>
          </cell>
          <cell r="IQ10" t="str">
            <v>A126096098J</v>
          </cell>
        </row>
        <row r="11">
          <cell r="B11">
            <v>18840.314999999999</v>
          </cell>
          <cell r="C11">
            <v>9318.1939999999995</v>
          </cell>
          <cell r="D11">
            <v>9522.1209999999992</v>
          </cell>
          <cell r="E11">
            <v>11661.694</v>
          </cell>
          <cell r="F11">
            <v>6292.223</v>
          </cell>
          <cell r="G11">
            <v>5369.4709999999995</v>
          </cell>
          <cell r="H11">
            <v>1652.1469999999999</v>
          </cell>
          <cell r="I11">
            <v>858.59</v>
          </cell>
          <cell r="J11">
            <v>793.55799999999999</v>
          </cell>
          <cell r="K11">
            <v>1048.818</v>
          </cell>
          <cell r="L11">
            <v>401.161</v>
          </cell>
          <cell r="M11">
            <v>647.65599999999995</v>
          </cell>
          <cell r="N11">
            <v>555.54899999999998</v>
          </cell>
          <cell r="O11">
            <v>255.042</v>
          </cell>
          <cell r="P11">
            <v>300.50700000000001</v>
          </cell>
          <cell r="Q11">
            <v>1053.2940000000001</v>
          </cell>
          <cell r="R11">
            <v>434.017</v>
          </cell>
          <cell r="S11">
            <v>619.27599999999995</v>
          </cell>
          <cell r="T11">
            <v>980.69299999999998</v>
          </cell>
          <cell r="U11">
            <v>378.30500000000001</v>
          </cell>
          <cell r="V11">
            <v>602.38800000000003</v>
          </cell>
          <cell r="W11">
            <v>2147.44</v>
          </cell>
          <cell r="X11">
            <v>1140.307</v>
          </cell>
          <cell r="Y11">
            <v>1007.133</v>
          </cell>
          <cell r="Z11">
            <v>9514.2540000000008</v>
          </cell>
          <cell r="AA11">
            <v>5151.9160000000002</v>
          </cell>
          <cell r="AB11">
            <v>4362.3370000000004</v>
          </cell>
          <cell r="AC11">
            <v>1956.8019999999999</v>
          </cell>
          <cell r="AD11">
            <v>1027.472</v>
          </cell>
          <cell r="AE11">
            <v>929.33</v>
          </cell>
          <cell r="AF11">
            <v>7685.7889999999998</v>
          </cell>
          <cell r="AG11">
            <v>3959.54</v>
          </cell>
          <cell r="AH11">
            <v>3726.2489999999998</v>
          </cell>
          <cell r="AI11">
            <v>904.31100000000004</v>
          </cell>
          <cell r="AJ11">
            <v>452.05200000000002</v>
          </cell>
          <cell r="AK11">
            <v>452.25900000000001</v>
          </cell>
          <cell r="AL11">
            <v>12571.217000000001</v>
          </cell>
          <cell r="AM11">
            <v>6725.5749999999998</v>
          </cell>
          <cell r="AN11">
            <v>5845.643</v>
          </cell>
          <cell r="AO11">
            <v>11243.749</v>
          </cell>
          <cell r="AP11">
            <v>6062.8389999999999</v>
          </cell>
          <cell r="AQ11">
            <v>5180.91</v>
          </cell>
          <cell r="AR11">
            <v>10481.849</v>
          </cell>
          <cell r="AS11">
            <v>5703.91</v>
          </cell>
          <cell r="AT11">
            <v>4777.9390000000003</v>
          </cell>
          <cell r="AU11">
            <v>2984.3939999999998</v>
          </cell>
          <cell r="AV11">
            <v>1515.2280000000001</v>
          </cell>
          <cell r="AW11">
            <v>1469.1659999999999</v>
          </cell>
          <cell r="AX11">
            <v>1834.8979999999999</v>
          </cell>
          <cell r="AY11">
            <v>962.21199999999999</v>
          </cell>
          <cell r="AZ11">
            <v>872.68700000000001</v>
          </cell>
          <cell r="BA11">
            <v>925.375</v>
          </cell>
          <cell r="BB11">
            <v>528.86</v>
          </cell>
          <cell r="BC11">
            <v>396.51499999999999</v>
          </cell>
          <cell r="BD11">
            <v>761.60599999999999</v>
          </cell>
          <cell r="BE11">
            <v>411.80700000000002</v>
          </cell>
          <cell r="BF11">
            <v>349.798</v>
          </cell>
          <cell r="BG11">
            <v>6417.0159999999996</v>
          </cell>
          <cell r="BH11">
            <v>2614.165</v>
          </cell>
          <cell r="BI11">
            <v>3802.8519999999999</v>
          </cell>
          <cell r="BJ11">
            <v>1353.248</v>
          </cell>
          <cell r="BK11">
            <v>482.64600000000002</v>
          </cell>
          <cell r="BL11">
            <v>870.60299999999995</v>
          </cell>
          <cell r="BM11">
            <v>327.87</v>
          </cell>
          <cell r="BN11">
            <v>140.39599999999999</v>
          </cell>
          <cell r="BO11">
            <v>187.47399999999999</v>
          </cell>
          <cell r="BP11">
            <v>1139.7550000000001</v>
          </cell>
          <cell r="BQ11">
            <v>403.20499999999998</v>
          </cell>
          <cell r="BR11">
            <v>736.55</v>
          </cell>
          <cell r="BS11">
            <v>167.749</v>
          </cell>
          <cell r="BT11">
            <v>57.149000000000001</v>
          </cell>
          <cell r="BU11">
            <v>110.6</v>
          </cell>
          <cell r="BV11">
            <v>921.06200000000001</v>
          </cell>
          <cell r="BW11">
            <v>323.64600000000002</v>
          </cell>
          <cell r="BX11">
            <v>597.41499999999996</v>
          </cell>
          <cell r="BY11">
            <v>106.435</v>
          </cell>
          <cell r="BZ11">
            <v>48.915999999999997</v>
          </cell>
          <cell r="CA11">
            <v>57.52</v>
          </cell>
          <cell r="CB11">
            <v>218.67400000000001</v>
          </cell>
          <cell r="CC11">
            <v>80.465999999999994</v>
          </cell>
          <cell r="CD11">
            <v>138.208</v>
          </cell>
          <cell r="CE11">
            <v>276.916</v>
          </cell>
          <cell r="CF11">
            <v>18.664999999999999</v>
          </cell>
          <cell r="CG11">
            <v>258.25099999999998</v>
          </cell>
          <cell r="CH11">
            <v>2679.8330000000001</v>
          </cell>
          <cell r="CI11">
            <v>1134.4680000000001</v>
          </cell>
          <cell r="CJ11">
            <v>1545.366</v>
          </cell>
          <cell r="CK11">
            <v>2120.0349999999999</v>
          </cell>
          <cell r="CL11">
            <v>895.47799999999995</v>
          </cell>
          <cell r="CM11">
            <v>1224.557</v>
          </cell>
          <cell r="CN11">
            <v>264.94499999999999</v>
          </cell>
          <cell r="CO11">
            <v>108.626</v>
          </cell>
          <cell r="CP11">
            <v>156.31899999999999</v>
          </cell>
          <cell r="CQ11">
            <v>1855.09</v>
          </cell>
          <cell r="CR11">
            <v>786.85199999999998</v>
          </cell>
          <cell r="CS11">
            <v>1068.2370000000001</v>
          </cell>
          <cell r="CT11">
            <v>11926.638999999999</v>
          </cell>
          <cell r="CU11">
            <v>6400.8490000000002</v>
          </cell>
          <cell r="CV11">
            <v>5525.79</v>
          </cell>
          <cell r="CW11">
            <v>6913.6760000000004</v>
          </cell>
          <cell r="CX11">
            <v>2917.346</v>
          </cell>
          <cell r="CY11">
            <v>3996.3310000000001</v>
          </cell>
          <cell r="CZ11">
            <v>1072.9480000000001</v>
          </cell>
          <cell r="DA11">
            <v>393.178</v>
          </cell>
          <cell r="DB11">
            <v>679.77099999999996</v>
          </cell>
          <cell r="DC11">
            <v>15533.134</v>
          </cell>
          <cell r="DD11">
            <v>7726.7820000000002</v>
          </cell>
          <cell r="DE11">
            <v>7806.3509999999997</v>
          </cell>
          <cell r="DF11">
            <v>11240.790999999999</v>
          </cell>
          <cell r="DG11">
            <v>6024.3270000000002</v>
          </cell>
          <cell r="DH11">
            <v>5216.4639999999999</v>
          </cell>
          <cell r="DI11">
            <v>1627.3610000000001</v>
          </cell>
          <cell r="DJ11">
            <v>841.99199999999996</v>
          </cell>
          <cell r="DK11">
            <v>785.36900000000003</v>
          </cell>
          <cell r="DL11">
            <v>1026.463</v>
          </cell>
          <cell r="DM11">
            <v>386.99599999999998</v>
          </cell>
          <cell r="DN11">
            <v>639.46799999999996</v>
          </cell>
          <cell r="DO11">
            <v>551.221</v>
          </cell>
          <cell r="DP11">
            <v>252.017</v>
          </cell>
          <cell r="DQ11">
            <v>299.20400000000001</v>
          </cell>
          <cell r="DR11">
            <v>1028.6079999999999</v>
          </cell>
          <cell r="DS11">
            <v>417.327</v>
          </cell>
          <cell r="DT11">
            <v>611.28200000000004</v>
          </cell>
          <cell r="DU11">
            <v>960.10599999999999</v>
          </cell>
          <cell r="DV11">
            <v>365.43700000000001</v>
          </cell>
          <cell r="DW11">
            <v>594.66999999999996</v>
          </cell>
          <cell r="DX11">
            <v>2124.9499999999998</v>
          </cell>
          <cell r="DY11">
            <v>1126.8009999999999</v>
          </cell>
          <cell r="DZ11">
            <v>998.14800000000002</v>
          </cell>
          <cell r="EA11">
            <v>9115.8410000000003</v>
          </cell>
          <cell r="EB11">
            <v>4897.5259999999998</v>
          </cell>
          <cell r="EC11">
            <v>4218.3149999999996</v>
          </cell>
          <cell r="ED11">
            <v>1939.8810000000001</v>
          </cell>
          <cell r="EE11">
            <v>1017.4059999999999</v>
          </cell>
          <cell r="EF11">
            <v>922.47500000000002</v>
          </cell>
          <cell r="EG11">
            <v>7488.0110000000004</v>
          </cell>
          <cell r="EH11">
            <v>3849.0210000000002</v>
          </cell>
          <cell r="EI11">
            <v>3638.99</v>
          </cell>
          <cell r="EJ11">
            <v>892.57799999999997</v>
          </cell>
          <cell r="EK11">
            <v>442.84800000000001</v>
          </cell>
          <cell r="EL11">
            <v>449.73</v>
          </cell>
          <cell r="EM11">
            <v>12068.226000000001</v>
          </cell>
          <cell r="EN11">
            <v>6408.9960000000001</v>
          </cell>
          <cell r="EO11">
            <v>5659.23</v>
          </cell>
          <cell r="EP11">
            <v>10761.557000000001</v>
          </cell>
          <cell r="EQ11">
            <v>5757.5010000000002</v>
          </cell>
          <cell r="ER11">
            <v>5004.0569999999998</v>
          </cell>
          <cell r="ES11">
            <v>10075.718999999999</v>
          </cell>
          <cell r="ET11">
            <v>5445.924</v>
          </cell>
          <cell r="EU11">
            <v>4629.7939999999999</v>
          </cell>
          <cell r="EV11">
            <v>2848.5520000000001</v>
          </cell>
          <cell r="EW11">
            <v>1434.7650000000001</v>
          </cell>
          <cell r="EX11">
            <v>1413.787</v>
          </cell>
          <cell r="EY11">
            <v>1745.7940000000001</v>
          </cell>
          <cell r="EZ11">
            <v>910.99099999999999</v>
          </cell>
          <cell r="FA11">
            <v>834.80200000000002</v>
          </cell>
          <cell r="FB11">
            <v>918.35799999999995</v>
          </cell>
          <cell r="FC11">
            <v>526.322</v>
          </cell>
          <cell r="FD11">
            <v>392.036</v>
          </cell>
          <cell r="FE11">
            <v>753.726</v>
          </cell>
          <cell r="FF11">
            <v>406.33699999999999</v>
          </cell>
          <cell r="FG11">
            <v>347.38900000000001</v>
          </cell>
          <cell r="FH11">
            <v>3538.6170000000002</v>
          </cell>
          <cell r="FI11">
            <v>1296.1179999999999</v>
          </cell>
          <cell r="FJ11">
            <v>2242.4989999999998</v>
          </cell>
          <cell r="FK11">
            <v>1247.875</v>
          </cell>
          <cell r="FL11">
            <v>420.74900000000002</v>
          </cell>
          <cell r="FM11">
            <v>827.12699999999995</v>
          </cell>
          <cell r="FN11">
            <v>319.30700000000002</v>
          </cell>
          <cell r="FO11">
            <v>134.54599999999999</v>
          </cell>
          <cell r="FP11">
            <v>184.761</v>
          </cell>
          <cell r="FQ11">
            <v>1040.99</v>
          </cell>
          <cell r="FR11">
            <v>345.577</v>
          </cell>
          <cell r="FS11">
            <v>695.41300000000001</v>
          </cell>
          <cell r="FT11">
            <v>160.126</v>
          </cell>
          <cell r="FU11">
            <v>54.863999999999997</v>
          </cell>
          <cell r="FV11">
            <v>105.262</v>
          </cell>
          <cell r="FW11">
            <v>829.91899999999998</v>
          </cell>
          <cell r="FX11">
            <v>268.30399999999997</v>
          </cell>
          <cell r="FY11">
            <v>561.61500000000001</v>
          </cell>
          <cell r="FZ11">
            <v>80.090999999999994</v>
          </cell>
          <cell r="GA11">
            <v>33.308</v>
          </cell>
          <cell r="GB11">
            <v>46.783000000000001</v>
          </cell>
          <cell r="GC11">
            <v>211.57599999999999</v>
          </cell>
          <cell r="GD11">
            <v>76.195999999999998</v>
          </cell>
          <cell r="GE11">
            <v>135.37899999999999</v>
          </cell>
          <cell r="GF11">
            <v>272.63299999999998</v>
          </cell>
          <cell r="GG11">
            <v>16.731000000000002</v>
          </cell>
          <cell r="GH11">
            <v>255.90199999999999</v>
          </cell>
          <cell r="GI11">
            <v>1882.0920000000001</v>
          </cell>
          <cell r="GJ11">
            <v>666.42700000000002</v>
          </cell>
          <cell r="GK11">
            <v>1215.665</v>
          </cell>
          <cell r="GL11">
            <v>2006.2919999999999</v>
          </cell>
          <cell r="GM11">
            <v>828.11099999999999</v>
          </cell>
          <cell r="GN11">
            <v>1178.181</v>
          </cell>
          <cell r="GO11">
            <v>255.75</v>
          </cell>
          <cell r="GP11">
            <v>105.46299999999999</v>
          </cell>
          <cell r="GQ11">
            <v>150.28700000000001</v>
          </cell>
          <cell r="GR11">
            <v>1750.5419999999999</v>
          </cell>
          <cell r="GS11">
            <v>722.64800000000002</v>
          </cell>
          <cell r="GT11">
            <v>1027.894</v>
          </cell>
          <cell r="GU11">
            <v>11496.54</v>
          </cell>
          <cell r="GV11">
            <v>6129.79</v>
          </cell>
          <cell r="GW11">
            <v>5366.7510000000002</v>
          </cell>
          <cell r="GX11">
            <v>4036.5929999999998</v>
          </cell>
          <cell r="GY11">
            <v>1596.992</v>
          </cell>
          <cell r="GZ11">
            <v>2439.6010000000001</v>
          </cell>
          <cell r="HA11">
            <v>976.36400000000003</v>
          </cell>
          <cell r="HB11">
            <v>336.1</v>
          </cell>
          <cell r="HC11">
            <v>640.26400000000001</v>
          </cell>
          <cell r="HD11">
            <v>3114.4569999999999</v>
          </cell>
          <cell r="HE11">
            <v>1591.963</v>
          </cell>
          <cell r="HF11">
            <v>1522.4949999999999</v>
          </cell>
          <cell r="HG11">
            <v>1835.258</v>
          </cell>
          <cell r="HH11">
            <v>938.34199999999998</v>
          </cell>
          <cell r="HI11">
            <v>896.91600000000005</v>
          </cell>
          <cell r="HJ11">
            <v>472.51799999999997</v>
          </cell>
          <cell r="HK11">
            <v>239.83099999999999</v>
          </cell>
          <cell r="HL11">
            <v>232.68700000000001</v>
          </cell>
          <cell r="HM11">
            <v>369.363</v>
          </cell>
          <cell r="HN11">
            <v>167.56100000000001</v>
          </cell>
          <cell r="HO11">
            <v>201.80199999999999</v>
          </cell>
          <cell r="HP11">
            <v>178.23400000000001</v>
          </cell>
          <cell r="HQ11">
            <v>79.944999999999993</v>
          </cell>
          <cell r="HR11">
            <v>98.289000000000001</v>
          </cell>
          <cell r="HS11">
            <v>361.39699999999999</v>
          </cell>
          <cell r="HT11">
            <v>167.58600000000001</v>
          </cell>
          <cell r="HU11">
            <v>193.81100000000001</v>
          </cell>
          <cell r="HV11">
            <v>350.41500000000002</v>
          </cell>
          <cell r="HW11">
            <v>159.989</v>
          </cell>
          <cell r="HX11">
            <v>190.42599999999999</v>
          </cell>
          <cell r="HY11">
            <v>712.85500000000002</v>
          </cell>
          <cell r="HZ11">
            <v>363.238</v>
          </cell>
          <cell r="IA11">
            <v>349.61700000000002</v>
          </cell>
          <cell r="IB11">
            <v>1122.403</v>
          </cell>
          <cell r="IC11">
            <v>575.10400000000004</v>
          </cell>
          <cell r="ID11">
            <v>547.29899999999998</v>
          </cell>
          <cell r="IE11">
            <v>689.95899999999995</v>
          </cell>
          <cell r="IF11">
            <v>348.73399999999998</v>
          </cell>
          <cell r="IG11">
            <v>341.22500000000002</v>
          </cell>
          <cell r="IH11">
            <v>1074.175</v>
          </cell>
          <cell r="II11">
            <v>542.84</v>
          </cell>
          <cell r="IJ11">
            <v>531.33600000000001</v>
          </cell>
          <cell r="IK11">
            <v>191.75299999999999</v>
          </cell>
          <cell r="IL11">
            <v>87.460999999999999</v>
          </cell>
          <cell r="IM11">
            <v>104.292</v>
          </cell>
          <cell r="IN11">
            <v>2090.5680000000002</v>
          </cell>
          <cell r="IO11">
            <v>1073.0450000000001</v>
          </cell>
          <cell r="IP11">
            <v>1017.523</v>
          </cell>
          <cell r="IQ11">
            <v>1531.712</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19106.581999999999</v>
          </cell>
          <cell r="C23">
            <v>9424.0660000000007</v>
          </cell>
          <cell r="D23">
            <v>9682.5159999999996</v>
          </cell>
          <cell r="E23">
            <v>11909.587</v>
          </cell>
          <cell r="F23">
            <v>6373.7330000000002</v>
          </cell>
          <cell r="G23">
            <v>5535.8530000000001</v>
          </cell>
          <cell r="H23">
            <v>1614.809</v>
          </cell>
          <cell r="I23">
            <v>833.15</v>
          </cell>
          <cell r="J23">
            <v>781.65800000000002</v>
          </cell>
          <cell r="K23">
            <v>1041.556</v>
          </cell>
          <cell r="L23">
            <v>410.28399999999999</v>
          </cell>
          <cell r="M23">
            <v>631.27300000000002</v>
          </cell>
          <cell r="N23">
            <v>545.21299999999997</v>
          </cell>
          <cell r="O23">
            <v>250.482</v>
          </cell>
          <cell r="P23">
            <v>294.73200000000003</v>
          </cell>
          <cell r="Q23">
            <v>1051.865</v>
          </cell>
          <cell r="R23">
            <v>442.11900000000003</v>
          </cell>
          <cell r="S23">
            <v>609.74599999999998</v>
          </cell>
          <cell r="T23">
            <v>978.44500000000005</v>
          </cell>
          <cell r="U23">
            <v>388.65</v>
          </cell>
          <cell r="V23">
            <v>589.79399999999998</v>
          </cell>
          <cell r="W23">
            <v>2183.2600000000002</v>
          </cell>
          <cell r="X23">
            <v>1163.7850000000001</v>
          </cell>
          <cell r="Y23">
            <v>1019.475</v>
          </cell>
          <cell r="Z23">
            <v>9726.3259999999991</v>
          </cell>
          <cell r="AA23">
            <v>5209.9480000000003</v>
          </cell>
          <cell r="AB23">
            <v>4516.3789999999999</v>
          </cell>
          <cell r="AC23">
            <v>1987.45</v>
          </cell>
          <cell r="AD23">
            <v>1044.597</v>
          </cell>
          <cell r="AE23">
            <v>942.85299999999995</v>
          </cell>
          <cell r="AF23">
            <v>7833.2079999999996</v>
          </cell>
          <cell r="AG23">
            <v>3960.634</v>
          </cell>
          <cell r="AH23">
            <v>3872.5740000000001</v>
          </cell>
          <cell r="AI23">
            <v>909.97299999999996</v>
          </cell>
          <cell r="AJ23">
            <v>448.00799999999998</v>
          </cell>
          <cell r="AK23">
            <v>461.96499999999997</v>
          </cell>
          <cell r="AL23">
            <v>12819.567999999999</v>
          </cell>
          <cell r="AM23">
            <v>6806.4489999999996</v>
          </cell>
          <cell r="AN23">
            <v>6013.1189999999997</v>
          </cell>
          <cell r="AO23">
            <v>11415.055</v>
          </cell>
          <cell r="AP23">
            <v>6078.7830000000004</v>
          </cell>
          <cell r="AQ23">
            <v>5336.2719999999999</v>
          </cell>
          <cell r="AR23">
            <v>10677.775</v>
          </cell>
          <cell r="AS23">
            <v>5736.73</v>
          </cell>
          <cell r="AT23">
            <v>4941.0439999999999</v>
          </cell>
          <cell r="AU23">
            <v>2974.5120000000002</v>
          </cell>
          <cell r="AV23">
            <v>1498.0550000000001</v>
          </cell>
          <cell r="AW23">
            <v>1476.4570000000001</v>
          </cell>
          <cell r="AX23">
            <v>1861.1890000000001</v>
          </cell>
          <cell r="AY23">
            <v>962.68200000000002</v>
          </cell>
          <cell r="AZ23">
            <v>898.50699999999995</v>
          </cell>
          <cell r="BA23">
            <v>951.20699999999999</v>
          </cell>
          <cell r="BB23">
            <v>529.96500000000003</v>
          </cell>
          <cell r="BC23">
            <v>421.24200000000002</v>
          </cell>
          <cell r="BD23">
            <v>719.01400000000001</v>
          </cell>
          <cell r="BE23">
            <v>378.74799999999999</v>
          </cell>
          <cell r="BF23">
            <v>340.26600000000002</v>
          </cell>
          <cell r="BG23">
            <v>6477.9809999999998</v>
          </cell>
          <cell r="BH23">
            <v>2671.585</v>
          </cell>
          <cell r="BI23">
            <v>3806.3960000000002</v>
          </cell>
          <cell r="BJ23">
            <v>1329.028</v>
          </cell>
          <cell r="BK23">
            <v>493.44400000000002</v>
          </cell>
          <cell r="BL23">
            <v>835.58399999999995</v>
          </cell>
          <cell r="BM23">
            <v>368.971</v>
          </cell>
          <cell r="BN23">
            <v>152.70599999999999</v>
          </cell>
          <cell r="BO23">
            <v>216.26499999999999</v>
          </cell>
          <cell r="BP23">
            <v>1107.2429999999999</v>
          </cell>
          <cell r="BQ23">
            <v>411.39600000000002</v>
          </cell>
          <cell r="BR23">
            <v>695.84699999999998</v>
          </cell>
          <cell r="BS23">
            <v>162.60400000000001</v>
          </cell>
          <cell r="BT23">
            <v>60.271000000000001</v>
          </cell>
          <cell r="BU23">
            <v>102.33199999999999</v>
          </cell>
          <cell r="BV23">
            <v>886.36400000000003</v>
          </cell>
          <cell r="BW23">
            <v>330.12799999999999</v>
          </cell>
          <cell r="BX23">
            <v>556.23599999999999</v>
          </cell>
          <cell r="BY23">
            <v>101.199</v>
          </cell>
          <cell r="BZ23">
            <v>42.351999999999997</v>
          </cell>
          <cell r="CA23">
            <v>58.847000000000001</v>
          </cell>
          <cell r="CB23">
            <v>230.65899999999999</v>
          </cell>
          <cell r="CC23">
            <v>87.066000000000003</v>
          </cell>
          <cell r="CD23">
            <v>143.59299999999999</v>
          </cell>
          <cell r="CE23">
            <v>263.19099999999997</v>
          </cell>
          <cell r="CF23">
            <v>17.004999999999999</v>
          </cell>
          <cell r="CG23">
            <v>246.18600000000001</v>
          </cell>
          <cell r="CH23">
            <v>2718.69</v>
          </cell>
          <cell r="CI23">
            <v>1172.2</v>
          </cell>
          <cell r="CJ23">
            <v>1546.49</v>
          </cell>
          <cell r="CK23">
            <v>2056.9169999999999</v>
          </cell>
          <cell r="CL23">
            <v>877.21</v>
          </cell>
          <cell r="CM23">
            <v>1179.7070000000001</v>
          </cell>
          <cell r="CN23">
            <v>263.69499999999999</v>
          </cell>
          <cell r="CO23">
            <v>113.39100000000001</v>
          </cell>
          <cell r="CP23">
            <v>150.304</v>
          </cell>
          <cell r="CQ23">
            <v>1793.221</v>
          </cell>
          <cell r="CR23">
            <v>763.81899999999996</v>
          </cell>
          <cell r="CS23">
            <v>1029.403</v>
          </cell>
          <cell r="CT23">
            <v>12173.281999999999</v>
          </cell>
          <cell r="CU23">
            <v>6487.1239999999998</v>
          </cell>
          <cell r="CV23">
            <v>5686.1570000000002</v>
          </cell>
          <cell r="CW23">
            <v>6933.3</v>
          </cell>
          <cell r="CX23">
            <v>2936.942</v>
          </cell>
          <cell r="CY23">
            <v>3996.3589999999999</v>
          </cell>
          <cell r="CZ23">
            <v>1041.8019999999999</v>
          </cell>
          <cell r="DA23">
            <v>393.916</v>
          </cell>
          <cell r="DB23">
            <v>647.88599999999997</v>
          </cell>
          <cell r="DC23">
            <v>15691.198</v>
          </cell>
          <cell r="DD23">
            <v>7788.2169999999996</v>
          </cell>
          <cell r="DE23">
            <v>7902.9809999999998</v>
          </cell>
          <cell r="DF23">
            <v>11463.615</v>
          </cell>
          <cell r="DG23">
            <v>6099.3580000000002</v>
          </cell>
          <cell r="DH23">
            <v>5364.2569999999996</v>
          </cell>
          <cell r="DI23">
            <v>1590.8140000000001</v>
          </cell>
          <cell r="DJ23">
            <v>816.23699999999997</v>
          </cell>
          <cell r="DK23">
            <v>774.577</v>
          </cell>
          <cell r="DL23">
            <v>1020.971</v>
          </cell>
          <cell r="DM23">
            <v>396.17</v>
          </cell>
          <cell r="DN23">
            <v>624.80100000000004</v>
          </cell>
          <cell r="DO23">
            <v>538.74800000000005</v>
          </cell>
          <cell r="DP23">
            <v>244.41499999999999</v>
          </cell>
          <cell r="DQ23">
            <v>294.33300000000003</v>
          </cell>
          <cell r="DR23">
            <v>1028.162</v>
          </cell>
          <cell r="DS23">
            <v>425.81299999999999</v>
          </cell>
          <cell r="DT23">
            <v>602.34799999999996</v>
          </cell>
          <cell r="DU23">
            <v>958.43100000000004</v>
          </cell>
          <cell r="DV23">
            <v>375.108</v>
          </cell>
          <cell r="DW23">
            <v>583.322</v>
          </cell>
          <cell r="DX23">
            <v>2163.8560000000002</v>
          </cell>
          <cell r="DY23">
            <v>1150.662</v>
          </cell>
          <cell r="DZ23">
            <v>1013.194</v>
          </cell>
          <cell r="EA23">
            <v>9299.759</v>
          </cell>
          <cell r="EB23">
            <v>4948.6949999999997</v>
          </cell>
          <cell r="EC23">
            <v>4351.0630000000001</v>
          </cell>
          <cell r="ED23">
            <v>1973.1110000000001</v>
          </cell>
          <cell r="EE23">
            <v>1034.386</v>
          </cell>
          <cell r="EF23">
            <v>938.726</v>
          </cell>
          <cell r="EG23">
            <v>7617.8689999999997</v>
          </cell>
          <cell r="EH23">
            <v>3846.5940000000001</v>
          </cell>
          <cell r="EI23">
            <v>3771.2750000000001</v>
          </cell>
          <cell r="EJ23">
            <v>900.29700000000003</v>
          </cell>
          <cell r="EK23">
            <v>441.73399999999998</v>
          </cell>
          <cell r="EL23">
            <v>458.56200000000001</v>
          </cell>
          <cell r="EM23">
            <v>12275.209000000001</v>
          </cell>
          <cell r="EN23">
            <v>6473.2209999999995</v>
          </cell>
          <cell r="EO23">
            <v>5801.9880000000003</v>
          </cell>
          <cell r="EP23">
            <v>10888.306</v>
          </cell>
          <cell r="EQ23">
            <v>5756.2730000000001</v>
          </cell>
          <cell r="ER23">
            <v>5132.0330000000004</v>
          </cell>
          <cell r="ES23">
            <v>10245.422</v>
          </cell>
          <cell r="ET23">
            <v>5471.2719999999999</v>
          </cell>
          <cell r="EU23">
            <v>4774.1509999999998</v>
          </cell>
          <cell r="EV23">
            <v>2830.7930000000001</v>
          </cell>
          <cell r="EW23">
            <v>1406.9</v>
          </cell>
          <cell r="EX23">
            <v>1423.893</v>
          </cell>
          <cell r="EY23">
            <v>1756.098</v>
          </cell>
          <cell r="EZ23">
            <v>899.29499999999996</v>
          </cell>
          <cell r="FA23">
            <v>856.803</v>
          </cell>
          <cell r="FB23">
            <v>944.50400000000002</v>
          </cell>
          <cell r="FC23">
            <v>525.43200000000002</v>
          </cell>
          <cell r="FD23">
            <v>419.07299999999998</v>
          </cell>
          <cell r="FE23">
            <v>711.30499999999995</v>
          </cell>
          <cell r="FF23">
            <v>374.83</v>
          </cell>
          <cell r="FG23">
            <v>336.47500000000002</v>
          </cell>
          <cell r="FH23">
            <v>3516.2779999999998</v>
          </cell>
          <cell r="FI23">
            <v>1314.03</v>
          </cell>
          <cell r="FJ23">
            <v>2202.248</v>
          </cell>
          <cell r="FK23">
            <v>1219.1479999999999</v>
          </cell>
          <cell r="FL23">
            <v>432.94799999999998</v>
          </cell>
          <cell r="FM23">
            <v>786.2</v>
          </cell>
          <cell r="FN23">
            <v>356.77600000000001</v>
          </cell>
          <cell r="FO23">
            <v>143.91200000000001</v>
          </cell>
          <cell r="FP23">
            <v>212.864</v>
          </cell>
          <cell r="FQ23">
            <v>1010.897</v>
          </cell>
          <cell r="FR23">
            <v>355.12799999999999</v>
          </cell>
          <cell r="FS23">
            <v>655.76900000000001</v>
          </cell>
          <cell r="FT23">
            <v>155.40100000000001</v>
          </cell>
          <cell r="FU23">
            <v>56.652000000000001</v>
          </cell>
          <cell r="FV23">
            <v>98.748000000000005</v>
          </cell>
          <cell r="FW23">
            <v>797.49</v>
          </cell>
          <cell r="FX23">
            <v>277.74700000000001</v>
          </cell>
          <cell r="FY23">
            <v>519.74300000000005</v>
          </cell>
          <cell r="FZ23">
            <v>70.786000000000001</v>
          </cell>
          <cell r="GA23">
            <v>26.271000000000001</v>
          </cell>
          <cell r="GB23">
            <v>44.515000000000001</v>
          </cell>
          <cell r="GC23">
            <v>214.48699999999999</v>
          </cell>
          <cell r="GD23">
            <v>80.741</v>
          </cell>
          <cell r="GE23">
            <v>133.74700000000001</v>
          </cell>
          <cell r="GF23">
            <v>260.34399999999999</v>
          </cell>
          <cell r="GG23">
            <v>14.855</v>
          </cell>
          <cell r="GH23">
            <v>245.489</v>
          </cell>
          <cell r="GI23">
            <v>1846.8679999999999</v>
          </cell>
          <cell r="GJ23">
            <v>651.35599999999999</v>
          </cell>
          <cell r="GK23">
            <v>1195.5129999999999</v>
          </cell>
          <cell r="GL23">
            <v>1936.69</v>
          </cell>
          <cell r="GM23">
            <v>810.69899999999996</v>
          </cell>
          <cell r="GN23">
            <v>1125.991</v>
          </cell>
          <cell r="GO23">
            <v>254.42099999999999</v>
          </cell>
          <cell r="GP23">
            <v>109.053</v>
          </cell>
          <cell r="GQ23">
            <v>145.369</v>
          </cell>
          <cell r="GR23">
            <v>1682.268</v>
          </cell>
          <cell r="GS23">
            <v>701.64599999999996</v>
          </cell>
          <cell r="GT23">
            <v>980.62300000000005</v>
          </cell>
          <cell r="GU23">
            <v>11718.036</v>
          </cell>
          <cell r="GV23">
            <v>6208.4110000000001</v>
          </cell>
          <cell r="GW23">
            <v>5509.6260000000002</v>
          </cell>
          <cell r="GX23">
            <v>3973.1619999999998</v>
          </cell>
          <cell r="GY23">
            <v>1579.807</v>
          </cell>
          <cell r="GZ23">
            <v>2393.355</v>
          </cell>
          <cell r="HA23">
            <v>948.92700000000002</v>
          </cell>
          <cell r="HB23">
            <v>340.37400000000002</v>
          </cell>
          <cell r="HC23">
            <v>608.55200000000002</v>
          </cell>
          <cell r="HD23">
            <v>3123.3580000000002</v>
          </cell>
          <cell r="HE23">
            <v>1595.4970000000001</v>
          </cell>
          <cell r="HF23">
            <v>1527.8610000000001</v>
          </cell>
          <cell r="HG23">
            <v>1878.588</v>
          </cell>
          <cell r="HH23">
            <v>945.51499999999999</v>
          </cell>
          <cell r="HI23">
            <v>933.07299999999998</v>
          </cell>
          <cell r="HJ23">
            <v>482.35199999999998</v>
          </cell>
          <cell r="HK23">
            <v>242.33799999999999</v>
          </cell>
          <cell r="HL23">
            <v>240.01499999999999</v>
          </cell>
          <cell r="HM23">
            <v>377.96100000000001</v>
          </cell>
          <cell r="HN23">
            <v>177.08699999999999</v>
          </cell>
          <cell r="HO23">
            <v>200.874</v>
          </cell>
          <cell r="HP23">
            <v>177.227</v>
          </cell>
          <cell r="HQ23">
            <v>80.92</v>
          </cell>
          <cell r="HR23">
            <v>96.307000000000002</v>
          </cell>
          <cell r="HS23">
            <v>373.06599999999997</v>
          </cell>
          <cell r="HT23">
            <v>177.46899999999999</v>
          </cell>
          <cell r="HU23">
            <v>195.59800000000001</v>
          </cell>
          <cell r="HV23">
            <v>360.86799999999999</v>
          </cell>
          <cell r="HW23">
            <v>170.33099999999999</v>
          </cell>
          <cell r="HX23">
            <v>190.536</v>
          </cell>
          <cell r="HY23">
            <v>725.97699999999998</v>
          </cell>
          <cell r="HZ23">
            <v>370.81700000000001</v>
          </cell>
          <cell r="IA23">
            <v>355.16</v>
          </cell>
          <cell r="IB23">
            <v>1152.6110000000001</v>
          </cell>
          <cell r="IC23">
            <v>574.69799999999998</v>
          </cell>
          <cell r="ID23">
            <v>577.91300000000001</v>
          </cell>
          <cell r="IE23">
            <v>702.33799999999997</v>
          </cell>
          <cell r="IF23">
            <v>353.96600000000001</v>
          </cell>
          <cell r="IG23">
            <v>348.37200000000001</v>
          </cell>
          <cell r="IH23">
            <v>1113.0129999999999</v>
          </cell>
          <cell r="II23">
            <v>543.20299999999997</v>
          </cell>
          <cell r="IJ23">
            <v>569.80899999999997</v>
          </cell>
          <cell r="IK23">
            <v>211.066</v>
          </cell>
          <cell r="IL23">
            <v>98.945999999999998</v>
          </cell>
          <cell r="IM23">
            <v>112.12</v>
          </cell>
          <cell r="IN23">
            <v>2125.0940000000001</v>
          </cell>
          <cell r="IO23">
            <v>1075.7190000000001</v>
          </cell>
          <cell r="IP23">
            <v>1049.375</v>
          </cell>
          <cell r="IQ23">
            <v>1540.9269999999999</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19507.530999999999</v>
          </cell>
          <cell r="C35">
            <v>9599.4629999999997</v>
          </cell>
          <cell r="D35">
            <v>9908.0669999999991</v>
          </cell>
          <cell r="E35">
            <v>12037.361000000001</v>
          </cell>
          <cell r="F35">
            <v>6436.5039999999999</v>
          </cell>
          <cell r="G35">
            <v>5600.8580000000002</v>
          </cell>
          <cell r="H35">
            <v>1741.5719999999999</v>
          </cell>
          <cell r="I35">
            <v>893.00699999999995</v>
          </cell>
          <cell r="J35">
            <v>848.56500000000005</v>
          </cell>
          <cell r="K35">
            <v>1120.241</v>
          </cell>
          <cell r="L35">
            <v>435.17399999999998</v>
          </cell>
          <cell r="M35">
            <v>685.06700000000001</v>
          </cell>
          <cell r="N35">
            <v>590.13</v>
          </cell>
          <cell r="O35">
            <v>274.48599999999999</v>
          </cell>
          <cell r="P35">
            <v>315.64400000000001</v>
          </cell>
          <cell r="Q35">
            <v>1150.3710000000001</v>
          </cell>
          <cell r="R35">
            <v>475.779</v>
          </cell>
          <cell r="S35">
            <v>674.59199999999998</v>
          </cell>
          <cell r="T35">
            <v>1062.4449999999999</v>
          </cell>
          <cell r="U35">
            <v>414.83100000000002</v>
          </cell>
          <cell r="V35">
            <v>647.61400000000003</v>
          </cell>
          <cell r="W35">
            <v>2195.25</v>
          </cell>
          <cell r="X35">
            <v>1175.02</v>
          </cell>
          <cell r="Y35">
            <v>1020.23</v>
          </cell>
          <cell r="Z35">
            <v>9842.1119999999992</v>
          </cell>
          <cell r="AA35">
            <v>5261.4840000000004</v>
          </cell>
          <cell r="AB35">
            <v>4580.6279999999997</v>
          </cell>
          <cell r="AC35">
            <v>2003.73</v>
          </cell>
          <cell r="AD35">
            <v>1053.0050000000001</v>
          </cell>
          <cell r="AE35">
            <v>950.72400000000005</v>
          </cell>
          <cell r="AF35">
            <v>7991.6390000000001</v>
          </cell>
          <cell r="AG35">
            <v>4036.402</v>
          </cell>
          <cell r="AH35">
            <v>3955.2370000000001</v>
          </cell>
          <cell r="AI35">
            <v>859.23400000000004</v>
          </cell>
          <cell r="AJ35">
            <v>399.17099999999999</v>
          </cell>
          <cell r="AK35">
            <v>460.06299999999999</v>
          </cell>
          <cell r="AL35">
            <v>13031.218000000001</v>
          </cell>
          <cell r="AM35">
            <v>6885.9979999999996</v>
          </cell>
          <cell r="AN35">
            <v>6145.22</v>
          </cell>
          <cell r="AO35">
            <v>11569.843999999999</v>
          </cell>
          <cell r="AP35">
            <v>6150.0129999999999</v>
          </cell>
          <cell r="AQ35">
            <v>5419.83</v>
          </cell>
          <cell r="AR35">
            <v>10743.999</v>
          </cell>
          <cell r="AS35">
            <v>5780.81</v>
          </cell>
          <cell r="AT35">
            <v>4963.1890000000003</v>
          </cell>
          <cell r="AU35">
            <v>2937.2570000000001</v>
          </cell>
          <cell r="AV35">
            <v>1453.8579999999999</v>
          </cell>
          <cell r="AW35">
            <v>1483.3989999999999</v>
          </cell>
          <cell r="AX35">
            <v>1920.7180000000001</v>
          </cell>
          <cell r="AY35">
            <v>982.53099999999995</v>
          </cell>
          <cell r="AZ35">
            <v>938.18700000000001</v>
          </cell>
          <cell r="BA35">
            <v>926.86199999999997</v>
          </cell>
          <cell r="BB35">
            <v>533.03700000000003</v>
          </cell>
          <cell r="BC35">
            <v>393.82499999999999</v>
          </cell>
          <cell r="BD35">
            <v>750.23599999999999</v>
          </cell>
          <cell r="BE35">
            <v>395.358</v>
          </cell>
          <cell r="BF35">
            <v>354.87799999999999</v>
          </cell>
          <cell r="BG35">
            <v>6719.9340000000002</v>
          </cell>
          <cell r="BH35">
            <v>2767.6019999999999</v>
          </cell>
          <cell r="BI35">
            <v>3952.3319999999999</v>
          </cell>
          <cell r="BJ35">
            <v>1345.415</v>
          </cell>
          <cell r="BK35">
            <v>467.91699999999997</v>
          </cell>
          <cell r="BL35">
            <v>877.49800000000005</v>
          </cell>
          <cell r="BM35">
            <v>361.11599999999999</v>
          </cell>
          <cell r="BN35">
            <v>149.732</v>
          </cell>
          <cell r="BO35">
            <v>211.38399999999999</v>
          </cell>
          <cell r="BP35">
            <v>1139.8989999999999</v>
          </cell>
          <cell r="BQ35">
            <v>405.14100000000002</v>
          </cell>
          <cell r="BR35">
            <v>734.75900000000001</v>
          </cell>
          <cell r="BS35">
            <v>195.328</v>
          </cell>
          <cell r="BT35">
            <v>61.807000000000002</v>
          </cell>
          <cell r="BU35">
            <v>133.52199999999999</v>
          </cell>
          <cell r="BV35">
            <v>889.46900000000005</v>
          </cell>
          <cell r="BW35">
            <v>325.53899999999999</v>
          </cell>
          <cell r="BX35">
            <v>563.92999999999995</v>
          </cell>
          <cell r="BY35">
            <v>100.312</v>
          </cell>
          <cell r="BZ35">
            <v>42.19</v>
          </cell>
          <cell r="CA35">
            <v>58.122</v>
          </cell>
          <cell r="CB35">
            <v>209.91399999999999</v>
          </cell>
          <cell r="CC35">
            <v>64.691000000000003</v>
          </cell>
          <cell r="CD35">
            <v>145.22200000000001</v>
          </cell>
          <cell r="CE35">
            <v>262.47000000000003</v>
          </cell>
          <cell r="CF35">
            <v>15.923999999999999</v>
          </cell>
          <cell r="CG35">
            <v>246.54599999999999</v>
          </cell>
          <cell r="CH35">
            <v>2553.1210000000001</v>
          </cell>
          <cell r="CI35">
            <v>1119.479</v>
          </cell>
          <cell r="CJ35">
            <v>1433.6420000000001</v>
          </cell>
          <cell r="CK35">
            <v>2100.049</v>
          </cell>
          <cell r="CL35">
            <v>865.19</v>
          </cell>
          <cell r="CM35">
            <v>1234.8589999999999</v>
          </cell>
          <cell r="CN35">
            <v>293.524</v>
          </cell>
          <cell r="CO35">
            <v>107.541</v>
          </cell>
          <cell r="CP35">
            <v>185.983</v>
          </cell>
          <cell r="CQ35">
            <v>1806.5250000000001</v>
          </cell>
          <cell r="CR35">
            <v>757.649</v>
          </cell>
          <cell r="CS35">
            <v>1048.876</v>
          </cell>
          <cell r="CT35">
            <v>12330.885</v>
          </cell>
          <cell r="CU35">
            <v>6544.0439999999999</v>
          </cell>
          <cell r="CV35">
            <v>5786.8410000000003</v>
          </cell>
          <cell r="CW35">
            <v>7176.6459999999997</v>
          </cell>
          <cell r="CX35">
            <v>3055.4189999999999</v>
          </cell>
          <cell r="CY35">
            <v>4121.2269999999999</v>
          </cell>
          <cell r="CZ35">
            <v>1063.7539999999999</v>
          </cell>
          <cell r="DA35">
            <v>390.92200000000003</v>
          </cell>
          <cell r="DB35">
            <v>672.83299999999997</v>
          </cell>
          <cell r="DC35">
            <v>15908.578</v>
          </cell>
          <cell r="DD35">
            <v>7881.6379999999999</v>
          </cell>
          <cell r="DE35">
            <v>8026.9409999999998</v>
          </cell>
          <cell r="DF35">
            <v>11575.441000000001</v>
          </cell>
          <cell r="DG35">
            <v>6158.9279999999999</v>
          </cell>
          <cell r="DH35">
            <v>5416.5119999999997</v>
          </cell>
          <cell r="DI35">
            <v>1720.806</v>
          </cell>
          <cell r="DJ35">
            <v>879.8</v>
          </cell>
          <cell r="DK35">
            <v>841.00699999999995</v>
          </cell>
          <cell r="DL35">
            <v>1101.751</v>
          </cell>
          <cell r="DM35">
            <v>424.13299999999998</v>
          </cell>
          <cell r="DN35">
            <v>677.61800000000005</v>
          </cell>
          <cell r="DO35">
            <v>585.02200000000005</v>
          </cell>
          <cell r="DP35">
            <v>271.21199999999999</v>
          </cell>
          <cell r="DQ35">
            <v>313.81</v>
          </cell>
          <cell r="DR35">
            <v>1130.893</v>
          </cell>
          <cell r="DS35">
            <v>463.709</v>
          </cell>
          <cell r="DT35">
            <v>667.18399999999997</v>
          </cell>
          <cell r="DU35">
            <v>1044.415</v>
          </cell>
          <cell r="DV35">
            <v>403.79</v>
          </cell>
          <cell r="DW35">
            <v>640.625</v>
          </cell>
          <cell r="DX35">
            <v>2171.0549999999998</v>
          </cell>
          <cell r="DY35">
            <v>1159.175</v>
          </cell>
          <cell r="DZ35">
            <v>1011.88</v>
          </cell>
          <cell r="EA35">
            <v>9404.3860000000004</v>
          </cell>
          <cell r="EB35">
            <v>4999.7529999999997</v>
          </cell>
          <cell r="EC35">
            <v>4404.6319999999996</v>
          </cell>
          <cell r="ED35">
            <v>1984.239</v>
          </cell>
          <cell r="EE35">
            <v>1039.867</v>
          </cell>
          <cell r="EF35">
            <v>944.37099999999998</v>
          </cell>
          <cell r="EG35">
            <v>7757.9740000000002</v>
          </cell>
          <cell r="EH35">
            <v>3914.085</v>
          </cell>
          <cell r="EI35">
            <v>3843.8879999999999</v>
          </cell>
          <cell r="EJ35">
            <v>853.95899999999995</v>
          </cell>
          <cell r="EK35">
            <v>396.65100000000001</v>
          </cell>
          <cell r="EL35">
            <v>457.30799999999999</v>
          </cell>
          <cell r="EM35">
            <v>12462.772000000001</v>
          </cell>
          <cell r="EN35">
            <v>6542.63</v>
          </cell>
          <cell r="EO35">
            <v>5920.1409999999996</v>
          </cell>
          <cell r="EP35">
            <v>11025.003000000001</v>
          </cell>
          <cell r="EQ35">
            <v>5821.473</v>
          </cell>
          <cell r="ER35">
            <v>5203.53</v>
          </cell>
          <cell r="ES35">
            <v>10300.785</v>
          </cell>
          <cell r="ET35">
            <v>5514.9210000000003</v>
          </cell>
          <cell r="EU35">
            <v>4785.8639999999996</v>
          </cell>
          <cell r="EV35">
            <v>2790.6080000000002</v>
          </cell>
          <cell r="EW35">
            <v>1363.4010000000001</v>
          </cell>
          <cell r="EX35">
            <v>1427.2080000000001</v>
          </cell>
          <cell r="EY35">
            <v>1808.079</v>
          </cell>
          <cell r="EZ35">
            <v>912.58</v>
          </cell>
          <cell r="FA35">
            <v>895.5</v>
          </cell>
          <cell r="FB35">
            <v>920.74800000000005</v>
          </cell>
          <cell r="FC35">
            <v>528.87800000000004</v>
          </cell>
          <cell r="FD35">
            <v>391.87099999999998</v>
          </cell>
          <cell r="FE35">
            <v>741.77800000000002</v>
          </cell>
          <cell r="FF35">
            <v>390.10899999999998</v>
          </cell>
          <cell r="FG35">
            <v>351.67</v>
          </cell>
          <cell r="FH35">
            <v>3591.36</v>
          </cell>
          <cell r="FI35">
            <v>1332.6010000000001</v>
          </cell>
          <cell r="FJ35">
            <v>2258.759</v>
          </cell>
          <cell r="FK35">
            <v>1246.9159999999999</v>
          </cell>
          <cell r="FL35">
            <v>416.16</v>
          </cell>
          <cell r="FM35">
            <v>830.75599999999997</v>
          </cell>
          <cell r="FN35">
            <v>347.96800000000002</v>
          </cell>
          <cell r="FO35">
            <v>141.94</v>
          </cell>
          <cell r="FP35">
            <v>206.029</v>
          </cell>
          <cell r="FQ35">
            <v>1048.9349999999999</v>
          </cell>
          <cell r="FR35">
            <v>357.15899999999999</v>
          </cell>
          <cell r="FS35">
            <v>691.77599999999995</v>
          </cell>
          <cell r="FT35">
            <v>185.976</v>
          </cell>
          <cell r="FU35">
            <v>57.113999999999997</v>
          </cell>
          <cell r="FV35">
            <v>128.86199999999999</v>
          </cell>
          <cell r="FW35">
            <v>808.11099999999999</v>
          </cell>
          <cell r="FX35">
            <v>282.50400000000002</v>
          </cell>
          <cell r="FY35">
            <v>525.60699999999997</v>
          </cell>
          <cell r="FZ35">
            <v>69.412999999999997</v>
          </cell>
          <cell r="GA35">
            <v>24.242999999999999</v>
          </cell>
          <cell r="GB35">
            <v>45.17</v>
          </cell>
          <cell r="GC35">
            <v>200.62899999999999</v>
          </cell>
          <cell r="GD35">
            <v>60.488</v>
          </cell>
          <cell r="GE35">
            <v>140.14099999999999</v>
          </cell>
          <cell r="GF35">
            <v>261.36900000000003</v>
          </cell>
          <cell r="GG35">
            <v>15.292999999999999</v>
          </cell>
          <cell r="GH35">
            <v>246.07599999999999</v>
          </cell>
          <cell r="GI35">
            <v>1756.019</v>
          </cell>
          <cell r="GJ35">
            <v>623.81299999999999</v>
          </cell>
          <cell r="GK35">
            <v>1132.2059999999999</v>
          </cell>
          <cell r="GL35">
            <v>1991.3420000000001</v>
          </cell>
          <cell r="GM35">
            <v>807.755</v>
          </cell>
          <cell r="GN35">
            <v>1183.586</v>
          </cell>
          <cell r="GO35">
            <v>281.00900000000001</v>
          </cell>
          <cell r="GP35">
            <v>101.044</v>
          </cell>
          <cell r="GQ35">
            <v>179.965</v>
          </cell>
          <cell r="GR35">
            <v>1710.3320000000001</v>
          </cell>
          <cell r="GS35">
            <v>706.71100000000001</v>
          </cell>
          <cell r="GT35">
            <v>1003.621</v>
          </cell>
          <cell r="GU35">
            <v>11856.45</v>
          </cell>
          <cell r="GV35">
            <v>6259.9719999999998</v>
          </cell>
          <cell r="GW35">
            <v>5596.4780000000001</v>
          </cell>
          <cell r="GX35">
            <v>4052.1289999999999</v>
          </cell>
          <cell r="GY35">
            <v>1621.6659999999999</v>
          </cell>
          <cell r="GZ35">
            <v>2430.4630000000002</v>
          </cell>
          <cell r="HA35">
            <v>974.54</v>
          </cell>
          <cell r="HB35">
            <v>343.36799999999999</v>
          </cell>
          <cell r="HC35">
            <v>631.17200000000003</v>
          </cell>
          <cell r="HD35">
            <v>3158.4549999999999</v>
          </cell>
          <cell r="HE35">
            <v>1610.0429999999999</v>
          </cell>
          <cell r="HF35">
            <v>1548.412</v>
          </cell>
          <cell r="HG35">
            <v>1848.38</v>
          </cell>
          <cell r="HH35">
            <v>938.12599999999998</v>
          </cell>
          <cell r="HI35">
            <v>910.25400000000002</v>
          </cell>
          <cell r="HJ35">
            <v>516.90099999999995</v>
          </cell>
          <cell r="HK35">
            <v>258.15600000000001</v>
          </cell>
          <cell r="HL35">
            <v>258.745</v>
          </cell>
          <cell r="HM35">
            <v>400.21600000000001</v>
          </cell>
          <cell r="HN35">
            <v>180.83799999999999</v>
          </cell>
          <cell r="HO35">
            <v>219.37899999999999</v>
          </cell>
          <cell r="HP35">
            <v>180.55799999999999</v>
          </cell>
          <cell r="HQ35">
            <v>85.614000000000004</v>
          </cell>
          <cell r="HR35">
            <v>94.944000000000003</v>
          </cell>
          <cell r="HS35">
            <v>401.25200000000001</v>
          </cell>
          <cell r="HT35">
            <v>181.16</v>
          </cell>
          <cell r="HU35">
            <v>220.09200000000001</v>
          </cell>
          <cell r="HV35">
            <v>388.17099999999999</v>
          </cell>
          <cell r="HW35">
            <v>174.39099999999999</v>
          </cell>
          <cell r="HX35">
            <v>213.78</v>
          </cell>
          <cell r="HY35">
            <v>747.61</v>
          </cell>
          <cell r="HZ35">
            <v>375.53899999999999</v>
          </cell>
          <cell r="IA35">
            <v>372.07100000000003</v>
          </cell>
          <cell r="IB35">
            <v>1100.77</v>
          </cell>
          <cell r="IC35">
            <v>562.58699999999999</v>
          </cell>
          <cell r="ID35">
            <v>538.18299999999999</v>
          </cell>
          <cell r="IE35">
            <v>724.54600000000005</v>
          </cell>
          <cell r="IF35">
            <v>359.851</v>
          </cell>
          <cell r="IG35">
            <v>364.69600000000003</v>
          </cell>
          <cell r="IH35">
            <v>1053.377</v>
          </cell>
          <cell r="II35">
            <v>527.82299999999998</v>
          </cell>
          <cell r="IJ35">
            <v>525.553</v>
          </cell>
          <cell r="IK35">
            <v>163.86</v>
          </cell>
          <cell r="IL35">
            <v>66.588999999999999</v>
          </cell>
          <cell r="IM35">
            <v>97.271000000000001</v>
          </cell>
          <cell r="IN35">
            <v>2098.4549999999999</v>
          </cell>
          <cell r="IO35">
            <v>1058.845</v>
          </cell>
          <cell r="IP35">
            <v>1039.6099999999999</v>
          </cell>
          <cell r="IQ35">
            <v>1480.998</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19854.566999999999</v>
          </cell>
          <cell r="C47">
            <v>9761.2119999999995</v>
          </cell>
          <cell r="D47">
            <v>10093.355</v>
          </cell>
          <cell r="E47">
            <v>12457.397999999999</v>
          </cell>
          <cell r="F47">
            <v>6612.6490000000003</v>
          </cell>
          <cell r="G47">
            <v>5844.7489999999998</v>
          </cell>
          <cell r="H47">
            <v>1713.954</v>
          </cell>
          <cell r="I47">
            <v>869.01499999999999</v>
          </cell>
          <cell r="J47">
            <v>844.93899999999996</v>
          </cell>
          <cell r="K47">
            <v>1111.818</v>
          </cell>
          <cell r="L47">
            <v>428.97300000000001</v>
          </cell>
          <cell r="M47">
            <v>682.84400000000005</v>
          </cell>
          <cell r="N47">
            <v>581.19600000000003</v>
          </cell>
          <cell r="O47">
            <v>256.12700000000001</v>
          </cell>
          <cell r="P47">
            <v>325.06900000000002</v>
          </cell>
          <cell r="Q47">
            <v>1122.491</v>
          </cell>
          <cell r="R47">
            <v>470.625</v>
          </cell>
          <cell r="S47">
            <v>651.86599999999999</v>
          </cell>
          <cell r="T47">
            <v>1040.913</v>
          </cell>
          <cell r="U47">
            <v>406.13099999999997</v>
          </cell>
          <cell r="V47">
            <v>634.78200000000004</v>
          </cell>
          <cell r="W47">
            <v>2399.5819999999999</v>
          </cell>
          <cell r="X47">
            <v>1260.595</v>
          </cell>
          <cell r="Y47">
            <v>1138.9870000000001</v>
          </cell>
          <cell r="Z47">
            <v>10057.816000000001</v>
          </cell>
          <cell r="AA47">
            <v>5352.0540000000001</v>
          </cell>
          <cell r="AB47">
            <v>4705.7619999999997</v>
          </cell>
          <cell r="AC47">
            <v>2197.4789999999998</v>
          </cell>
          <cell r="AD47">
            <v>1135.2239999999999</v>
          </cell>
          <cell r="AE47">
            <v>1062.2550000000001</v>
          </cell>
          <cell r="AF47">
            <v>8165.9260000000004</v>
          </cell>
          <cell r="AG47">
            <v>4083.9250000000002</v>
          </cell>
          <cell r="AH47">
            <v>4082.0010000000002</v>
          </cell>
          <cell r="AI47">
            <v>940.423</v>
          </cell>
          <cell r="AJ47">
            <v>447.983</v>
          </cell>
          <cell r="AK47">
            <v>492.44</v>
          </cell>
          <cell r="AL47">
            <v>13336.174000000001</v>
          </cell>
          <cell r="AM47">
            <v>7015.5619999999999</v>
          </cell>
          <cell r="AN47">
            <v>6320.6120000000001</v>
          </cell>
          <cell r="AO47">
            <v>11758.499</v>
          </cell>
          <cell r="AP47">
            <v>6220.0360000000001</v>
          </cell>
          <cell r="AQ47">
            <v>5538.4629999999997</v>
          </cell>
          <cell r="AR47">
            <v>11042.89</v>
          </cell>
          <cell r="AS47">
            <v>5897.5780000000004</v>
          </cell>
          <cell r="AT47">
            <v>5145.3119999999999</v>
          </cell>
          <cell r="AU47">
            <v>2997.127</v>
          </cell>
          <cell r="AV47">
            <v>1495.9179999999999</v>
          </cell>
          <cell r="AW47">
            <v>1501.2090000000001</v>
          </cell>
          <cell r="AX47">
            <v>1886.355</v>
          </cell>
          <cell r="AY47">
            <v>973.26800000000003</v>
          </cell>
          <cell r="AZ47">
            <v>913.08699999999999</v>
          </cell>
          <cell r="BA47">
            <v>1007.579</v>
          </cell>
          <cell r="BB47">
            <v>570.35500000000002</v>
          </cell>
          <cell r="BC47">
            <v>437.22399999999999</v>
          </cell>
          <cell r="BD47">
            <v>736.41600000000005</v>
          </cell>
          <cell r="BE47">
            <v>385.959</v>
          </cell>
          <cell r="BF47">
            <v>350.45699999999999</v>
          </cell>
          <cell r="BG47">
            <v>6660.7529999999997</v>
          </cell>
          <cell r="BH47">
            <v>2762.605</v>
          </cell>
          <cell r="BI47">
            <v>3898.1489999999999</v>
          </cell>
          <cell r="BJ47">
            <v>1350.2049999999999</v>
          </cell>
          <cell r="BK47">
            <v>505.38</v>
          </cell>
          <cell r="BL47">
            <v>844.82500000000005</v>
          </cell>
          <cell r="BM47">
            <v>386.95800000000003</v>
          </cell>
          <cell r="BN47">
            <v>180.29300000000001</v>
          </cell>
          <cell r="BO47">
            <v>206.66399999999999</v>
          </cell>
          <cell r="BP47">
            <v>1124.4390000000001</v>
          </cell>
          <cell r="BQ47">
            <v>414.29</v>
          </cell>
          <cell r="BR47">
            <v>710.149</v>
          </cell>
          <cell r="BS47">
            <v>186.30699999999999</v>
          </cell>
          <cell r="BT47">
            <v>61.460999999999999</v>
          </cell>
          <cell r="BU47">
            <v>124.846</v>
          </cell>
          <cell r="BV47">
            <v>884.00099999999998</v>
          </cell>
          <cell r="BW47">
            <v>332.55200000000002</v>
          </cell>
          <cell r="BX47">
            <v>551.44899999999996</v>
          </cell>
          <cell r="BY47">
            <v>101.492</v>
          </cell>
          <cell r="BZ47">
            <v>42.86</v>
          </cell>
          <cell r="CA47">
            <v>58.631999999999998</v>
          </cell>
          <cell r="CB47">
            <v>232.24199999999999</v>
          </cell>
          <cell r="CC47">
            <v>93.778000000000006</v>
          </cell>
          <cell r="CD47">
            <v>138.464</v>
          </cell>
          <cell r="CE47">
            <v>268.12599999999998</v>
          </cell>
          <cell r="CF47">
            <v>20.530999999999999</v>
          </cell>
          <cell r="CG47">
            <v>247.595</v>
          </cell>
          <cell r="CH47">
            <v>2712.614</v>
          </cell>
          <cell r="CI47">
            <v>1184.97</v>
          </cell>
          <cell r="CJ47">
            <v>1527.644</v>
          </cell>
          <cell r="CK47">
            <v>2093.0970000000002</v>
          </cell>
          <cell r="CL47">
            <v>894.02599999999995</v>
          </cell>
          <cell r="CM47">
            <v>1199.0709999999999</v>
          </cell>
          <cell r="CN47">
            <v>284.91500000000002</v>
          </cell>
          <cell r="CO47">
            <v>108.866</v>
          </cell>
          <cell r="CP47">
            <v>176.04900000000001</v>
          </cell>
          <cell r="CQ47">
            <v>1808.183</v>
          </cell>
          <cell r="CR47">
            <v>785.16099999999994</v>
          </cell>
          <cell r="CS47">
            <v>1023.022</v>
          </cell>
          <cell r="CT47">
            <v>12742.312</v>
          </cell>
          <cell r="CU47">
            <v>6721.5140000000001</v>
          </cell>
          <cell r="CV47">
            <v>6020.7979999999998</v>
          </cell>
          <cell r="CW47">
            <v>7112.2550000000001</v>
          </cell>
          <cell r="CX47">
            <v>3039.6979999999999</v>
          </cell>
          <cell r="CY47">
            <v>4072.5569999999998</v>
          </cell>
          <cell r="CZ47">
            <v>1047.604</v>
          </cell>
          <cell r="DA47">
            <v>402.13499999999999</v>
          </cell>
          <cell r="DB47">
            <v>645.46900000000005</v>
          </cell>
          <cell r="DC47">
            <v>16112.022000000001</v>
          </cell>
          <cell r="DD47">
            <v>7981.1509999999998</v>
          </cell>
          <cell r="DE47">
            <v>8130.8710000000001</v>
          </cell>
          <cell r="DF47">
            <v>11932.655000000001</v>
          </cell>
          <cell r="DG47">
            <v>6295.0659999999998</v>
          </cell>
          <cell r="DH47">
            <v>5637.5889999999999</v>
          </cell>
          <cell r="DI47">
            <v>1678.6990000000001</v>
          </cell>
          <cell r="DJ47">
            <v>844.38</v>
          </cell>
          <cell r="DK47">
            <v>834.31899999999996</v>
          </cell>
          <cell r="DL47">
            <v>1086.2739999999999</v>
          </cell>
          <cell r="DM47">
            <v>412.42099999999999</v>
          </cell>
          <cell r="DN47">
            <v>673.85400000000004</v>
          </cell>
          <cell r="DO47">
            <v>575.47900000000004</v>
          </cell>
          <cell r="DP47">
            <v>252.642</v>
          </cell>
          <cell r="DQ47">
            <v>322.83699999999999</v>
          </cell>
          <cell r="DR47">
            <v>1093.9190000000001</v>
          </cell>
          <cell r="DS47">
            <v>451.43700000000001</v>
          </cell>
          <cell r="DT47">
            <v>642.48299999999995</v>
          </cell>
          <cell r="DU47">
            <v>1017.283</v>
          </cell>
          <cell r="DV47">
            <v>390.96600000000001</v>
          </cell>
          <cell r="DW47">
            <v>626.31700000000001</v>
          </cell>
          <cell r="DX47">
            <v>2380.4650000000001</v>
          </cell>
          <cell r="DY47">
            <v>1248.335</v>
          </cell>
          <cell r="DZ47">
            <v>1132.1300000000001</v>
          </cell>
          <cell r="EA47">
            <v>9552.19</v>
          </cell>
          <cell r="EB47">
            <v>5046.7309999999998</v>
          </cell>
          <cell r="EC47">
            <v>4505.4589999999998</v>
          </cell>
          <cell r="ED47">
            <v>2182.8969999999999</v>
          </cell>
          <cell r="EE47">
            <v>1126.086</v>
          </cell>
          <cell r="EF47">
            <v>1056.81</v>
          </cell>
          <cell r="EG47">
            <v>7888.8909999999996</v>
          </cell>
          <cell r="EH47">
            <v>3937.0540000000001</v>
          </cell>
          <cell r="EI47">
            <v>3951.8380000000002</v>
          </cell>
          <cell r="EJ47">
            <v>928.99099999999999</v>
          </cell>
          <cell r="EK47">
            <v>439.26900000000001</v>
          </cell>
          <cell r="EL47">
            <v>489.72300000000001</v>
          </cell>
          <cell r="EM47">
            <v>12726.278</v>
          </cell>
          <cell r="EN47">
            <v>6649.277</v>
          </cell>
          <cell r="EO47">
            <v>6077.0010000000002</v>
          </cell>
          <cell r="EP47">
            <v>11167.903</v>
          </cell>
          <cell r="EQ47">
            <v>5862.6049999999996</v>
          </cell>
          <cell r="ER47">
            <v>5305.2979999999998</v>
          </cell>
          <cell r="ES47">
            <v>10532.272999999999</v>
          </cell>
          <cell r="ET47">
            <v>5589.5519999999997</v>
          </cell>
          <cell r="EU47">
            <v>4942.7219999999998</v>
          </cell>
          <cell r="EV47">
            <v>2864.7170000000001</v>
          </cell>
          <cell r="EW47">
            <v>1415.5050000000001</v>
          </cell>
          <cell r="EX47">
            <v>1449.212</v>
          </cell>
          <cell r="EY47">
            <v>1795.6210000000001</v>
          </cell>
          <cell r="EZ47">
            <v>921.274</v>
          </cell>
          <cell r="FA47">
            <v>874.34699999999998</v>
          </cell>
          <cell r="FB47">
            <v>1001.998</v>
          </cell>
          <cell r="FC47">
            <v>567.06299999999999</v>
          </cell>
          <cell r="FD47">
            <v>434.935</v>
          </cell>
          <cell r="FE47">
            <v>727.83600000000001</v>
          </cell>
          <cell r="FF47">
            <v>379.45499999999998</v>
          </cell>
          <cell r="FG47">
            <v>348.38</v>
          </cell>
          <cell r="FH47">
            <v>3451.5309999999999</v>
          </cell>
          <cell r="FI47">
            <v>1306.6300000000001</v>
          </cell>
          <cell r="FJ47">
            <v>2144.9009999999998</v>
          </cell>
          <cell r="FK47">
            <v>1223.875</v>
          </cell>
          <cell r="FL47">
            <v>437.952</v>
          </cell>
          <cell r="FM47">
            <v>785.923</v>
          </cell>
          <cell r="FN47">
            <v>367.69499999999999</v>
          </cell>
          <cell r="FO47">
            <v>168.78</v>
          </cell>
          <cell r="FP47">
            <v>198.91499999999999</v>
          </cell>
          <cell r="FQ47">
            <v>1014.141</v>
          </cell>
          <cell r="FR47">
            <v>354.06700000000001</v>
          </cell>
          <cell r="FS47">
            <v>660.07399999999996</v>
          </cell>
          <cell r="FT47">
            <v>176.16399999999999</v>
          </cell>
          <cell r="FU47">
            <v>55.119</v>
          </cell>
          <cell r="FV47">
            <v>121.044</v>
          </cell>
          <cell r="FW47">
            <v>785.12</v>
          </cell>
          <cell r="FX47">
            <v>279.08</v>
          </cell>
          <cell r="FY47">
            <v>506.04</v>
          </cell>
          <cell r="FZ47">
            <v>73.180000000000007</v>
          </cell>
          <cell r="GA47">
            <v>30.14</v>
          </cell>
          <cell r="GB47">
            <v>43.04</v>
          </cell>
          <cell r="GC47">
            <v>215.53399999999999</v>
          </cell>
          <cell r="GD47">
            <v>86.302999999999997</v>
          </cell>
          <cell r="GE47">
            <v>129.23099999999999</v>
          </cell>
          <cell r="GF47">
            <v>265.88900000000001</v>
          </cell>
          <cell r="GG47">
            <v>19.292999999999999</v>
          </cell>
          <cell r="GH47">
            <v>246.596</v>
          </cell>
          <cell r="GI47">
            <v>1774.2139999999999</v>
          </cell>
          <cell r="GJ47">
            <v>644.43499999999995</v>
          </cell>
          <cell r="GK47">
            <v>1129.779</v>
          </cell>
          <cell r="GL47">
            <v>1957.511</v>
          </cell>
          <cell r="GM47">
            <v>819.82600000000002</v>
          </cell>
          <cell r="GN47">
            <v>1137.6849999999999</v>
          </cell>
          <cell r="GO47">
            <v>273.05099999999999</v>
          </cell>
          <cell r="GP47">
            <v>101.68600000000001</v>
          </cell>
          <cell r="GQ47">
            <v>171.36500000000001</v>
          </cell>
          <cell r="GR47">
            <v>1684.4590000000001</v>
          </cell>
          <cell r="GS47">
            <v>718.14</v>
          </cell>
          <cell r="GT47">
            <v>966.32</v>
          </cell>
          <cell r="GU47">
            <v>12205.707</v>
          </cell>
          <cell r="GV47">
            <v>6396.7520000000004</v>
          </cell>
          <cell r="GW47">
            <v>5808.9539999999997</v>
          </cell>
          <cell r="GX47">
            <v>3906.3150000000001</v>
          </cell>
          <cell r="GY47">
            <v>1584.3989999999999</v>
          </cell>
          <cell r="GZ47">
            <v>2321.9160000000002</v>
          </cell>
          <cell r="HA47">
            <v>940.60400000000004</v>
          </cell>
          <cell r="HB47">
            <v>343.22899999999998</v>
          </cell>
          <cell r="HC47">
            <v>597.375</v>
          </cell>
          <cell r="HD47">
            <v>3182.8029999999999</v>
          </cell>
          <cell r="HE47">
            <v>1626.9459999999999</v>
          </cell>
          <cell r="HF47">
            <v>1555.857</v>
          </cell>
          <cell r="HG47">
            <v>1912.5419999999999</v>
          </cell>
          <cell r="HH47">
            <v>971.27499999999998</v>
          </cell>
          <cell r="HI47">
            <v>941.26800000000003</v>
          </cell>
          <cell r="HJ47">
            <v>485.58699999999999</v>
          </cell>
          <cell r="HK47">
            <v>249</v>
          </cell>
          <cell r="HL47">
            <v>236.58699999999999</v>
          </cell>
          <cell r="HM47">
            <v>378.43299999999999</v>
          </cell>
          <cell r="HN47">
            <v>172.94200000000001</v>
          </cell>
          <cell r="HO47">
            <v>205.49</v>
          </cell>
          <cell r="HP47">
            <v>175.22300000000001</v>
          </cell>
          <cell r="HQ47">
            <v>78.305999999999997</v>
          </cell>
          <cell r="HR47">
            <v>96.917000000000002</v>
          </cell>
          <cell r="HS47">
            <v>376.01</v>
          </cell>
          <cell r="HT47">
            <v>172.56299999999999</v>
          </cell>
          <cell r="HU47">
            <v>203.447</v>
          </cell>
          <cell r="HV47">
            <v>366.327</v>
          </cell>
          <cell r="HW47">
            <v>165.84700000000001</v>
          </cell>
          <cell r="HX47">
            <v>200.48099999999999</v>
          </cell>
          <cell r="HY47">
            <v>765.529</v>
          </cell>
          <cell r="HZ47">
            <v>386.8</v>
          </cell>
          <cell r="IA47">
            <v>378.72899999999998</v>
          </cell>
          <cell r="IB47">
            <v>1147.0129999999999</v>
          </cell>
          <cell r="IC47">
            <v>584.47400000000005</v>
          </cell>
          <cell r="ID47">
            <v>562.53899999999999</v>
          </cell>
          <cell r="IE47">
            <v>738.84299999999996</v>
          </cell>
          <cell r="IF47">
            <v>370.149</v>
          </cell>
          <cell r="IG47">
            <v>368.69400000000002</v>
          </cell>
          <cell r="IH47">
            <v>1100.4690000000001</v>
          </cell>
          <cell r="II47">
            <v>547.94299999999998</v>
          </cell>
          <cell r="IJ47">
            <v>552.52499999999998</v>
          </cell>
          <cell r="IK47">
            <v>191.71299999999999</v>
          </cell>
          <cell r="IL47">
            <v>93.17</v>
          </cell>
          <cell r="IM47">
            <v>98.543000000000006</v>
          </cell>
          <cell r="IN47">
            <v>2167.6930000000002</v>
          </cell>
          <cell r="IO47">
            <v>1098.4459999999999</v>
          </cell>
          <cell r="IP47">
            <v>1069.2470000000001</v>
          </cell>
          <cell r="IQ47">
            <v>1517.325</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20101.898000000001</v>
          </cell>
          <cell r="C59">
            <v>9867.4989999999998</v>
          </cell>
          <cell r="D59">
            <v>10234.398999999999</v>
          </cell>
          <cell r="E59">
            <v>12729.348</v>
          </cell>
          <cell r="F59">
            <v>6741.9849999999997</v>
          </cell>
          <cell r="G59">
            <v>5987.3630000000003</v>
          </cell>
          <cell r="H59">
            <v>1680.085</v>
          </cell>
          <cell r="I59">
            <v>851.89599999999996</v>
          </cell>
          <cell r="J59">
            <v>828.18899999999996</v>
          </cell>
          <cell r="K59">
            <v>1073.0029999999999</v>
          </cell>
          <cell r="L59">
            <v>411.06700000000001</v>
          </cell>
          <cell r="M59">
            <v>661.93499999999995</v>
          </cell>
          <cell r="N59">
            <v>559.827</v>
          </cell>
          <cell r="O59">
            <v>249.244</v>
          </cell>
          <cell r="P59">
            <v>310.58300000000003</v>
          </cell>
          <cell r="Q59">
            <v>1078.9590000000001</v>
          </cell>
          <cell r="R59">
            <v>446.54700000000003</v>
          </cell>
          <cell r="S59">
            <v>632.41099999999994</v>
          </cell>
          <cell r="T59">
            <v>997.19</v>
          </cell>
          <cell r="U59">
            <v>388.27699999999999</v>
          </cell>
          <cell r="V59">
            <v>608.91300000000001</v>
          </cell>
          <cell r="W59">
            <v>2423.3029999999999</v>
          </cell>
          <cell r="X59">
            <v>1248.375</v>
          </cell>
          <cell r="Y59">
            <v>1174.9280000000001</v>
          </cell>
          <cell r="Z59">
            <v>10306.044</v>
          </cell>
          <cell r="AA59">
            <v>5493.6090000000004</v>
          </cell>
          <cell r="AB59">
            <v>4812.4350000000004</v>
          </cell>
          <cell r="AC59">
            <v>2245.5</v>
          </cell>
          <cell r="AD59">
            <v>1142.394</v>
          </cell>
          <cell r="AE59">
            <v>1103.106</v>
          </cell>
          <cell r="AF59">
            <v>8346.5220000000008</v>
          </cell>
          <cell r="AG59">
            <v>4211.0360000000001</v>
          </cell>
          <cell r="AH59">
            <v>4135.4859999999999</v>
          </cell>
          <cell r="AI59">
            <v>922.33100000000002</v>
          </cell>
          <cell r="AJ59">
            <v>438.54399999999998</v>
          </cell>
          <cell r="AK59">
            <v>483.78699999999998</v>
          </cell>
          <cell r="AL59">
            <v>13633.15</v>
          </cell>
          <cell r="AM59">
            <v>7154.5940000000001</v>
          </cell>
          <cell r="AN59">
            <v>6478.5559999999996</v>
          </cell>
          <cell r="AO59">
            <v>12153.732</v>
          </cell>
          <cell r="AP59">
            <v>6424.3149999999996</v>
          </cell>
          <cell r="AQ59">
            <v>5729.4170000000004</v>
          </cell>
          <cell r="AR59">
            <v>11371.406000000001</v>
          </cell>
          <cell r="AS59">
            <v>6072.9</v>
          </cell>
          <cell r="AT59">
            <v>5298.5060000000003</v>
          </cell>
          <cell r="AU59">
            <v>3162.6610000000001</v>
          </cell>
          <cell r="AV59">
            <v>1560.0350000000001</v>
          </cell>
          <cell r="AW59">
            <v>1602.626</v>
          </cell>
          <cell r="AX59">
            <v>1979.7909999999999</v>
          </cell>
          <cell r="AY59">
            <v>1001.426</v>
          </cell>
          <cell r="AZ59">
            <v>978.36500000000001</v>
          </cell>
          <cell r="BA59">
            <v>1075.9880000000001</v>
          </cell>
          <cell r="BB59">
            <v>588.81600000000003</v>
          </cell>
          <cell r="BC59">
            <v>487.17200000000003</v>
          </cell>
          <cell r="BD59">
            <v>671.76099999999997</v>
          </cell>
          <cell r="BE59">
            <v>355.41300000000001</v>
          </cell>
          <cell r="BF59">
            <v>316.34800000000001</v>
          </cell>
          <cell r="BG59">
            <v>6700.7889999999998</v>
          </cell>
          <cell r="BH59">
            <v>2770.1019999999999</v>
          </cell>
          <cell r="BI59">
            <v>3930.6880000000001</v>
          </cell>
          <cell r="BJ59">
            <v>1302.981</v>
          </cell>
          <cell r="BK59">
            <v>493.95800000000003</v>
          </cell>
          <cell r="BL59">
            <v>809.02300000000002</v>
          </cell>
          <cell r="BM59">
            <v>378.93799999999999</v>
          </cell>
          <cell r="BN59">
            <v>170.90899999999999</v>
          </cell>
          <cell r="BO59">
            <v>208.03</v>
          </cell>
          <cell r="BP59">
            <v>1111.923</v>
          </cell>
          <cell r="BQ59">
            <v>430.91399999999999</v>
          </cell>
          <cell r="BR59">
            <v>681.00900000000001</v>
          </cell>
          <cell r="BS59">
            <v>194.49199999999999</v>
          </cell>
          <cell r="BT59">
            <v>69.605000000000004</v>
          </cell>
          <cell r="BU59">
            <v>124.887</v>
          </cell>
          <cell r="BV59">
            <v>853.18499999999995</v>
          </cell>
          <cell r="BW59">
            <v>333.80700000000002</v>
          </cell>
          <cell r="BX59">
            <v>519.37800000000004</v>
          </cell>
          <cell r="BY59">
            <v>90.13</v>
          </cell>
          <cell r="BZ59">
            <v>40.530999999999999</v>
          </cell>
          <cell r="CA59">
            <v>49.598999999999997</v>
          </cell>
          <cell r="CB59">
            <v>201.41499999999999</v>
          </cell>
          <cell r="CC59">
            <v>68.122</v>
          </cell>
          <cell r="CD59">
            <v>133.29300000000001</v>
          </cell>
          <cell r="CE59">
            <v>244.196</v>
          </cell>
          <cell r="CF59">
            <v>18.332000000000001</v>
          </cell>
          <cell r="CG59">
            <v>225.864</v>
          </cell>
          <cell r="CH59">
            <v>2799.5140000000001</v>
          </cell>
          <cell r="CI59">
            <v>1227.5440000000001</v>
          </cell>
          <cell r="CJ59">
            <v>1571.97</v>
          </cell>
          <cell r="CK59">
            <v>1985.098</v>
          </cell>
          <cell r="CL59">
            <v>854.44799999999998</v>
          </cell>
          <cell r="CM59">
            <v>1130.6500000000001</v>
          </cell>
          <cell r="CN59">
            <v>305.25599999999997</v>
          </cell>
          <cell r="CO59">
            <v>129.71899999999999</v>
          </cell>
          <cell r="CP59">
            <v>175.53700000000001</v>
          </cell>
          <cell r="CQ59">
            <v>1679.8420000000001</v>
          </cell>
          <cell r="CR59">
            <v>724.72900000000004</v>
          </cell>
          <cell r="CS59">
            <v>955.11300000000006</v>
          </cell>
          <cell r="CT59">
            <v>13034.603999999999</v>
          </cell>
          <cell r="CU59">
            <v>6871.7039999999997</v>
          </cell>
          <cell r="CV59">
            <v>6162.9</v>
          </cell>
          <cell r="CW59">
            <v>7067.2939999999999</v>
          </cell>
          <cell r="CX59">
            <v>2995.7950000000001</v>
          </cell>
          <cell r="CY59">
            <v>4071.4989999999998</v>
          </cell>
          <cell r="CZ59">
            <v>1032.2149999999999</v>
          </cell>
          <cell r="DA59">
            <v>410.53300000000002</v>
          </cell>
          <cell r="DB59">
            <v>621.68200000000002</v>
          </cell>
          <cell r="DC59">
            <v>16297.346</v>
          </cell>
          <cell r="DD59">
            <v>8065.8149999999996</v>
          </cell>
          <cell r="DE59">
            <v>8231.5310000000009</v>
          </cell>
          <cell r="DF59">
            <v>12161.798000000001</v>
          </cell>
          <cell r="DG59">
            <v>6392.53</v>
          </cell>
          <cell r="DH59">
            <v>5769.268</v>
          </cell>
          <cell r="DI59">
            <v>1646.3510000000001</v>
          </cell>
          <cell r="DJ59">
            <v>829.78</v>
          </cell>
          <cell r="DK59">
            <v>816.57100000000003</v>
          </cell>
          <cell r="DL59">
            <v>1048.664</v>
          </cell>
          <cell r="DM59">
            <v>396.00299999999999</v>
          </cell>
          <cell r="DN59">
            <v>652.66</v>
          </cell>
          <cell r="DO59">
            <v>549.96299999999997</v>
          </cell>
          <cell r="DP59">
            <v>242.417</v>
          </cell>
          <cell r="DQ59">
            <v>307.54599999999999</v>
          </cell>
          <cell r="DR59">
            <v>1052.606</v>
          </cell>
          <cell r="DS59">
            <v>428.69200000000001</v>
          </cell>
          <cell r="DT59">
            <v>623.91399999999999</v>
          </cell>
          <cell r="DU59">
            <v>974.70899999999995</v>
          </cell>
          <cell r="DV59">
            <v>373.21300000000002</v>
          </cell>
          <cell r="DW59">
            <v>601.49599999999998</v>
          </cell>
          <cell r="DX59">
            <v>2397.5520000000001</v>
          </cell>
          <cell r="DY59">
            <v>1230.1089999999999</v>
          </cell>
          <cell r="DZ59">
            <v>1167.443</v>
          </cell>
          <cell r="EA59">
            <v>9764.2459999999992</v>
          </cell>
          <cell r="EB59">
            <v>5162.4219999999996</v>
          </cell>
          <cell r="EC59">
            <v>4601.8249999999998</v>
          </cell>
          <cell r="ED59">
            <v>2224.3710000000001</v>
          </cell>
          <cell r="EE59">
            <v>1127.694</v>
          </cell>
          <cell r="EF59">
            <v>1096.6780000000001</v>
          </cell>
          <cell r="EG59">
            <v>8061.7520000000004</v>
          </cell>
          <cell r="EH59">
            <v>4068.0230000000001</v>
          </cell>
          <cell r="EI59">
            <v>3993.7289999999998</v>
          </cell>
          <cell r="EJ59">
            <v>910.88099999999997</v>
          </cell>
          <cell r="EK59">
            <v>429.28899999999999</v>
          </cell>
          <cell r="EL59">
            <v>481.59199999999998</v>
          </cell>
          <cell r="EM59">
            <v>12959.474</v>
          </cell>
          <cell r="EN59">
            <v>6748.8540000000003</v>
          </cell>
          <cell r="EO59">
            <v>6210.62</v>
          </cell>
          <cell r="EP59">
            <v>11505.073</v>
          </cell>
          <cell r="EQ59">
            <v>6032.21</v>
          </cell>
          <cell r="ER59">
            <v>5472.8630000000003</v>
          </cell>
          <cell r="ES59">
            <v>10823.422</v>
          </cell>
          <cell r="ET59">
            <v>5736.549</v>
          </cell>
          <cell r="EU59">
            <v>5086.8739999999998</v>
          </cell>
          <cell r="EV59">
            <v>3001.931</v>
          </cell>
          <cell r="EW59">
            <v>1469.1769999999999</v>
          </cell>
          <cell r="EX59">
            <v>1532.7529999999999</v>
          </cell>
          <cell r="EY59">
            <v>1866.8230000000001</v>
          </cell>
          <cell r="EZ59">
            <v>940.07100000000003</v>
          </cell>
          <cell r="FA59">
            <v>926.75199999999995</v>
          </cell>
          <cell r="FB59">
            <v>1069.1479999999999</v>
          </cell>
          <cell r="FC59">
            <v>583.74699999999996</v>
          </cell>
          <cell r="FD59">
            <v>485.4</v>
          </cell>
          <cell r="FE59">
            <v>659.12300000000005</v>
          </cell>
          <cell r="FF59">
            <v>346.63600000000002</v>
          </cell>
          <cell r="FG59">
            <v>312.48700000000002</v>
          </cell>
          <cell r="FH59">
            <v>3476.4250000000002</v>
          </cell>
          <cell r="FI59">
            <v>1326.6489999999999</v>
          </cell>
          <cell r="FJ59">
            <v>2149.7759999999998</v>
          </cell>
          <cell r="FK59">
            <v>1175.181</v>
          </cell>
          <cell r="FL59">
            <v>423.77499999999998</v>
          </cell>
          <cell r="FM59">
            <v>751.40599999999995</v>
          </cell>
          <cell r="FN59">
            <v>359.64499999999998</v>
          </cell>
          <cell r="FO59">
            <v>156.64500000000001</v>
          </cell>
          <cell r="FP59">
            <v>203</v>
          </cell>
          <cell r="FQ59">
            <v>1000.314</v>
          </cell>
          <cell r="FR59">
            <v>366.69200000000001</v>
          </cell>
          <cell r="FS59">
            <v>633.62099999999998</v>
          </cell>
          <cell r="FT59">
            <v>185.69800000000001</v>
          </cell>
          <cell r="FU59">
            <v>64.841999999999999</v>
          </cell>
          <cell r="FV59">
            <v>120.857</v>
          </cell>
          <cell r="FW59">
            <v>752.21699999999998</v>
          </cell>
          <cell r="FX59">
            <v>274.875</v>
          </cell>
          <cell r="FY59">
            <v>477.34199999999998</v>
          </cell>
          <cell r="FZ59">
            <v>61.328000000000003</v>
          </cell>
          <cell r="GA59">
            <v>24.033999999999999</v>
          </cell>
          <cell r="GB59">
            <v>37.293999999999997</v>
          </cell>
          <cell r="GC59">
            <v>183.02199999999999</v>
          </cell>
          <cell r="GD59">
            <v>60.585000000000001</v>
          </cell>
          <cell r="GE59">
            <v>122.43600000000001</v>
          </cell>
          <cell r="GF59">
            <v>237.79900000000001</v>
          </cell>
          <cell r="GG59">
            <v>14.974</v>
          </cell>
          <cell r="GH59">
            <v>222.82499999999999</v>
          </cell>
          <cell r="GI59">
            <v>1797.8589999999999</v>
          </cell>
          <cell r="GJ59">
            <v>660.00099999999998</v>
          </cell>
          <cell r="GK59">
            <v>1137.8579999999999</v>
          </cell>
          <cell r="GL59">
            <v>1842.4580000000001</v>
          </cell>
          <cell r="GM59">
            <v>773.91300000000001</v>
          </cell>
          <cell r="GN59">
            <v>1068.5450000000001</v>
          </cell>
          <cell r="GO59">
            <v>292.69600000000003</v>
          </cell>
          <cell r="GP59">
            <v>123.503</v>
          </cell>
          <cell r="GQ59">
            <v>169.19300000000001</v>
          </cell>
          <cell r="GR59">
            <v>1549.7619999999999</v>
          </cell>
          <cell r="GS59">
            <v>650.41</v>
          </cell>
          <cell r="GT59">
            <v>899.35199999999998</v>
          </cell>
          <cell r="GU59">
            <v>12454.494000000001</v>
          </cell>
          <cell r="GV59">
            <v>6516.0339999999997</v>
          </cell>
          <cell r="GW59">
            <v>5938.4610000000002</v>
          </cell>
          <cell r="GX59">
            <v>3842.8510000000001</v>
          </cell>
          <cell r="GY59">
            <v>1549.7809999999999</v>
          </cell>
          <cell r="GZ59">
            <v>2293.0700000000002</v>
          </cell>
          <cell r="HA59">
            <v>924.77200000000005</v>
          </cell>
          <cell r="HB59">
            <v>348.642</v>
          </cell>
          <cell r="HC59">
            <v>576.12900000000002</v>
          </cell>
          <cell r="HD59">
            <v>3214.3850000000002</v>
          </cell>
          <cell r="HE59">
            <v>1641.883</v>
          </cell>
          <cell r="HF59">
            <v>1572.502</v>
          </cell>
          <cell r="HG59">
            <v>1973.749</v>
          </cell>
          <cell r="HH59">
            <v>1007.0359999999999</v>
          </cell>
          <cell r="HI59">
            <v>966.71299999999997</v>
          </cell>
          <cell r="HJ59">
            <v>472.80599999999998</v>
          </cell>
          <cell r="HK59">
            <v>230.19800000000001</v>
          </cell>
          <cell r="HL59">
            <v>242.608</v>
          </cell>
          <cell r="HM59">
            <v>369.28199999999998</v>
          </cell>
          <cell r="HN59">
            <v>154.923</v>
          </cell>
          <cell r="HO59">
            <v>214.35900000000001</v>
          </cell>
          <cell r="HP59">
            <v>169.36799999999999</v>
          </cell>
          <cell r="HQ59">
            <v>69.361000000000004</v>
          </cell>
          <cell r="HR59">
            <v>100.00700000000001</v>
          </cell>
          <cell r="HS59">
            <v>368.12599999999998</v>
          </cell>
          <cell r="HT59">
            <v>158.23400000000001</v>
          </cell>
          <cell r="HU59">
            <v>209.892</v>
          </cell>
          <cell r="HV59">
            <v>355.697</v>
          </cell>
          <cell r="HW59">
            <v>149.09</v>
          </cell>
          <cell r="HX59">
            <v>206.607</v>
          </cell>
          <cell r="HY59">
            <v>789.94899999999996</v>
          </cell>
          <cell r="HZ59">
            <v>397.15699999999998</v>
          </cell>
          <cell r="IA59">
            <v>392.79199999999997</v>
          </cell>
          <cell r="IB59">
            <v>1183.8</v>
          </cell>
          <cell r="IC59">
            <v>609.87900000000002</v>
          </cell>
          <cell r="ID59">
            <v>573.92100000000005</v>
          </cell>
          <cell r="IE59">
            <v>769.92899999999997</v>
          </cell>
          <cell r="IF59">
            <v>384.76400000000001</v>
          </cell>
          <cell r="IG59">
            <v>385.16500000000002</v>
          </cell>
          <cell r="IH59">
            <v>1136.527</v>
          </cell>
          <cell r="II59">
            <v>580.64800000000002</v>
          </cell>
          <cell r="IJ59">
            <v>555.87900000000002</v>
          </cell>
          <cell r="IK59">
            <v>185.21799999999999</v>
          </cell>
          <cell r="IL59">
            <v>74.548000000000002</v>
          </cell>
          <cell r="IM59">
            <v>110.67</v>
          </cell>
          <cell r="IN59">
            <v>2222.0830000000001</v>
          </cell>
          <cell r="IO59">
            <v>1131.1210000000001</v>
          </cell>
          <cell r="IP59">
            <v>1090.962</v>
          </cell>
          <cell r="IQ59">
            <v>1617.271</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20505.88</v>
          </cell>
          <cell r="C71">
            <v>10097.288</v>
          </cell>
          <cell r="D71">
            <v>10408.592000000001</v>
          </cell>
          <cell r="E71">
            <v>12980.137000000001</v>
          </cell>
          <cell r="F71">
            <v>6826.991</v>
          </cell>
          <cell r="G71">
            <v>6153.1459999999997</v>
          </cell>
          <cell r="H71">
            <v>1830.7950000000001</v>
          </cell>
          <cell r="I71">
            <v>925.00300000000004</v>
          </cell>
          <cell r="J71">
            <v>905.79200000000003</v>
          </cell>
          <cell r="K71">
            <v>1151.421</v>
          </cell>
          <cell r="L71">
            <v>428.59199999999998</v>
          </cell>
          <cell r="M71">
            <v>722.82899999999995</v>
          </cell>
          <cell r="N71">
            <v>594.26599999999996</v>
          </cell>
          <cell r="O71">
            <v>258.28100000000001</v>
          </cell>
          <cell r="P71">
            <v>335.98399999999998</v>
          </cell>
          <cell r="Q71">
            <v>1179.519</v>
          </cell>
          <cell r="R71">
            <v>481.92200000000003</v>
          </cell>
          <cell r="S71">
            <v>697.59699999999998</v>
          </cell>
          <cell r="T71">
            <v>1086.261</v>
          </cell>
          <cell r="U71">
            <v>407.54500000000002</v>
          </cell>
          <cell r="V71">
            <v>678.71600000000001</v>
          </cell>
          <cell r="W71">
            <v>2397.5030000000002</v>
          </cell>
          <cell r="X71">
            <v>1224.088</v>
          </cell>
          <cell r="Y71">
            <v>1173.415</v>
          </cell>
          <cell r="Z71">
            <v>10582.634</v>
          </cell>
          <cell r="AA71">
            <v>5602.9030000000002</v>
          </cell>
          <cell r="AB71">
            <v>4979.7309999999998</v>
          </cell>
          <cell r="AC71">
            <v>2207.3090000000002</v>
          </cell>
          <cell r="AD71">
            <v>1114.5840000000001</v>
          </cell>
          <cell r="AE71">
            <v>1092.7249999999999</v>
          </cell>
          <cell r="AF71">
            <v>8612.4920000000002</v>
          </cell>
          <cell r="AG71">
            <v>4315.7169999999996</v>
          </cell>
          <cell r="AH71">
            <v>4296.7759999999998</v>
          </cell>
          <cell r="AI71">
            <v>1063.605</v>
          </cell>
          <cell r="AJ71">
            <v>530.44299999999998</v>
          </cell>
          <cell r="AK71">
            <v>533.16099999999994</v>
          </cell>
          <cell r="AL71">
            <v>13899.628000000001</v>
          </cell>
          <cell r="AM71">
            <v>7257.1490000000003</v>
          </cell>
          <cell r="AN71">
            <v>6642.4790000000003</v>
          </cell>
          <cell r="AO71">
            <v>12428.755999999999</v>
          </cell>
          <cell r="AP71">
            <v>6536.0410000000002</v>
          </cell>
          <cell r="AQ71">
            <v>5892.7150000000001</v>
          </cell>
          <cell r="AR71">
            <v>11634.248</v>
          </cell>
          <cell r="AS71">
            <v>6171.3609999999999</v>
          </cell>
          <cell r="AT71">
            <v>5462.8879999999999</v>
          </cell>
          <cell r="AU71">
            <v>3257.07</v>
          </cell>
          <cell r="AV71">
            <v>1633.047</v>
          </cell>
          <cell r="AW71">
            <v>1624.0229999999999</v>
          </cell>
          <cell r="AX71">
            <v>1976.0260000000001</v>
          </cell>
          <cell r="AY71">
            <v>1005.902</v>
          </cell>
          <cell r="AZ71">
            <v>970.12400000000002</v>
          </cell>
          <cell r="BA71">
            <v>1056.5350000000001</v>
          </cell>
          <cell r="BB71">
            <v>575.74400000000003</v>
          </cell>
          <cell r="BC71">
            <v>480.791</v>
          </cell>
          <cell r="BD71">
            <v>703.79200000000003</v>
          </cell>
          <cell r="BE71">
            <v>381.60500000000002</v>
          </cell>
          <cell r="BF71">
            <v>322.18700000000001</v>
          </cell>
          <cell r="BG71">
            <v>6821.951</v>
          </cell>
          <cell r="BH71">
            <v>2888.6930000000002</v>
          </cell>
          <cell r="BI71">
            <v>3933.259</v>
          </cell>
          <cell r="BJ71">
            <v>1364.29</v>
          </cell>
          <cell r="BK71">
            <v>512.97400000000005</v>
          </cell>
          <cell r="BL71">
            <v>851.31600000000003</v>
          </cell>
          <cell r="BM71">
            <v>388.03500000000003</v>
          </cell>
          <cell r="BN71">
            <v>163.077</v>
          </cell>
          <cell r="BO71">
            <v>224.958</v>
          </cell>
          <cell r="BP71">
            <v>1160.617</v>
          </cell>
          <cell r="BQ71">
            <v>440.78500000000003</v>
          </cell>
          <cell r="BR71">
            <v>719.83199999999999</v>
          </cell>
          <cell r="BS71">
            <v>218.36699999999999</v>
          </cell>
          <cell r="BT71">
            <v>88.53</v>
          </cell>
          <cell r="BU71">
            <v>129.83699999999999</v>
          </cell>
          <cell r="BV71">
            <v>879.06100000000004</v>
          </cell>
          <cell r="BW71">
            <v>326.10199999999998</v>
          </cell>
          <cell r="BX71">
            <v>552.96</v>
          </cell>
          <cell r="BY71">
            <v>102.952</v>
          </cell>
          <cell r="BZ71">
            <v>45.790999999999997</v>
          </cell>
          <cell r="CA71">
            <v>57.161000000000001</v>
          </cell>
          <cell r="CB71">
            <v>213.20099999999999</v>
          </cell>
          <cell r="CC71">
            <v>76.156999999999996</v>
          </cell>
          <cell r="CD71">
            <v>137.04400000000001</v>
          </cell>
          <cell r="CE71">
            <v>256.20999999999998</v>
          </cell>
          <cell r="CF71">
            <v>18.991</v>
          </cell>
          <cell r="CG71">
            <v>237.21799999999999</v>
          </cell>
          <cell r="CH71">
            <v>2884.145</v>
          </cell>
          <cell r="CI71">
            <v>1273.2439999999999</v>
          </cell>
          <cell r="CJ71">
            <v>1610.9010000000001</v>
          </cell>
          <cell r="CK71">
            <v>2077.6089999999999</v>
          </cell>
          <cell r="CL71">
            <v>898.54700000000003</v>
          </cell>
          <cell r="CM71">
            <v>1179.0630000000001</v>
          </cell>
          <cell r="CN71">
            <v>329.86399999999998</v>
          </cell>
          <cell r="CO71">
            <v>146.631</v>
          </cell>
          <cell r="CP71">
            <v>183.232</v>
          </cell>
          <cell r="CQ71">
            <v>1747.7460000000001</v>
          </cell>
          <cell r="CR71">
            <v>751.91499999999996</v>
          </cell>
          <cell r="CS71">
            <v>995.83100000000002</v>
          </cell>
          <cell r="CT71">
            <v>13310</v>
          </cell>
          <cell r="CU71">
            <v>6973.6220000000003</v>
          </cell>
          <cell r="CV71">
            <v>6336.3779999999997</v>
          </cell>
          <cell r="CW71">
            <v>7195.8789999999999</v>
          </cell>
          <cell r="CX71">
            <v>3123.6660000000002</v>
          </cell>
          <cell r="CY71">
            <v>4072.2130000000002</v>
          </cell>
          <cell r="CZ71">
            <v>1076.248</v>
          </cell>
          <cell r="DA71">
            <v>421.38499999999999</v>
          </cell>
          <cell r="DB71">
            <v>654.86400000000003</v>
          </cell>
          <cell r="DC71">
            <v>16521.992999999999</v>
          </cell>
          <cell r="DD71">
            <v>8195.0409999999993</v>
          </cell>
          <cell r="DE71">
            <v>8326.9519999999993</v>
          </cell>
          <cell r="DF71">
            <v>12385.513000000001</v>
          </cell>
          <cell r="DG71">
            <v>6475.1790000000001</v>
          </cell>
          <cell r="DH71">
            <v>5910.3339999999998</v>
          </cell>
          <cell r="DI71">
            <v>1794.3219999999999</v>
          </cell>
          <cell r="DJ71">
            <v>899.98500000000001</v>
          </cell>
          <cell r="DK71">
            <v>894.33699999999999</v>
          </cell>
          <cell r="DL71">
            <v>1127.1010000000001</v>
          </cell>
          <cell r="DM71">
            <v>413.61399999999998</v>
          </cell>
          <cell r="DN71">
            <v>713.48699999999997</v>
          </cell>
          <cell r="DO71">
            <v>588.98900000000003</v>
          </cell>
          <cell r="DP71">
            <v>253.40100000000001</v>
          </cell>
          <cell r="DQ71">
            <v>335.58800000000002</v>
          </cell>
          <cell r="DR71">
            <v>1154.319</v>
          </cell>
          <cell r="DS71">
            <v>465.459</v>
          </cell>
          <cell r="DT71">
            <v>688.86</v>
          </cell>
          <cell r="DU71">
            <v>1064.1579999999999</v>
          </cell>
          <cell r="DV71">
            <v>393.697</v>
          </cell>
          <cell r="DW71">
            <v>670.46100000000001</v>
          </cell>
          <cell r="DX71">
            <v>2374.297</v>
          </cell>
          <cell r="DY71">
            <v>1211.146</v>
          </cell>
          <cell r="DZ71">
            <v>1163.1510000000001</v>
          </cell>
          <cell r="EA71">
            <v>10011.215</v>
          </cell>
          <cell r="EB71">
            <v>5264.0330000000004</v>
          </cell>
          <cell r="EC71">
            <v>4747.183</v>
          </cell>
          <cell r="ED71">
            <v>2186.2089999999998</v>
          </cell>
          <cell r="EE71">
            <v>1102.376</v>
          </cell>
          <cell r="EF71">
            <v>1083.8340000000001</v>
          </cell>
          <cell r="EG71">
            <v>8301.5400000000009</v>
          </cell>
          <cell r="EH71">
            <v>4157.3100000000004</v>
          </cell>
          <cell r="EI71">
            <v>4144.2299999999996</v>
          </cell>
          <cell r="EJ71">
            <v>1045.78</v>
          </cell>
          <cell r="EK71">
            <v>517.88300000000004</v>
          </cell>
          <cell r="EL71">
            <v>527.89700000000005</v>
          </cell>
          <cell r="EM71">
            <v>13196.985000000001</v>
          </cell>
          <cell r="EN71">
            <v>6847.335</v>
          </cell>
          <cell r="EO71">
            <v>6349.6509999999998</v>
          </cell>
          <cell r="EP71">
            <v>11748.367</v>
          </cell>
          <cell r="EQ71">
            <v>6137.652</v>
          </cell>
          <cell r="ER71">
            <v>5610.7150000000001</v>
          </cell>
          <cell r="ES71">
            <v>11056.467000000001</v>
          </cell>
          <cell r="ET71">
            <v>5829.8190000000004</v>
          </cell>
          <cell r="EU71">
            <v>5226.6480000000001</v>
          </cell>
          <cell r="EV71">
            <v>3092.7069999999999</v>
          </cell>
          <cell r="EW71">
            <v>1539.5450000000001</v>
          </cell>
          <cell r="EX71">
            <v>1553.162</v>
          </cell>
          <cell r="EY71">
            <v>1862.5740000000001</v>
          </cell>
          <cell r="EZ71">
            <v>945.04700000000003</v>
          </cell>
          <cell r="FA71">
            <v>917.52700000000004</v>
          </cell>
          <cell r="FB71">
            <v>1051.1010000000001</v>
          </cell>
          <cell r="FC71">
            <v>572.89200000000005</v>
          </cell>
          <cell r="FD71">
            <v>478.21</v>
          </cell>
          <cell r="FE71">
            <v>691.98199999999997</v>
          </cell>
          <cell r="FF71">
            <v>374.48399999999998</v>
          </cell>
          <cell r="FG71">
            <v>317.49799999999999</v>
          </cell>
          <cell r="FH71">
            <v>3444.498</v>
          </cell>
          <cell r="FI71">
            <v>1345.3779999999999</v>
          </cell>
          <cell r="FJ71">
            <v>2099.12</v>
          </cell>
          <cell r="FK71">
            <v>1219.9849999999999</v>
          </cell>
          <cell r="FL71">
            <v>437.48399999999998</v>
          </cell>
          <cell r="FM71">
            <v>782.50099999999998</v>
          </cell>
          <cell r="FN71">
            <v>365.10700000000003</v>
          </cell>
          <cell r="FO71">
            <v>148.24799999999999</v>
          </cell>
          <cell r="FP71">
            <v>216.85900000000001</v>
          </cell>
          <cell r="FQ71">
            <v>1029.701</v>
          </cell>
          <cell r="FR71">
            <v>373.226</v>
          </cell>
          <cell r="FS71">
            <v>656.47500000000002</v>
          </cell>
          <cell r="FT71">
            <v>208.77600000000001</v>
          </cell>
          <cell r="FU71">
            <v>84.611999999999995</v>
          </cell>
          <cell r="FV71">
            <v>124.164</v>
          </cell>
          <cell r="FW71">
            <v>758.79399999999998</v>
          </cell>
          <cell r="FX71">
            <v>262.46100000000001</v>
          </cell>
          <cell r="FY71">
            <v>496.33300000000003</v>
          </cell>
          <cell r="FZ71">
            <v>67.978999999999999</v>
          </cell>
          <cell r="GA71">
            <v>25.175000000000001</v>
          </cell>
          <cell r="GB71">
            <v>42.804000000000002</v>
          </cell>
          <cell r="GC71">
            <v>198.708</v>
          </cell>
          <cell r="GD71">
            <v>68.225999999999999</v>
          </cell>
          <cell r="GE71">
            <v>130.483</v>
          </cell>
          <cell r="GF71">
            <v>251.00899999999999</v>
          </cell>
          <cell r="GG71">
            <v>16.917999999999999</v>
          </cell>
          <cell r="GH71">
            <v>234.09100000000001</v>
          </cell>
          <cell r="GI71">
            <v>1793.1949999999999</v>
          </cell>
          <cell r="GJ71">
            <v>660.50800000000004</v>
          </cell>
          <cell r="GK71">
            <v>1132.6869999999999</v>
          </cell>
          <cell r="GL71">
            <v>1920.3920000000001</v>
          </cell>
          <cell r="GM71">
            <v>815.93600000000004</v>
          </cell>
          <cell r="GN71">
            <v>1104.4559999999999</v>
          </cell>
          <cell r="GO71">
            <v>316.50299999999999</v>
          </cell>
          <cell r="GP71">
            <v>140.846</v>
          </cell>
          <cell r="GQ71">
            <v>175.65700000000001</v>
          </cell>
          <cell r="GR71">
            <v>1603.8889999999999</v>
          </cell>
          <cell r="GS71">
            <v>675.09</v>
          </cell>
          <cell r="GT71">
            <v>928.79899999999998</v>
          </cell>
          <cell r="GU71">
            <v>12702.014999999999</v>
          </cell>
          <cell r="GV71">
            <v>6616.0249999999996</v>
          </cell>
          <cell r="GW71">
            <v>6085.99</v>
          </cell>
          <cell r="GX71">
            <v>3819.9769999999999</v>
          </cell>
          <cell r="GY71">
            <v>1579.0160000000001</v>
          </cell>
          <cell r="GZ71">
            <v>2240.962</v>
          </cell>
          <cell r="HA71">
            <v>948.30899999999997</v>
          </cell>
          <cell r="HB71">
            <v>354.745</v>
          </cell>
          <cell r="HC71">
            <v>593.56399999999996</v>
          </cell>
          <cell r="HD71">
            <v>3186.395</v>
          </cell>
          <cell r="HE71">
            <v>1641.038</v>
          </cell>
          <cell r="HF71">
            <v>1545.357</v>
          </cell>
          <cell r="HG71">
            <v>1942.6959999999999</v>
          </cell>
          <cell r="HH71">
            <v>971.24</v>
          </cell>
          <cell r="HI71">
            <v>971.45500000000004</v>
          </cell>
          <cell r="HJ71">
            <v>506.649</v>
          </cell>
          <cell r="HK71">
            <v>238.24</v>
          </cell>
          <cell r="HL71">
            <v>268.40899999999999</v>
          </cell>
          <cell r="HM71">
            <v>404.452</v>
          </cell>
          <cell r="HN71">
            <v>169.98699999999999</v>
          </cell>
          <cell r="HO71">
            <v>234.46600000000001</v>
          </cell>
          <cell r="HP71">
            <v>181.46700000000001</v>
          </cell>
          <cell r="HQ71">
            <v>84.158000000000001</v>
          </cell>
          <cell r="HR71">
            <v>97.308999999999997</v>
          </cell>
          <cell r="HS71">
            <v>400.27800000000002</v>
          </cell>
          <cell r="HT71">
            <v>172.02099999999999</v>
          </cell>
          <cell r="HU71">
            <v>228.25800000000001</v>
          </cell>
          <cell r="HV71">
            <v>391.14699999999999</v>
          </cell>
          <cell r="HW71">
            <v>163.57</v>
          </cell>
          <cell r="HX71">
            <v>227.57599999999999</v>
          </cell>
          <cell r="HY71">
            <v>753.24300000000005</v>
          </cell>
          <cell r="HZ71">
            <v>372.322</v>
          </cell>
          <cell r="IA71">
            <v>380.92099999999999</v>
          </cell>
          <cell r="IB71">
            <v>1189.452</v>
          </cell>
          <cell r="IC71">
            <v>598.91800000000001</v>
          </cell>
          <cell r="ID71">
            <v>590.53399999999999</v>
          </cell>
          <cell r="IE71">
            <v>731.70799999999997</v>
          </cell>
          <cell r="IF71">
            <v>358.05</v>
          </cell>
          <cell r="IG71">
            <v>373.65800000000002</v>
          </cell>
          <cell r="IH71">
            <v>1147.809</v>
          </cell>
          <cell r="II71">
            <v>573.25900000000001</v>
          </cell>
          <cell r="IJ71">
            <v>574.54999999999995</v>
          </cell>
          <cell r="IK71">
            <v>202.899</v>
          </cell>
          <cell r="IL71">
            <v>88.567999999999998</v>
          </cell>
          <cell r="IM71">
            <v>114.331</v>
          </cell>
          <cell r="IN71">
            <v>2202.2629999999999</v>
          </cell>
          <cell r="IO71">
            <v>1106.444</v>
          </cell>
          <cell r="IP71">
            <v>1095.819</v>
          </cell>
          <cell r="IQ71">
            <v>1589.4639999999999</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20632.147000000001</v>
          </cell>
          <cell r="C83">
            <v>10122.019</v>
          </cell>
          <cell r="D83">
            <v>10510.128000000001</v>
          </cell>
          <cell r="E83">
            <v>12947.324000000001</v>
          </cell>
          <cell r="F83">
            <v>6797.5029999999997</v>
          </cell>
          <cell r="G83">
            <v>6149.8209999999999</v>
          </cell>
          <cell r="H83">
            <v>1666.6859999999999</v>
          </cell>
          <cell r="I83">
            <v>891.85699999999997</v>
          </cell>
          <cell r="J83">
            <v>774.82899999999995</v>
          </cell>
          <cell r="K83">
            <v>1064.377</v>
          </cell>
          <cell r="L83">
            <v>436.22199999999998</v>
          </cell>
          <cell r="M83">
            <v>628.15499999999997</v>
          </cell>
          <cell r="N83">
            <v>573.18399999999997</v>
          </cell>
          <cell r="O83">
            <v>286.685</v>
          </cell>
          <cell r="P83">
            <v>286.49799999999999</v>
          </cell>
          <cell r="Q83">
            <v>1167.097</v>
          </cell>
          <cell r="R83">
            <v>533.81600000000003</v>
          </cell>
          <cell r="S83">
            <v>633.28099999999995</v>
          </cell>
          <cell r="T83">
            <v>1010.2</v>
          </cell>
          <cell r="U83">
            <v>421.40100000000001</v>
          </cell>
          <cell r="V83">
            <v>588.79899999999998</v>
          </cell>
          <cell r="W83">
            <v>2276.9609999999998</v>
          </cell>
          <cell r="X83">
            <v>1144.857</v>
          </cell>
          <cell r="Y83">
            <v>1132.105</v>
          </cell>
          <cell r="Z83">
            <v>10670.362999999999</v>
          </cell>
          <cell r="AA83">
            <v>5652.6459999999997</v>
          </cell>
          <cell r="AB83">
            <v>5017.7169999999996</v>
          </cell>
          <cell r="AC83">
            <v>2097.12</v>
          </cell>
          <cell r="AD83">
            <v>1042.424</v>
          </cell>
          <cell r="AE83">
            <v>1054.6959999999999</v>
          </cell>
          <cell r="AF83">
            <v>8661.5280000000002</v>
          </cell>
          <cell r="AG83">
            <v>4360.5659999999998</v>
          </cell>
          <cell r="AH83">
            <v>4300.9629999999997</v>
          </cell>
          <cell r="AI83">
            <v>1029.175</v>
          </cell>
          <cell r="AJ83">
            <v>502.93099999999998</v>
          </cell>
          <cell r="AK83">
            <v>526.245</v>
          </cell>
          <cell r="AL83">
            <v>13783.74</v>
          </cell>
          <cell r="AM83">
            <v>7173.3410000000003</v>
          </cell>
          <cell r="AN83">
            <v>6610.3990000000003</v>
          </cell>
          <cell r="AO83">
            <v>12467.058999999999</v>
          </cell>
          <cell r="AP83">
            <v>6525.8069999999998</v>
          </cell>
          <cell r="AQ83">
            <v>5941.2520000000004</v>
          </cell>
          <cell r="AR83">
            <v>11657.241</v>
          </cell>
          <cell r="AS83">
            <v>6150.6540000000005</v>
          </cell>
          <cell r="AT83">
            <v>5506.5870000000004</v>
          </cell>
          <cell r="AU83">
            <v>3088.3180000000002</v>
          </cell>
          <cell r="AV83">
            <v>1475.8009999999999</v>
          </cell>
          <cell r="AW83">
            <v>1612.5170000000001</v>
          </cell>
          <cell r="AX83">
            <v>1810.2639999999999</v>
          </cell>
          <cell r="AY83">
            <v>884.26900000000001</v>
          </cell>
          <cell r="AZ83">
            <v>925.99599999999998</v>
          </cell>
          <cell r="BA83">
            <v>973.84900000000005</v>
          </cell>
          <cell r="BB83">
            <v>508.43099999999998</v>
          </cell>
          <cell r="BC83">
            <v>465.41800000000001</v>
          </cell>
          <cell r="BD83">
            <v>804.93100000000004</v>
          </cell>
          <cell r="BE83">
            <v>440.73200000000003</v>
          </cell>
          <cell r="BF83">
            <v>364.19900000000001</v>
          </cell>
          <cell r="BG83">
            <v>6879.8909999999996</v>
          </cell>
          <cell r="BH83">
            <v>2883.7840000000001</v>
          </cell>
          <cell r="BI83">
            <v>3996.107</v>
          </cell>
          <cell r="BJ83">
            <v>1365.6079999999999</v>
          </cell>
          <cell r="BK83">
            <v>515.16099999999994</v>
          </cell>
          <cell r="BL83">
            <v>850.447</v>
          </cell>
          <cell r="BM83">
            <v>405.44600000000003</v>
          </cell>
          <cell r="BN83">
            <v>172.08</v>
          </cell>
          <cell r="BO83">
            <v>233.36600000000001</v>
          </cell>
          <cell r="BP83">
            <v>1155.4459999999999</v>
          </cell>
          <cell r="BQ83">
            <v>444.91300000000001</v>
          </cell>
          <cell r="BR83">
            <v>710.53300000000002</v>
          </cell>
          <cell r="BS83">
            <v>220.49199999999999</v>
          </cell>
          <cell r="BT83">
            <v>83.509</v>
          </cell>
          <cell r="BU83">
            <v>136.983</v>
          </cell>
          <cell r="BV83">
            <v>860.44399999999996</v>
          </cell>
          <cell r="BW83">
            <v>336.39600000000002</v>
          </cell>
          <cell r="BX83">
            <v>524.048</v>
          </cell>
          <cell r="BY83">
            <v>112.904</v>
          </cell>
          <cell r="BZ83">
            <v>52.021000000000001</v>
          </cell>
          <cell r="CA83">
            <v>60.881999999999998</v>
          </cell>
          <cell r="CB83">
            <v>218.44</v>
          </cell>
          <cell r="CC83">
            <v>74.400999999999996</v>
          </cell>
          <cell r="CD83">
            <v>144.03899999999999</v>
          </cell>
          <cell r="CE83">
            <v>241.41800000000001</v>
          </cell>
          <cell r="CF83">
            <v>22.146999999999998</v>
          </cell>
          <cell r="CG83">
            <v>219.27199999999999</v>
          </cell>
          <cell r="CH83">
            <v>2887.5680000000002</v>
          </cell>
          <cell r="CI83">
            <v>1274.223</v>
          </cell>
          <cell r="CJ83">
            <v>1613.345</v>
          </cell>
          <cell r="CK83">
            <v>2178.817</v>
          </cell>
          <cell r="CL83">
            <v>960.04600000000005</v>
          </cell>
          <cell r="CM83">
            <v>1218.7719999999999</v>
          </cell>
          <cell r="CN83">
            <v>339.87099999999998</v>
          </cell>
          <cell r="CO83">
            <v>143.80500000000001</v>
          </cell>
          <cell r="CP83">
            <v>196.065</v>
          </cell>
          <cell r="CQ83">
            <v>1838.9469999999999</v>
          </cell>
          <cell r="CR83">
            <v>816.24</v>
          </cell>
          <cell r="CS83">
            <v>1022.707</v>
          </cell>
          <cell r="CT83">
            <v>13287.195</v>
          </cell>
          <cell r="CU83">
            <v>6941.3090000000002</v>
          </cell>
          <cell r="CV83">
            <v>6345.8860000000004</v>
          </cell>
          <cell r="CW83">
            <v>7344.951</v>
          </cell>
          <cell r="CX83">
            <v>3180.71</v>
          </cell>
          <cell r="CY83">
            <v>4164.241</v>
          </cell>
          <cell r="CZ83">
            <v>1078.3489999999999</v>
          </cell>
          <cell r="DA83">
            <v>424.27600000000001</v>
          </cell>
          <cell r="DB83">
            <v>654.07299999999998</v>
          </cell>
          <cell r="DC83">
            <v>16417.053</v>
          </cell>
          <cell r="DD83">
            <v>8129.8919999999998</v>
          </cell>
          <cell r="DE83">
            <v>8287.1610000000001</v>
          </cell>
          <cell r="DF83">
            <v>12297.233</v>
          </cell>
          <cell r="DG83">
            <v>6402.2020000000002</v>
          </cell>
          <cell r="DH83">
            <v>5895.0309999999999</v>
          </cell>
          <cell r="DI83">
            <v>1616.998</v>
          </cell>
          <cell r="DJ83">
            <v>862.49699999999996</v>
          </cell>
          <cell r="DK83">
            <v>754.50099999999998</v>
          </cell>
          <cell r="DL83">
            <v>1026.856</v>
          </cell>
          <cell r="DM83">
            <v>416.42200000000003</v>
          </cell>
          <cell r="DN83">
            <v>610.43399999999997</v>
          </cell>
          <cell r="DO83">
            <v>560.47799999999995</v>
          </cell>
          <cell r="DP83">
            <v>278.05399999999997</v>
          </cell>
          <cell r="DQ83">
            <v>282.42399999999998</v>
          </cell>
          <cell r="DR83">
            <v>1123.5</v>
          </cell>
          <cell r="DS83">
            <v>509.07100000000003</v>
          </cell>
          <cell r="DT83">
            <v>614.42899999999997</v>
          </cell>
          <cell r="DU83">
            <v>974.06100000000004</v>
          </cell>
          <cell r="DV83">
            <v>402.98200000000003</v>
          </cell>
          <cell r="DW83">
            <v>571.07899999999995</v>
          </cell>
          <cell r="DX83">
            <v>2255.3789999999999</v>
          </cell>
          <cell r="DY83">
            <v>1131.239</v>
          </cell>
          <cell r="DZ83">
            <v>1124.1410000000001</v>
          </cell>
          <cell r="EA83">
            <v>10041.853999999999</v>
          </cell>
          <cell r="EB83">
            <v>5270.9629999999997</v>
          </cell>
          <cell r="EC83">
            <v>4770.8909999999996</v>
          </cell>
          <cell r="ED83">
            <v>2081.8519999999999</v>
          </cell>
          <cell r="EE83">
            <v>1032.527</v>
          </cell>
          <cell r="EF83">
            <v>1049.326</v>
          </cell>
          <cell r="EG83">
            <v>8343.9529999999995</v>
          </cell>
          <cell r="EH83">
            <v>4193.0569999999998</v>
          </cell>
          <cell r="EI83">
            <v>4150.8969999999999</v>
          </cell>
          <cell r="EJ83">
            <v>1010.883</v>
          </cell>
          <cell r="EK83">
            <v>493.589</v>
          </cell>
          <cell r="EL83">
            <v>517.29300000000001</v>
          </cell>
          <cell r="EM83">
            <v>13043.584000000001</v>
          </cell>
          <cell r="EN83">
            <v>6725.4939999999997</v>
          </cell>
          <cell r="EO83">
            <v>6318.09</v>
          </cell>
          <cell r="EP83">
            <v>11731.815000000001</v>
          </cell>
          <cell r="EQ83">
            <v>6078.8829999999998</v>
          </cell>
          <cell r="ER83">
            <v>5652.9319999999998</v>
          </cell>
          <cell r="ES83">
            <v>11023.671</v>
          </cell>
          <cell r="ET83">
            <v>5765.299</v>
          </cell>
          <cell r="EU83">
            <v>5258.3720000000003</v>
          </cell>
          <cell r="EV83">
            <v>2933.145</v>
          </cell>
          <cell r="EW83">
            <v>1381.5170000000001</v>
          </cell>
          <cell r="EX83">
            <v>1551.6289999999999</v>
          </cell>
          <cell r="EY83">
            <v>1714.598</v>
          </cell>
          <cell r="EZ83">
            <v>827.971</v>
          </cell>
          <cell r="FA83">
            <v>886.62699999999995</v>
          </cell>
          <cell r="FB83">
            <v>968.24699999999996</v>
          </cell>
          <cell r="FC83">
            <v>504.678</v>
          </cell>
          <cell r="FD83">
            <v>463.56799999999998</v>
          </cell>
          <cell r="FE83">
            <v>790.79700000000003</v>
          </cell>
          <cell r="FF83">
            <v>432.89699999999999</v>
          </cell>
          <cell r="FG83">
            <v>357.90100000000001</v>
          </cell>
          <cell r="FH83">
            <v>3329.0230000000001</v>
          </cell>
          <cell r="FI83">
            <v>1294.7929999999999</v>
          </cell>
          <cell r="FJ83">
            <v>2034.23</v>
          </cell>
          <cell r="FK83">
            <v>1238.4090000000001</v>
          </cell>
          <cell r="FL83">
            <v>444.46300000000002</v>
          </cell>
          <cell r="FM83">
            <v>793.94600000000003</v>
          </cell>
          <cell r="FN83">
            <v>387.71100000000001</v>
          </cell>
          <cell r="FO83">
            <v>161.477</v>
          </cell>
          <cell r="FP83">
            <v>226.23500000000001</v>
          </cell>
          <cell r="FQ83">
            <v>1041.549</v>
          </cell>
          <cell r="FR83">
            <v>382.31599999999997</v>
          </cell>
          <cell r="FS83">
            <v>659.23299999999995</v>
          </cell>
          <cell r="FT83">
            <v>203.429</v>
          </cell>
          <cell r="FU83">
            <v>74.192999999999998</v>
          </cell>
          <cell r="FV83">
            <v>129.23599999999999</v>
          </cell>
          <cell r="FW83">
            <v>764.851</v>
          </cell>
          <cell r="FX83">
            <v>283.11599999999999</v>
          </cell>
          <cell r="FY83">
            <v>481.73500000000001</v>
          </cell>
          <cell r="FZ83">
            <v>81.724999999999994</v>
          </cell>
          <cell r="GA83">
            <v>35.670999999999999</v>
          </cell>
          <cell r="GB83">
            <v>46.054000000000002</v>
          </cell>
          <cell r="GC83">
            <v>202.893</v>
          </cell>
          <cell r="GD83">
            <v>65.649000000000001</v>
          </cell>
          <cell r="GE83">
            <v>137.244</v>
          </cell>
          <cell r="GF83">
            <v>237.43600000000001</v>
          </cell>
          <cell r="GG83">
            <v>18.698</v>
          </cell>
          <cell r="GH83">
            <v>218.738</v>
          </cell>
          <cell r="GI83">
            <v>1750.971</v>
          </cell>
          <cell r="GJ83">
            <v>644.80899999999997</v>
          </cell>
          <cell r="GK83">
            <v>1106.162</v>
          </cell>
          <cell r="GL83">
            <v>2035.24</v>
          </cell>
          <cell r="GM83">
            <v>880.86199999999997</v>
          </cell>
          <cell r="GN83">
            <v>1154.3779999999999</v>
          </cell>
          <cell r="GO83">
            <v>318.399</v>
          </cell>
          <cell r="GP83">
            <v>132.88200000000001</v>
          </cell>
          <cell r="GQ83">
            <v>185.517</v>
          </cell>
          <cell r="GR83">
            <v>1716.8409999999999</v>
          </cell>
          <cell r="GS83">
            <v>747.98</v>
          </cell>
          <cell r="GT83">
            <v>968.86099999999999</v>
          </cell>
          <cell r="GU83">
            <v>12615.632</v>
          </cell>
          <cell r="GV83">
            <v>6535.0829999999996</v>
          </cell>
          <cell r="GW83">
            <v>6080.549</v>
          </cell>
          <cell r="GX83">
            <v>3801.4209999999998</v>
          </cell>
          <cell r="GY83">
            <v>1594.808</v>
          </cell>
          <cell r="GZ83">
            <v>2206.6129999999998</v>
          </cell>
          <cell r="HA83">
            <v>969.05</v>
          </cell>
          <cell r="HB83">
            <v>363.48500000000001</v>
          </cell>
          <cell r="HC83">
            <v>605.56500000000005</v>
          </cell>
          <cell r="HD83">
            <v>3072.5219999999999</v>
          </cell>
          <cell r="HE83">
            <v>1577.72</v>
          </cell>
          <cell r="HF83">
            <v>1494.8009999999999</v>
          </cell>
          <cell r="HG83">
            <v>1867.347</v>
          </cell>
          <cell r="HH83">
            <v>932.75</v>
          </cell>
          <cell r="HI83">
            <v>934.59699999999998</v>
          </cell>
          <cell r="HJ83">
            <v>430.55099999999999</v>
          </cell>
          <cell r="HK83">
            <v>218.023</v>
          </cell>
          <cell r="HL83">
            <v>212.52699999999999</v>
          </cell>
          <cell r="HM83">
            <v>347.33300000000003</v>
          </cell>
          <cell r="HN83">
            <v>161.94200000000001</v>
          </cell>
          <cell r="HO83">
            <v>185.39099999999999</v>
          </cell>
          <cell r="HP83">
            <v>152.624</v>
          </cell>
          <cell r="HQ83">
            <v>80.649000000000001</v>
          </cell>
          <cell r="HR83">
            <v>71.975999999999999</v>
          </cell>
          <cell r="HS83">
            <v>352.76299999999998</v>
          </cell>
          <cell r="HT83">
            <v>168.34200000000001</v>
          </cell>
          <cell r="HU83">
            <v>184.42099999999999</v>
          </cell>
          <cell r="HV83">
            <v>338.96</v>
          </cell>
          <cell r="HW83">
            <v>158.143</v>
          </cell>
          <cell r="HX83">
            <v>180.816</v>
          </cell>
          <cell r="HY83">
            <v>742.04100000000005</v>
          </cell>
          <cell r="HZ83">
            <v>363.79700000000003</v>
          </cell>
          <cell r="IA83">
            <v>378.24400000000003</v>
          </cell>
          <cell r="IB83">
            <v>1125.306</v>
          </cell>
          <cell r="IC83">
            <v>568.95399999999995</v>
          </cell>
          <cell r="ID83">
            <v>556.35199999999998</v>
          </cell>
          <cell r="IE83">
            <v>724.69399999999996</v>
          </cell>
          <cell r="IF83">
            <v>353.48700000000002</v>
          </cell>
          <cell r="IG83">
            <v>371.20699999999999</v>
          </cell>
          <cell r="IH83">
            <v>1094.0840000000001</v>
          </cell>
          <cell r="II83">
            <v>548.09</v>
          </cell>
          <cell r="IJ83">
            <v>545.99300000000005</v>
          </cell>
          <cell r="IK83">
            <v>184.804</v>
          </cell>
          <cell r="IL83">
            <v>89.16</v>
          </cell>
          <cell r="IM83">
            <v>95.644000000000005</v>
          </cell>
          <cell r="IN83">
            <v>2070.0430000000001</v>
          </cell>
          <cell r="IO83">
            <v>1035.8309999999999</v>
          </cell>
          <cell r="IP83">
            <v>1034.212</v>
          </cell>
          <cell r="IQ83">
            <v>1522.038</v>
          </cell>
        </row>
      </sheetData>
      <sheetData sheetId="5">
        <row r="1">
          <cell r="B1" t="str">
            <v>&gt; 15-24 years ;  P14 - People who were working 12 months ago ;  &gt; Males ;</v>
          </cell>
          <cell r="C1" t="str">
            <v>&gt; 15-24 years ;  P14 - People who were working 12 months ago ;  &gt; Females ;</v>
          </cell>
          <cell r="D1" t="str">
            <v>&gt; 15-24 years ;  P15 - People currently employed and employed 12 months ago ;  Persons ;</v>
          </cell>
          <cell r="E1" t="str">
            <v>&gt; 15-24 years ;  P15 - People currently employed and employed 12 months ago ;  &gt; Males ;</v>
          </cell>
          <cell r="F1" t="str">
            <v>&gt; 15-24 years ;  P15 - People currently employed and employed 12 months ago ;  &gt; Females ;</v>
          </cell>
          <cell r="G1" t="str">
            <v>&gt; 15-24 years ;  P16 - People who left, lost or worked multiple jobs last year ;  Persons ;</v>
          </cell>
          <cell r="H1" t="str">
            <v>&gt; 15-24 years ;  P16 - People who left, lost or worked multiple jobs last year ;  &gt; Males ;</v>
          </cell>
          <cell r="I1" t="str">
            <v>&gt; 15-24 years ;  P16 - People who left, lost or worked multiple jobs last year ;  &gt; Females ;</v>
          </cell>
          <cell r="J1" t="str">
            <v>&gt; 15-24 years ;  P17 - People who left or lost a job last year ;  Persons ;</v>
          </cell>
          <cell r="K1" t="str">
            <v>&gt; 15-24 years ;  P17 - People who left or lost a job last year ;  &gt; Males ;</v>
          </cell>
          <cell r="L1" t="str">
            <v>&gt; 15-24 years ;  P17 - People who left or lost a job last year ;  &gt; Females ;</v>
          </cell>
          <cell r="M1" t="str">
            <v>&gt; 15-24 years ;  P18 - Employed people who left or lost a job last year ;  Persons ;</v>
          </cell>
          <cell r="N1" t="str">
            <v>&gt; 15-24 years ;  P18 - Employed people who left or lost a job last year ;  &gt; Males ;</v>
          </cell>
          <cell r="O1" t="str">
            <v>&gt; 15-24 years ;  P18 - Employed people who left or lost a job last year ;  &gt; Females ;</v>
          </cell>
          <cell r="P1" t="str">
            <v>&gt; 15-24 years ;  P19 - Unemployed people ;  Persons ;</v>
          </cell>
          <cell r="Q1" t="str">
            <v>&gt; 15-24 years ;  P19 - Unemployed people ;  &gt; Males ;</v>
          </cell>
          <cell r="R1" t="str">
            <v>&gt; 15-24 years ;  P19 - Unemployed people ;  &gt; Females ;</v>
          </cell>
          <cell r="S1" t="str">
            <v>&gt; 15-24 years ;  P20 - People not in the labour force (PNILF) ;  Persons ;</v>
          </cell>
          <cell r="T1" t="str">
            <v>&gt; 15-24 years ;  P20 - People not in the labour force (PNILF) ;  &gt; Males ;</v>
          </cell>
          <cell r="U1" t="str">
            <v>&gt; 15-24 years ;  P20 - People not in the labour force (PNILF) ;  &gt; Females ;</v>
          </cell>
          <cell r="V1" t="str">
            <v>&gt; 15-24 years ;  P21 - PNILF who wanted to work ;  Persons ;</v>
          </cell>
          <cell r="W1" t="str">
            <v>&gt; 15-24 years ;  P21 - PNILF who wanted to work ;  &gt; Males ;</v>
          </cell>
          <cell r="X1" t="str">
            <v>&gt; 15-24 years ;  P21 - PNILF who wanted to work ;  &gt; Females ;</v>
          </cell>
          <cell r="Y1" t="str">
            <v>&gt; 15-24 years ;  P22 - PNILF who looked for work ;  Persons ;</v>
          </cell>
          <cell r="Z1" t="str">
            <v>&gt; 15-24 years ;  P22 - PNILF who looked for work ;  &gt; Males ;</v>
          </cell>
          <cell r="AA1" t="str">
            <v>&gt; 15-24 years ;  P22 - PNILF who looked for work ;  &gt; Females ;</v>
          </cell>
          <cell r="AB1" t="str">
            <v>&gt; 15-24 years ;  P23 - PNILF with marginal attachment to the labour force ;  Persons ;</v>
          </cell>
          <cell r="AC1" t="str">
            <v>&gt; 15-24 years ;  P23 - PNILF with marginal attachment to the labour force ;  &gt; Males ;</v>
          </cell>
          <cell r="AD1" t="str">
            <v>&gt; 15-24 years ;  P23 - PNILF with marginal attachment to the labour force ;  &gt; Females ;</v>
          </cell>
          <cell r="AE1" t="str">
            <v>&gt; 15-24 years ;  P24 - PNILF who had a job to go or return to ;  Persons ;</v>
          </cell>
          <cell r="AF1" t="str">
            <v>&gt; 15-24 years ;  P24 - PNILF who had a job to go or return to ;  &gt; Males ;</v>
          </cell>
          <cell r="AG1" t="str">
            <v>&gt; 15-24 years ;  P24 - PNILF who had a job to go or return to ;  &gt; Females ;</v>
          </cell>
          <cell r="AH1" t="str">
            <v>&gt; 15-24 years ;  P25 - PNILF who wanted work and could start within four weeks ;  Persons ;</v>
          </cell>
          <cell r="AI1" t="str">
            <v>&gt; 15-24 years ;  P25 - PNILF who wanted work and could start within four weeks ;  &gt; Males ;</v>
          </cell>
          <cell r="AJ1" t="str">
            <v>&gt; 15-24 years ;  P25 - PNILF who wanted work and could start within four weeks ;  &gt; Females ;</v>
          </cell>
          <cell r="AK1" t="str">
            <v>&gt; 15-24 years ;  P26 - Discouraged job seekers ;  Persons ;</v>
          </cell>
          <cell r="AL1" t="str">
            <v>&gt; 15-24 years ;  P26 - Discouraged job seekers ;  &gt; Males ;</v>
          </cell>
          <cell r="AM1" t="str">
            <v>&gt; 15-24 years ;  P26 - Discouraged job seekers ;  &gt; Females ;</v>
          </cell>
          <cell r="AN1" t="str">
            <v>&gt; 15-24 years ;  P27 - PNILF who wanted work but unavailable within four weeks ;  Persons ;</v>
          </cell>
          <cell r="AO1" t="str">
            <v>&gt; 15-24 years ;  P27 - PNILF who wanted work but unavailable within four weeks ;  &gt; Males ;</v>
          </cell>
          <cell r="AP1" t="str">
            <v>&gt; 15-24 years ;  P27 - PNILF who wanted work but unavailable within four weeks ;  &gt; Females ;</v>
          </cell>
          <cell r="AQ1" t="str">
            <v>&gt; 15-24 years ;  P28 - PNILF who wanted work but were caring for children ;  Persons ;</v>
          </cell>
          <cell r="AR1" t="str">
            <v>&gt; 15-24 years ;  P28 - PNILF who wanted work but were caring for children ;  &gt; Males ;</v>
          </cell>
          <cell r="AS1" t="str">
            <v>&gt; 15-24 years ;  P28 - PNILF who wanted work but were caring for children ;  &gt; Females ;</v>
          </cell>
          <cell r="AT1" t="str">
            <v>&gt; 15-24 years ;  P29 - PNILF whose last job was less than 10 years ago ;  Persons ;</v>
          </cell>
          <cell r="AU1" t="str">
            <v>&gt; 15-24 years ;  P29 - PNILF whose last job was less than 10 years ago ;  &gt; Males ;</v>
          </cell>
          <cell r="AV1" t="str">
            <v>&gt; 15-24 years ;  P29 - PNILF whose last job was less than 10 years ago ;  &gt; Females ;</v>
          </cell>
          <cell r="AW1" t="str">
            <v>&gt; 15-24 years ;  P30 - Potential workers ;  Persons ;</v>
          </cell>
          <cell r="AX1" t="str">
            <v>&gt; 15-24 years ;  P30 - Potential workers ;  &gt; Males ;</v>
          </cell>
          <cell r="AY1" t="str">
            <v>&gt; 15-24 years ;  P30 - Potential workers ;  &gt; Females ;</v>
          </cell>
          <cell r="AZ1" t="str">
            <v>&gt; 15-24 years ;  P31 - Potential workers with job attachment ;  Persons ;</v>
          </cell>
          <cell r="BA1" t="str">
            <v>&gt; 15-24 years ;  P31 - Potential workers with job attachment ;  &gt; Males ;</v>
          </cell>
          <cell r="BB1" t="str">
            <v>&gt; 15-24 years ;  P31 - Potential workers with job attachment ;  &gt; Females ;</v>
          </cell>
          <cell r="BC1" t="str">
            <v>&gt; 15-24 years ;  P32 - Potential workers without job attachment ;  Persons ;</v>
          </cell>
          <cell r="BD1" t="str">
            <v>&gt; 15-24 years ;  P32 - Potential workers without job attachment ;  &gt; Males ;</v>
          </cell>
          <cell r="BE1" t="str">
            <v>&gt; 15-24 years ;  P32 - Potential workers without job attachment ;  &gt; Females ;</v>
          </cell>
          <cell r="BF1" t="str">
            <v>&gt; 15-24 years ;  P33 - People with job attachment ;  Persons ;</v>
          </cell>
          <cell r="BG1" t="str">
            <v>&gt; 15-24 years ;  P33 - People with job attachment ;  &gt; Males ;</v>
          </cell>
          <cell r="BH1" t="str">
            <v>&gt; 15-24 years ;  P33 - People with job attachment ;  &gt; Females ;</v>
          </cell>
          <cell r="BI1" t="str">
            <v>&gt; 15-24 years ;  P34 - People without job attachment ;  Persons ;</v>
          </cell>
          <cell r="BJ1" t="str">
            <v>&gt; 15-24 years ;  P34 - People without job attachment ;  &gt; Males ;</v>
          </cell>
          <cell r="BK1" t="str">
            <v>&gt; 15-24 years ;  P34 - People without job attachment ;  &gt; Females ;</v>
          </cell>
          <cell r="BL1" t="str">
            <v>&gt; 15-24 years ;  P35 - PNILF with marginal attachment to the labour force (historical ver.) ;  Persons ;</v>
          </cell>
          <cell r="BM1" t="str">
            <v>&gt; 15-24 years ;  P35 - PNILF with marginal attachment to the labour force (historical ver.) ;  &gt; Males ;</v>
          </cell>
          <cell r="BN1" t="str">
            <v>&gt; 15-24 years ;  P35 - PNILF with marginal attachment to the labour force (historical ver.) ;  &gt; Females ;</v>
          </cell>
          <cell r="BO1" t="str">
            <v>&gt; 25-44 years ;  P01 - Civilian population ;  Persons ;</v>
          </cell>
          <cell r="BP1" t="str">
            <v>&gt; 25-44 years ;  P01 - Civilian population ;  &gt; Males ;</v>
          </cell>
          <cell r="BQ1" t="str">
            <v>&gt; 25-44 years ;  P01 - Civilian population ;  &gt; Females ;</v>
          </cell>
          <cell r="BR1" t="str">
            <v>&gt; 25-44 years ;  P02 - Employed people ;  Persons ;</v>
          </cell>
          <cell r="BS1" t="str">
            <v>&gt; 25-44 years ;  P02 - Employed people ;  &gt; Males ;</v>
          </cell>
          <cell r="BT1" t="str">
            <v>&gt; 25-44 years ;  P02 - Employed people ;  &gt; Females ;</v>
          </cell>
          <cell r="BU1" t="str">
            <v>&gt; 25-44 years ;  P03 - Employed people who would prefer more hours ;  Persons ;</v>
          </cell>
          <cell r="BV1" t="str">
            <v>&gt; 25-44 years ;  P03 - Employed people who would prefer more hours ;  &gt; Males ;</v>
          </cell>
          <cell r="BW1" t="str">
            <v>&gt; 25-44 years ;  P03 - Employed people who would prefer more hours ;  &gt; Females ;</v>
          </cell>
          <cell r="BX1" t="str">
            <v>&gt; 25-44 years ;  P04 - Part-time workers who would prefer more hours ;  Persons ;</v>
          </cell>
          <cell r="BY1" t="str">
            <v>&gt; 25-44 years ;  P04 - Part-time workers who would prefer more hours ;  &gt; Males ;</v>
          </cell>
          <cell r="BZ1" t="str">
            <v>&gt; 25-44 years ;  P04 - Part-time workers who would prefer more hours ;  &gt; Females ;</v>
          </cell>
          <cell r="CA1" t="str">
            <v>&gt; 25-44 years ;  P05 - Part-time workers who would prefer full-time hours ;  Persons ;</v>
          </cell>
          <cell r="CB1" t="str">
            <v>&gt; 25-44 years ;  P05 - Part-time workers who would prefer full-time hours ;  &gt; Males ;</v>
          </cell>
          <cell r="CC1" t="str">
            <v>&gt; 25-44 years ;  P05 - Part-time workers who would prefer full-time hours ;  &gt; Females ;</v>
          </cell>
          <cell r="CD1" t="str">
            <v>&gt; 25-44 years ;  P06 - Underemployed workers ;  Persons ;</v>
          </cell>
          <cell r="CE1" t="str">
            <v>&gt; 25-44 years ;  P06 - Underemployed workers ;  &gt; Males ;</v>
          </cell>
          <cell r="CF1" t="str">
            <v>&gt; 25-44 years ;  P06 - Underemployed workers ;  &gt; Females ;</v>
          </cell>
          <cell r="CG1" t="str">
            <v>&gt; 25-44 years ;  P07 - Underemployed part-time workers ;  Persons ;</v>
          </cell>
          <cell r="CH1" t="str">
            <v>&gt; 25-44 years ;  P07 - Underemployed part-time workers ;  &gt; Males ;</v>
          </cell>
          <cell r="CI1" t="str">
            <v>&gt; 25-44 years ;  P07 - Underemployed part-time workers ;  &gt; Females ;</v>
          </cell>
          <cell r="CJ1" t="str">
            <v>&gt; 25-44 years ;  P08 - People who started current job In the last year ;  Persons ;</v>
          </cell>
          <cell r="CK1" t="str">
            <v>&gt; 25-44 years ;  P08 - People who started current job In the last year ;  &gt; Males ;</v>
          </cell>
          <cell r="CL1" t="str">
            <v>&gt; 25-44 years ;  P08 - People who started current job In the last year ;  &gt; Females ;</v>
          </cell>
          <cell r="CM1" t="str">
            <v>&gt; 25-44 years ;  P09 - People employed in current job for a year or more ;  Persons ;</v>
          </cell>
          <cell r="CN1" t="str">
            <v>&gt; 25-44 years ;  P09 - People employed in current job for a year or more ;  &gt; Males ;</v>
          </cell>
          <cell r="CO1" t="str">
            <v>&gt; 25-44 years ;  P09 - People employed in current job for a year or more ;  &gt; Females ;</v>
          </cell>
          <cell r="CP1" t="str">
            <v>&gt; 25-44 years ;  P10 - Employees who started current job In the last year ;  Persons ;</v>
          </cell>
          <cell r="CQ1" t="str">
            <v>&gt; 25-44 years ;  P10 - Employees who started current job In the last year ;  &gt; Males ;</v>
          </cell>
          <cell r="CR1" t="str">
            <v>&gt; 25-44 years ;  P10 - Employees who started current job In the last year ;  &gt; Females ;</v>
          </cell>
          <cell r="CS1" t="str">
            <v>&gt; 25-44 years ;  P11 - Employees in current job for a year or more ;  Persons ;</v>
          </cell>
          <cell r="CT1" t="str">
            <v>&gt; 25-44 years ;  P11 - Employees in current job for a year or more ;  &gt; Males ;</v>
          </cell>
          <cell r="CU1" t="str">
            <v>&gt; 25-44 years ;  P11 - Employees in current job for a year or more ;  &gt; Females ;</v>
          </cell>
          <cell r="CV1" t="str">
            <v>&gt; 25-44 years ;  P12 - Looked for work while in current job over the last year ;  Persons ;</v>
          </cell>
          <cell r="CW1" t="str">
            <v>&gt; 25-44 years ;  P12 - Looked for work while in current job over the last year ;  &gt; Males ;</v>
          </cell>
          <cell r="CX1" t="str">
            <v>&gt; 25-44 years ;  P12 - Looked for work while in current job over the last year ;  &gt; Females ;</v>
          </cell>
          <cell r="CY1" t="str">
            <v>&gt; 25-44 years ;  P13 - People who worked at some time during the last year ;  Persons ;</v>
          </cell>
          <cell r="CZ1" t="str">
            <v>&gt; 25-44 years ;  P13 - People who worked at some time during the last year ;  &gt; Males ;</v>
          </cell>
          <cell r="DA1" t="str">
            <v>&gt; 25-44 years ;  P13 - People who worked at some time during the last year ;  &gt; Females ;</v>
          </cell>
          <cell r="DB1" t="str">
            <v>&gt; 25-44 years ;  P14 - People who were working 12 months ago ;  Persons ;</v>
          </cell>
          <cell r="DC1" t="str">
            <v>&gt; 25-44 years ;  P14 - People who were working 12 months ago ;  &gt; Males ;</v>
          </cell>
          <cell r="DD1" t="str">
            <v>&gt; 25-44 years ;  P14 - People who were working 12 months ago ;  &gt; Females ;</v>
          </cell>
          <cell r="DE1" t="str">
            <v>&gt; 25-44 years ;  P15 - People currently employed and employed 12 months ago ;  Persons ;</v>
          </cell>
          <cell r="DF1" t="str">
            <v>&gt; 25-44 years ;  P15 - People currently employed and employed 12 months ago ;  &gt; Males ;</v>
          </cell>
          <cell r="DG1" t="str">
            <v>&gt; 25-44 years ;  P15 - People currently employed and employed 12 months ago ;  &gt; Females ;</v>
          </cell>
          <cell r="DH1" t="str">
            <v>&gt; 25-44 years ;  P16 - People who left, lost or worked multiple jobs last year ;  Persons ;</v>
          </cell>
          <cell r="DI1" t="str">
            <v>&gt; 25-44 years ;  P16 - People who left, lost or worked multiple jobs last year ;  &gt; Males ;</v>
          </cell>
          <cell r="DJ1" t="str">
            <v>&gt; 25-44 years ;  P16 - People who left, lost or worked multiple jobs last year ;  &gt; Females ;</v>
          </cell>
          <cell r="DK1" t="str">
            <v>&gt; 25-44 years ;  P17 - People who left or lost a job last year ;  Persons ;</v>
          </cell>
          <cell r="DL1" t="str">
            <v>&gt; 25-44 years ;  P17 - People who left or lost a job last year ;  &gt; Males ;</v>
          </cell>
          <cell r="DM1" t="str">
            <v>&gt; 25-44 years ;  P17 - People who left or lost a job last year ;  &gt; Females ;</v>
          </cell>
          <cell r="DN1" t="str">
            <v>&gt; 25-44 years ;  P18 - Employed people who left or lost a job last year ;  Persons ;</v>
          </cell>
          <cell r="DO1" t="str">
            <v>&gt; 25-44 years ;  P18 - Employed people who left or lost a job last year ;  &gt; Males ;</v>
          </cell>
          <cell r="DP1" t="str">
            <v>&gt; 25-44 years ;  P18 - Employed people who left or lost a job last year ;  &gt; Females ;</v>
          </cell>
          <cell r="DQ1" t="str">
            <v>&gt; 25-44 years ;  P19 - Unemployed people ;  Persons ;</v>
          </cell>
          <cell r="DR1" t="str">
            <v>&gt; 25-44 years ;  P19 - Unemployed people ;  &gt; Males ;</v>
          </cell>
          <cell r="DS1" t="str">
            <v>&gt; 25-44 years ;  P19 - Unemployed people ;  &gt; Females ;</v>
          </cell>
          <cell r="DT1" t="str">
            <v>&gt; 25-44 years ;  P20 - People not in the labour force (PNILF) ;  Persons ;</v>
          </cell>
          <cell r="DU1" t="str">
            <v>&gt; 25-44 years ;  P20 - People not in the labour force (PNILF) ;  &gt; Males ;</v>
          </cell>
          <cell r="DV1" t="str">
            <v>&gt; 25-44 years ;  P20 - People not in the labour force (PNILF) ;  &gt; Females ;</v>
          </cell>
          <cell r="DW1" t="str">
            <v>&gt; 25-44 years ;  P21 - PNILF who wanted to work ;  Persons ;</v>
          </cell>
          <cell r="DX1" t="str">
            <v>&gt; 25-44 years ;  P21 - PNILF who wanted to work ;  &gt; Males ;</v>
          </cell>
          <cell r="DY1" t="str">
            <v>&gt; 25-44 years ;  P21 - PNILF who wanted to work ;  &gt; Females ;</v>
          </cell>
          <cell r="DZ1" t="str">
            <v>&gt; 25-44 years ;  P22 - PNILF who looked for work ;  Persons ;</v>
          </cell>
          <cell r="EA1" t="str">
            <v>&gt; 25-44 years ;  P22 - PNILF who looked for work ;  &gt; Males ;</v>
          </cell>
          <cell r="EB1" t="str">
            <v>&gt; 25-44 years ;  P22 - PNILF who looked for work ;  &gt; Females ;</v>
          </cell>
          <cell r="EC1" t="str">
            <v>&gt; 25-44 years ;  P23 - PNILF with marginal attachment to the labour force ;  Persons ;</v>
          </cell>
          <cell r="ED1" t="str">
            <v>&gt; 25-44 years ;  P23 - PNILF with marginal attachment to the labour force ;  &gt; Males ;</v>
          </cell>
          <cell r="EE1" t="str">
            <v>&gt; 25-44 years ;  P23 - PNILF with marginal attachment to the labour force ;  &gt; Females ;</v>
          </cell>
          <cell r="EF1" t="str">
            <v>&gt; 25-44 years ;  P24 - PNILF who had a job to go or return to ;  Persons ;</v>
          </cell>
          <cell r="EG1" t="str">
            <v>&gt; 25-44 years ;  P24 - PNILF who had a job to go or return to ;  &gt; Males ;</v>
          </cell>
          <cell r="EH1" t="str">
            <v>&gt; 25-44 years ;  P24 - PNILF who had a job to go or return to ;  &gt; Females ;</v>
          </cell>
          <cell r="EI1" t="str">
            <v>&gt; 25-44 years ;  P25 - PNILF who wanted work and could start within four weeks ;  Persons ;</v>
          </cell>
          <cell r="EJ1" t="str">
            <v>&gt; 25-44 years ;  P25 - PNILF who wanted work and could start within four weeks ;  &gt; Males ;</v>
          </cell>
          <cell r="EK1" t="str">
            <v>&gt; 25-44 years ;  P25 - PNILF who wanted work and could start within four weeks ;  &gt; Females ;</v>
          </cell>
          <cell r="EL1" t="str">
            <v>&gt; 25-44 years ;  P26 - Discouraged job seekers ;  Persons ;</v>
          </cell>
          <cell r="EM1" t="str">
            <v>&gt; 25-44 years ;  P26 - Discouraged job seekers ;  &gt; Males ;</v>
          </cell>
          <cell r="EN1" t="str">
            <v>&gt; 25-44 years ;  P26 - Discouraged job seekers ;  &gt; Females ;</v>
          </cell>
          <cell r="EO1" t="str">
            <v>&gt; 25-44 years ;  P27 - PNILF who wanted work but unavailable within four weeks ;  Persons ;</v>
          </cell>
          <cell r="EP1" t="str">
            <v>&gt; 25-44 years ;  P27 - PNILF who wanted work but unavailable within four weeks ;  &gt; Males ;</v>
          </cell>
          <cell r="EQ1" t="str">
            <v>&gt; 25-44 years ;  P27 - PNILF who wanted work but unavailable within four weeks ;  &gt; Females ;</v>
          </cell>
          <cell r="ER1" t="str">
            <v>&gt; 25-44 years ;  P28 - PNILF who wanted work but were caring for children ;  Persons ;</v>
          </cell>
          <cell r="ES1" t="str">
            <v>&gt; 25-44 years ;  P28 - PNILF who wanted work but were caring for children ;  &gt; Males ;</v>
          </cell>
          <cell r="ET1" t="str">
            <v>&gt; 25-44 years ;  P28 - PNILF who wanted work but were caring for children ;  &gt; Females ;</v>
          </cell>
          <cell r="EU1" t="str">
            <v>&gt; 25-44 years ;  P29 - PNILF whose last job was less than 10 years ago ;  Persons ;</v>
          </cell>
          <cell r="EV1" t="str">
            <v>&gt; 25-44 years ;  P29 - PNILF whose last job was less than 10 years ago ;  &gt; Males ;</v>
          </cell>
          <cell r="EW1" t="str">
            <v>&gt; 25-44 years ;  P29 - PNILF whose last job was less than 10 years ago ;  &gt; Females ;</v>
          </cell>
          <cell r="EX1" t="str">
            <v>&gt; 25-44 years ;  P30 - Potential workers ;  Persons ;</v>
          </cell>
          <cell r="EY1" t="str">
            <v>&gt; 25-44 years ;  P30 - Potential workers ;  &gt; Males ;</v>
          </cell>
          <cell r="EZ1" t="str">
            <v>&gt; 25-44 years ;  P30 - Potential workers ;  &gt; Females ;</v>
          </cell>
          <cell r="FA1" t="str">
            <v>&gt; 25-44 years ;  P31 - Potential workers with job attachment ;  Persons ;</v>
          </cell>
          <cell r="FB1" t="str">
            <v>&gt; 25-44 years ;  P31 - Potential workers with job attachment ;  &gt; Males ;</v>
          </cell>
          <cell r="FC1" t="str">
            <v>&gt; 25-44 years ;  P31 - Potential workers with job attachment ;  &gt; Females ;</v>
          </cell>
          <cell r="FD1" t="str">
            <v>&gt; 25-44 years ;  P32 - Potential workers without job attachment ;  Persons ;</v>
          </cell>
          <cell r="FE1" t="str">
            <v>&gt; 25-44 years ;  P32 - Potential workers without job attachment ;  &gt; Males ;</v>
          </cell>
          <cell r="FF1" t="str">
            <v>&gt; 25-44 years ;  P32 - Potential workers without job attachment ;  &gt; Females ;</v>
          </cell>
          <cell r="FG1" t="str">
            <v>&gt; 25-44 years ;  P33 - People with job attachment ;  Persons ;</v>
          </cell>
          <cell r="FH1" t="str">
            <v>&gt; 25-44 years ;  P33 - People with job attachment ;  &gt; Males ;</v>
          </cell>
          <cell r="FI1" t="str">
            <v>&gt; 25-44 years ;  P33 - People with job attachment ;  &gt; Females ;</v>
          </cell>
          <cell r="FJ1" t="str">
            <v>&gt; 25-44 years ;  P34 - People without job attachment ;  Persons ;</v>
          </cell>
          <cell r="FK1" t="str">
            <v>&gt; 25-44 years ;  P34 - People without job attachment ;  &gt; Males ;</v>
          </cell>
          <cell r="FL1" t="str">
            <v>&gt; 25-44 years ;  P34 - People without job attachment ;  &gt; Females ;</v>
          </cell>
          <cell r="FM1" t="str">
            <v>&gt; 25-44 years ;  P35 - PNILF with marginal attachment to the labour force (historical ver.) ;  Persons ;</v>
          </cell>
          <cell r="FN1" t="str">
            <v>&gt; 25-44 years ;  P35 - PNILF with marginal attachment to the labour force (historical ver.) ;  &gt; Males ;</v>
          </cell>
          <cell r="FO1" t="str">
            <v>&gt; 25-44 years ;  P35 - PNILF with marginal attachment to the labour force (historical ver.) ;  &gt; Females ;</v>
          </cell>
          <cell r="FP1" t="str">
            <v>&gt; 45-64 years ;  P01 - Civilian population ;  Persons ;</v>
          </cell>
          <cell r="FQ1" t="str">
            <v>&gt; 45-64 years ;  P01 - Civilian population ;  &gt; Males ;</v>
          </cell>
          <cell r="FR1" t="str">
            <v>&gt; 45-64 years ;  P01 - Civilian population ;  &gt; Females ;</v>
          </cell>
          <cell r="FS1" t="str">
            <v>&gt; 45-64 years ;  P02 - Employed people ;  Persons ;</v>
          </cell>
          <cell r="FT1" t="str">
            <v>&gt; 45-64 years ;  P02 - Employed people ;  &gt; Males ;</v>
          </cell>
          <cell r="FU1" t="str">
            <v>&gt; 45-64 years ;  P02 - Employed people ;  &gt; Females ;</v>
          </cell>
          <cell r="FV1" t="str">
            <v>&gt; 45-64 years ;  P03 - Employed people who would prefer more hours ;  Persons ;</v>
          </cell>
          <cell r="FW1" t="str">
            <v>&gt; 45-64 years ;  P03 - Employed people who would prefer more hours ;  &gt; Males ;</v>
          </cell>
          <cell r="FX1" t="str">
            <v>&gt; 45-64 years ;  P03 - Employed people who would prefer more hours ;  &gt; Females ;</v>
          </cell>
          <cell r="FY1" t="str">
            <v>&gt; 45-64 years ;  P04 - Part-time workers who would prefer more hours ;  Persons ;</v>
          </cell>
          <cell r="FZ1" t="str">
            <v>&gt; 45-64 years ;  P04 - Part-time workers who would prefer more hours ;  &gt; Males ;</v>
          </cell>
          <cell r="GA1" t="str">
            <v>&gt; 45-64 years ;  P04 - Part-time workers who would prefer more hours ;  &gt; Females ;</v>
          </cell>
          <cell r="GB1" t="str">
            <v>&gt; 45-64 years ;  P05 - Part-time workers who would prefer full-time hours ;  Persons ;</v>
          </cell>
          <cell r="GC1" t="str">
            <v>&gt; 45-64 years ;  P05 - Part-time workers who would prefer full-time hours ;  &gt; Males ;</v>
          </cell>
          <cell r="GD1" t="str">
            <v>&gt; 45-64 years ;  P05 - Part-time workers who would prefer full-time hours ;  &gt; Females ;</v>
          </cell>
          <cell r="GE1" t="str">
            <v>&gt; 45-64 years ;  P06 - Underemployed workers ;  Persons ;</v>
          </cell>
          <cell r="GF1" t="str">
            <v>&gt; 45-64 years ;  P06 - Underemployed workers ;  &gt; Males ;</v>
          </cell>
          <cell r="GG1" t="str">
            <v>&gt; 45-64 years ;  P06 - Underemployed workers ;  &gt; Females ;</v>
          </cell>
          <cell r="GH1" t="str">
            <v>&gt; 45-64 years ;  P07 - Underemployed part-time workers ;  Persons ;</v>
          </cell>
          <cell r="GI1" t="str">
            <v>&gt; 45-64 years ;  P07 - Underemployed part-time workers ;  &gt; Males ;</v>
          </cell>
          <cell r="GJ1" t="str">
            <v>&gt; 45-64 years ;  P07 - Underemployed part-time workers ;  &gt; Females ;</v>
          </cell>
          <cell r="GK1" t="str">
            <v>&gt; 45-64 years ;  P08 - People who started current job In the last year ;  Persons ;</v>
          </cell>
          <cell r="GL1" t="str">
            <v>&gt; 45-64 years ;  P08 - People who started current job In the last year ;  &gt; Males ;</v>
          </cell>
          <cell r="GM1" t="str">
            <v>&gt; 45-64 years ;  P08 - People who started current job In the last year ;  &gt; Females ;</v>
          </cell>
          <cell r="GN1" t="str">
            <v>&gt; 45-64 years ;  P09 - People employed in current job for a year or more ;  Persons ;</v>
          </cell>
          <cell r="GO1" t="str">
            <v>&gt; 45-64 years ;  P09 - People employed in current job for a year or more ;  &gt; Males ;</v>
          </cell>
          <cell r="GP1" t="str">
            <v>&gt; 45-64 years ;  P09 - People employed in current job for a year or more ;  &gt; Females ;</v>
          </cell>
          <cell r="GQ1" t="str">
            <v>&gt; 45-64 years ;  P10 - Employees who started current job In the last year ;  Persons ;</v>
          </cell>
          <cell r="GR1" t="str">
            <v>&gt; 45-64 years ;  P10 - Employees who started current job In the last year ;  &gt; Males ;</v>
          </cell>
          <cell r="GS1" t="str">
            <v>&gt; 45-64 years ;  P10 - Employees who started current job In the last year ;  &gt; Females ;</v>
          </cell>
          <cell r="GT1" t="str">
            <v>&gt; 45-64 years ;  P11 - Employees in current job for a year or more ;  Persons ;</v>
          </cell>
          <cell r="GU1" t="str">
            <v>&gt; 45-64 years ;  P11 - Employees in current job for a year or more ;  &gt; Males ;</v>
          </cell>
          <cell r="GV1" t="str">
            <v>&gt; 45-64 years ;  P11 - Employees in current job for a year or more ;  &gt; Females ;</v>
          </cell>
          <cell r="GW1" t="str">
            <v>&gt; 45-64 years ;  P12 - Looked for work while in current job over the last year ;  Persons ;</v>
          </cell>
          <cell r="GX1" t="str">
            <v>&gt; 45-64 years ;  P12 - Looked for work while in current job over the last year ;  &gt; Males ;</v>
          </cell>
          <cell r="GY1" t="str">
            <v>&gt; 45-64 years ;  P12 - Looked for work while in current job over the last year ;  &gt; Females ;</v>
          </cell>
          <cell r="GZ1" t="str">
            <v>&gt; 45-64 years ;  P13 - People who worked at some time during the last year ;  Persons ;</v>
          </cell>
          <cell r="HA1" t="str">
            <v>&gt; 45-64 years ;  P13 - People who worked at some time during the last year ;  &gt; Males ;</v>
          </cell>
          <cell r="HB1" t="str">
            <v>&gt; 45-64 years ;  P13 - People who worked at some time during the last year ;  &gt; Females ;</v>
          </cell>
          <cell r="HC1" t="str">
            <v>&gt; 45-64 years ;  P14 - People who were working 12 months ago ;  Persons ;</v>
          </cell>
          <cell r="HD1" t="str">
            <v>&gt; 45-64 years ;  P14 - People who were working 12 months ago ;  &gt; Males ;</v>
          </cell>
          <cell r="HE1" t="str">
            <v>&gt; 45-64 years ;  P14 - People who were working 12 months ago ;  &gt; Females ;</v>
          </cell>
          <cell r="HF1" t="str">
            <v>&gt; 45-64 years ;  P15 - People currently employed and employed 12 months ago ;  Persons ;</v>
          </cell>
          <cell r="HG1" t="str">
            <v>&gt; 45-64 years ;  P15 - People currently employed and employed 12 months ago ;  &gt; Males ;</v>
          </cell>
          <cell r="HH1" t="str">
            <v>&gt; 45-64 years ;  P15 - People currently employed and employed 12 months ago ;  &gt; Females ;</v>
          </cell>
          <cell r="HI1" t="str">
            <v>&gt; 45-64 years ;  P16 - People who left, lost or worked multiple jobs last year ;  Persons ;</v>
          </cell>
          <cell r="HJ1" t="str">
            <v>&gt; 45-64 years ;  P16 - People who left, lost or worked multiple jobs last year ;  &gt; Males ;</v>
          </cell>
          <cell r="HK1" t="str">
            <v>&gt; 45-64 years ;  P16 - People who left, lost or worked multiple jobs last year ;  &gt; Females ;</v>
          </cell>
          <cell r="HL1" t="str">
            <v>&gt; 45-64 years ;  P17 - People who left or lost a job last year ;  Persons ;</v>
          </cell>
          <cell r="HM1" t="str">
            <v>&gt; 45-64 years ;  P17 - People who left or lost a job last year ;  &gt; Males ;</v>
          </cell>
          <cell r="HN1" t="str">
            <v>&gt; 45-64 years ;  P17 - People who left or lost a job last year ;  &gt; Females ;</v>
          </cell>
          <cell r="HO1" t="str">
            <v>&gt; 45-64 years ;  P18 - Employed people who left or lost a job last year ;  Persons ;</v>
          </cell>
          <cell r="HP1" t="str">
            <v>&gt; 45-64 years ;  P18 - Employed people who left or lost a job last year ;  &gt; Males ;</v>
          </cell>
          <cell r="HQ1" t="str">
            <v>&gt; 45-64 years ;  P18 - Employed people who left or lost a job last year ;  &gt; Females ;</v>
          </cell>
          <cell r="HR1" t="str">
            <v>&gt; 45-64 years ;  P19 - Unemployed people ;  Persons ;</v>
          </cell>
          <cell r="HS1" t="str">
            <v>&gt; 45-64 years ;  P19 - Unemployed people ;  &gt; Males ;</v>
          </cell>
          <cell r="HT1" t="str">
            <v>&gt; 45-64 years ;  P19 - Unemployed people ;  &gt; Females ;</v>
          </cell>
          <cell r="HU1" t="str">
            <v>&gt; 45-64 years ;  P20 - People not in the labour force (PNILF) ;  Persons ;</v>
          </cell>
          <cell r="HV1" t="str">
            <v>&gt; 45-64 years ;  P20 - People not in the labour force (PNILF) ;  &gt; Males ;</v>
          </cell>
          <cell r="HW1" t="str">
            <v>&gt; 45-64 years ;  P20 - People not in the labour force (PNILF) ;  &gt; Females ;</v>
          </cell>
          <cell r="HX1" t="str">
            <v>&gt; 45-64 years ;  P21 - PNILF who wanted to work ;  Persons ;</v>
          </cell>
          <cell r="HY1" t="str">
            <v>&gt; 45-64 years ;  P21 - PNILF who wanted to work ;  &gt; Males ;</v>
          </cell>
          <cell r="HZ1" t="str">
            <v>&gt; 45-64 years ;  P21 - PNILF who wanted to work ;  &gt; Females ;</v>
          </cell>
          <cell r="IA1" t="str">
            <v>&gt; 45-64 years ;  P22 - PNILF who looked for work ;  Persons ;</v>
          </cell>
          <cell r="IB1" t="str">
            <v>&gt; 45-64 years ;  P22 - PNILF who looked for work ;  &gt; Males ;</v>
          </cell>
          <cell r="IC1" t="str">
            <v>&gt; 45-64 years ;  P22 - PNILF who looked for work ;  &gt; Females ;</v>
          </cell>
          <cell r="ID1" t="str">
            <v>&gt; 45-64 years ;  P23 - PNILF with marginal attachment to the labour force ;  Persons ;</v>
          </cell>
          <cell r="IE1" t="str">
            <v>&gt; 45-64 years ;  P23 - PNILF with marginal attachment to the labour force ;  &gt; Males ;</v>
          </cell>
          <cell r="IF1" t="str">
            <v>&gt; 45-64 years ;  P23 - PNILF with marginal attachment to the labour force ;  &gt; Females ;</v>
          </cell>
          <cell r="IG1" t="str">
            <v>&gt; 45-64 years ;  P24 - PNILF who had a job to go or return to ;  Persons ;</v>
          </cell>
          <cell r="IH1" t="str">
            <v>&gt; 45-64 years ;  P24 - PNILF who had a job to go or return to ;  &gt; Males ;</v>
          </cell>
          <cell r="II1" t="str">
            <v>&gt; 45-64 years ;  P24 - PNILF who had a job to go or return to ;  &gt; Females ;</v>
          </cell>
          <cell r="IJ1" t="str">
            <v>&gt; 45-64 years ;  P25 - PNILF who wanted work and could start within four weeks ;  Persons ;</v>
          </cell>
          <cell r="IK1" t="str">
            <v>&gt; 45-64 years ;  P25 - PNILF who wanted work and could start within four weeks ;  &gt; Males ;</v>
          </cell>
          <cell r="IL1" t="str">
            <v>&gt; 45-64 years ;  P25 - PNILF who wanted work and could start within four weeks ;  &gt; Females ;</v>
          </cell>
          <cell r="IM1" t="str">
            <v>&gt; 45-64 years ;  P26 - Discouraged job seekers ;  Persons ;</v>
          </cell>
          <cell r="IN1" t="str">
            <v>&gt; 45-64 years ;  P26 - Discouraged job seekers ;  &gt; Males ;</v>
          </cell>
          <cell r="IO1" t="str">
            <v>&gt; 45-64 years ;  P26 - Discouraged job seekers ;  &gt; Females ;</v>
          </cell>
          <cell r="IP1" t="str">
            <v>&gt; 45-64 years ;  P27 - PNILF who wanted work but unavailable within four weeks ;  Persons ;</v>
          </cell>
          <cell r="IQ1" t="str">
            <v>&gt; 45-64 years ;  P27 - PNILF who wanted work but unavailable within four weeks ;  &gt; 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A126111218F</v>
          </cell>
          <cell r="C10" t="str">
            <v>A126103658K</v>
          </cell>
          <cell r="D10" t="str">
            <v>A126096150F</v>
          </cell>
          <cell r="E10" t="str">
            <v>A126111270R</v>
          </cell>
          <cell r="F10" t="str">
            <v>A126103710J</v>
          </cell>
          <cell r="G10" t="str">
            <v>A126096102L</v>
          </cell>
          <cell r="H10" t="str">
            <v>A126111222W</v>
          </cell>
          <cell r="I10" t="str">
            <v>A126103662A</v>
          </cell>
          <cell r="J10" t="str">
            <v>A126096154R</v>
          </cell>
          <cell r="K10" t="str">
            <v>A126111274X</v>
          </cell>
          <cell r="L10" t="str">
            <v>A126103714T</v>
          </cell>
          <cell r="M10" t="str">
            <v>A126096158X</v>
          </cell>
          <cell r="N10" t="str">
            <v>A126111278J</v>
          </cell>
          <cell r="O10" t="str">
            <v>A126103718A</v>
          </cell>
          <cell r="P10" t="str">
            <v>A126096210W</v>
          </cell>
          <cell r="Q10" t="str">
            <v>A126111330F</v>
          </cell>
          <cell r="R10" t="str">
            <v>A126103770K</v>
          </cell>
          <cell r="S10" t="str">
            <v>A126096082R</v>
          </cell>
          <cell r="T10" t="str">
            <v>A126111202L</v>
          </cell>
          <cell r="U10" t="str">
            <v>A126103642T</v>
          </cell>
          <cell r="V10" t="str">
            <v>A126096198T</v>
          </cell>
          <cell r="W10" t="str">
            <v>A126111318R</v>
          </cell>
          <cell r="X10" t="str">
            <v>A126103758V</v>
          </cell>
          <cell r="Y10" t="str">
            <v>A126096202W</v>
          </cell>
          <cell r="Z10" t="str">
            <v>A126111322F</v>
          </cell>
          <cell r="AA10" t="str">
            <v>A126103762K</v>
          </cell>
          <cell r="AB10" t="str">
            <v>A126096090R</v>
          </cell>
          <cell r="AC10" t="str">
            <v>A126111210L</v>
          </cell>
          <cell r="AD10" t="str">
            <v>A126103650T</v>
          </cell>
          <cell r="AE10" t="str">
            <v>A126096126F</v>
          </cell>
          <cell r="AF10" t="str">
            <v>A126111246R</v>
          </cell>
          <cell r="AG10" t="str">
            <v>A126103686V</v>
          </cell>
          <cell r="AH10" t="str">
            <v>A126096162R</v>
          </cell>
          <cell r="AI10" t="str">
            <v>A126111282X</v>
          </cell>
          <cell r="AJ10" t="str">
            <v>A126103722T</v>
          </cell>
          <cell r="AK10" t="str">
            <v>A126096214F</v>
          </cell>
          <cell r="AL10" t="str">
            <v>A126111334R</v>
          </cell>
          <cell r="AM10" t="str">
            <v>A126103774V</v>
          </cell>
          <cell r="AN10" t="str">
            <v>A126096086X</v>
          </cell>
          <cell r="AO10" t="str">
            <v>A126111206W</v>
          </cell>
          <cell r="AP10" t="str">
            <v>A126103646A</v>
          </cell>
          <cell r="AQ10" t="str">
            <v>A126096166X</v>
          </cell>
          <cell r="AR10" t="str">
            <v>A126111286J</v>
          </cell>
          <cell r="AS10" t="str">
            <v>A126103726A</v>
          </cell>
          <cell r="AT10" t="str">
            <v>A126096178J</v>
          </cell>
          <cell r="AU10" t="str">
            <v>A126111298T</v>
          </cell>
          <cell r="AV10" t="str">
            <v>A126103738K</v>
          </cell>
          <cell r="AW10" t="str">
            <v>A126096110L</v>
          </cell>
          <cell r="AX10" t="str">
            <v>A126111230W</v>
          </cell>
          <cell r="AY10" t="str">
            <v>A126103670A</v>
          </cell>
          <cell r="AZ10" t="str">
            <v>A126096094X</v>
          </cell>
          <cell r="BA10" t="str">
            <v>A126111214W</v>
          </cell>
          <cell r="BB10" t="str">
            <v>A126103654A</v>
          </cell>
          <cell r="BC10" t="str">
            <v>A126096130W</v>
          </cell>
          <cell r="BD10" t="str">
            <v>A126111250F</v>
          </cell>
          <cell r="BE10" t="str">
            <v>A126103690K</v>
          </cell>
          <cell r="BF10" t="str">
            <v>A126096106W</v>
          </cell>
          <cell r="BG10" t="str">
            <v>A126111226F</v>
          </cell>
          <cell r="BH10" t="str">
            <v>A126103666K</v>
          </cell>
          <cell r="BI10" t="str">
            <v>A126096134F</v>
          </cell>
          <cell r="BJ10" t="str">
            <v>A126111254R</v>
          </cell>
          <cell r="BK10" t="str">
            <v>A126103694V</v>
          </cell>
          <cell r="BL10" t="str">
            <v>A126096114W</v>
          </cell>
          <cell r="BM10" t="str">
            <v>A126111234F</v>
          </cell>
          <cell r="BN10" t="str">
            <v>A126103674K</v>
          </cell>
          <cell r="BO10" t="str">
            <v>A126099962T</v>
          </cell>
          <cell r="BP10" t="str">
            <v>A126115082C</v>
          </cell>
          <cell r="BQ10" t="str">
            <v>A126107522W</v>
          </cell>
          <cell r="BR10" t="str">
            <v>A126099918J</v>
          </cell>
          <cell r="BS10" t="str">
            <v>A126115038V</v>
          </cell>
          <cell r="BT10" t="str">
            <v>A126107478X</v>
          </cell>
          <cell r="BU10" t="str">
            <v>A126099966A</v>
          </cell>
          <cell r="BV10" t="str">
            <v>A126115086L</v>
          </cell>
          <cell r="BW10" t="str">
            <v>A126107526F</v>
          </cell>
          <cell r="BX10" t="str">
            <v>A126099970T</v>
          </cell>
          <cell r="BY10" t="str">
            <v>A126115090C</v>
          </cell>
          <cell r="BZ10" t="str">
            <v>A126107530W</v>
          </cell>
          <cell r="CA10" t="str">
            <v>A126099922X</v>
          </cell>
          <cell r="CB10" t="str">
            <v>A126115042K</v>
          </cell>
          <cell r="CC10" t="str">
            <v>A126107482R</v>
          </cell>
          <cell r="CD10" t="str">
            <v>A126099926J</v>
          </cell>
          <cell r="CE10" t="str">
            <v>A126115046V</v>
          </cell>
          <cell r="CF10" t="str">
            <v>A126107486X</v>
          </cell>
          <cell r="CG10" t="str">
            <v>A126099950J</v>
          </cell>
          <cell r="CH10" t="str">
            <v>A126115070V</v>
          </cell>
          <cell r="CI10" t="str">
            <v>A126107510L</v>
          </cell>
          <cell r="CJ10" t="str">
            <v>A126099898K</v>
          </cell>
          <cell r="CK10" t="str">
            <v>A126115018K</v>
          </cell>
          <cell r="CL10" t="str">
            <v>A126107458R</v>
          </cell>
          <cell r="CM10" t="str">
            <v>A126099974A</v>
          </cell>
          <cell r="CN10" t="str">
            <v>A126115094L</v>
          </cell>
          <cell r="CO10" t="str">
            <v>A126107534F</v>
          </cell>
          <cell r="CP10" t="str">
            <v>A126099954T</v>
          </cell>
          <cell r="CQ10" t="str">
            <v>A126115074C</v>
          </cell>
          <cell r="CR10" t="str">
            <v>A126107514W</v>
          </cell>
          <cell r="CS10" t="str">
            <v>A126099986K</v>
          </cell>
          <cell r="CT10" t="str">
            <v>A126115106K</v>
          </cell>
          <cell r="CU10" t="str">
            <v>A126107546R</v>
          </cell>
          <cell r="CV10" t="str">
            <v>A126099902R</v>
          </cell>
          <cell r="CW10" t="str">
            <v>A126115022A</v>
          </cell>
          <cell r="CX10" t="str">
            <v>A126107462F</v>
          </cell>
          <cell r="CY10" t="str">
            <v>A126099858T</v>
          </cell>
          <cell r="CZ10" t="str">
            <v>A126114978A</v>
          </cell>
          <cell r="DA10" t="str">
            <v>A126107418W</v>
          </cell>
          <cell r="DB10" t="str">
            <v>A126099878A</v>
          </cell>
          <cell r="DC10" t="str">
            <v>A126114998K</v>
          </cell>
          <cell r="DD10" t="str">
            <v>A126107438F</v>
          </cell>
          <cell r="DE10" t="str">
            <v>A126099930X</v>
          </cell>
          <cell r="DF10" t="str">
            <v>A126115050K</v>
          </cell>
          <cell r="DG10" t="str">
            <v>A126107490R</v>
          </cell>
          <cell r="DH10" t="str">
            <v>A126099882T</v>
          </cell>
          <cell r="DI10" t="str">
            <v>A126115002T</v>
          </cell>
          <cell r="DJ10" t="str">
            <v>A126107442W</v>
          </cell>
          <cell r="DK10" t="str">
            <v>A126099934J</v>
          </cell>
          <cell r="DL10" t="str">
            <v>A126115054V</v>
          </cell>
          <cell r="DM10" t="str">
            <v>A126107494X</v>
          </cell>
          <cell r="DN10" t="str">
            <v>A126099938T</v>
          </cell>
          <cell r="DO10" t="str">
            <v>A126115058C</v>
          </cell>
          <cell r="DP10" t="str">
            <v>A126107498J</v>
          </cell>
          <cell r="DQ10" t="str">
            <v>A126099990A</v>
          </cell>
          <cell r="DR10" t="str">
            <v>A126115110A</v>
          </cell>
          <cell r="DS10" t="str">
            <v>A126107550F</v>
          </cell>
          <cell r="DT10" t="str">
            <v>A126099862J</v>
          </cell>
          <cell r="DU10" t="str">
            <v>A126114982T</v>
          </cell>
          <cell r="DV10" t="str">
            <v>A126107422L</v>
          </cell>
          <cell r="DW10" t="str">
            <v>A126099978K</v>
          </cell>
          <cell r="DX10" t="str">
            <v>A126115098W</v>
          </cell>
          <cell r="DY10" t="str">
            <v>A126107538R</v>
          </cell>
          <cell r="DZ10" t="str">
            <v>A126099982A</v>
          </cell>
          <cell r="EA10" t="str">
            <v>A126115102A</v>
          </cell>
          <cell r="EB10" t="str">
            <v>A126107542F</v>
          </cell>
          <cell r="EC10" t="str">
            <v>A126099870J</v>
          </cell>
          <cell r="ED10" t="str">
            <v>A126114990T</v>
          </cell>
          <cell r="EE10" t="str">
            <v>A126107430L</v>
          </cell>
          <cell r="EF10" t="str">
            <v>A126099906X</v>
          </cell>
          <cell r="EG10" t="str">
            <v>A126115026K</v>
          </cell>
          <cell r="EH10" t="str">
            <v>A126107466R</v>
          </cell>
          <cell r="EI10" t="str">
            <v>A126099942J</v>
          </cell>
          <cell r="EJ10" t="str">
            <v>A126115062V</v>
          </cell>
          <cell r="EK10" t="str">
            <v>A126107502L</v>
          </cell>
          <cell r="EL10" t="str">
            <v>A126099994K</v>
          </cell>
          <cell r="EM10" t="str">
            <v>A126115114K</v>
          </cell>
          <cell r="EN10" t="str">
            <v>A126107554R</v>
          </cell>
          <cell r="EO10" t="str">
            <v>A126099866T</v>
          </cell>
          <cell r="EP10" t="str">
            <v>A126114986A</v>
          </cell>
          <cell r="EQ10" t="str">
            <v>A126107426W</v>
          </cell>
          <cell r="ER10" t="str">
            <v>A126099946T</v>
          </cell>
          <cell r="ES10" t="str">
            <v>A126115066C</v>
          </cell>
          <cell r="ET10" t="str">
            <v>A126107506W</v>
          </cell>
          <cell r="EU10" t="str">
            <v>A126099958A</v>
          </cell>
          <cell r="EV10" t="str">
            <v>A126115078L</v>
          </cell>
          <cell r="EW10" t="str">
            <v>A126107518F</v>
          </cell>
          <cell r="EX10" t="str">
            <v>A126099890T</v>
          </cell>
          <cell r="EY10" t="str">
            <v>A126115010T</v>
          </cell>
          <cell r="EZ10" t="str">
            <v>A126107450W</v>
          </cell>
          <cell r="FA10" t="str">
            <v>A126099874T</v>
          </cell>
          <cell r="FB10" t="str">
            <v>A126114994A</v>
          </cell>
          <cell r="FC10" t="str">
            <v>A126107434W</v>
          </cell>
          <cell r="FD10" t="str">
            <v>A126099910R</v>
          </cell>
          <cell r="FE10" t="str">
            <v>A126115030A</v>
          </cell>
          <cell r="FF10" t="str">
            <v>A126107470F</v>
          </cell>
          <cell r="FG10" t="str">
            <v>A126099886A</v>
          </cell>
          <cell r="FH10" t="str">
            <v>A126115006A</v>
          </cell>
          <cell r="FI10" t="str">
            <v>A126107446F</v>
          </cell>
          <cell r="FJ10" t="str">
            <v>A126099914X</v>
          </cell>
          <cell r="FK10" t="str">
            <v>A126115034K</v>
          </cell>
          <cell r="FL10" t="str">
            <v>A126107474R</v>
          </cell>
          <cell r="FM10" t="str">
            <v>A126099894A</v>
          </cell>
          <cell r="FN10" t="str">
            <v>A126115014A</v>
          </cell>
          <cell r="FO10" t="str">
            <v>A126107454F</v>
          </cell>
          <cell r="FP10" t="str">
            <v>A126101222K</v>
          </cell>
          <cell r="FQ10" t="str">
            <v>A126116342F</v>
          </cell>
          <cell r="FR10" t="str">
            <v>A126108782K</v>
          </cell>
          <cell r="FS10" t="str">
            <v>A126101178L</v>
          </cell>
          <cell r="FT10" t="str">
            <v>A126116298J</v>
          </cell>
          <cell r="FU10" t="str">
            <v>A126108738A</v>
          </cell>
          <cell r="FV10" t="str">
            <v>A126101226V</v>
          </cell>
          <cell r="FW10" t="str">
            <v>A126116346R</v>
          </cell>
          <cell r="FX10" t="str">
            <v>A126108786V</v>
          </cell>
          <cell r="FY10" t="str">
            <v>A126101230K</v>
          </cell>
          <cell r="FZ10" t="str">
            <v>A126116350F</v>
          </cell>
          <cell r="GA10" t="str">
            <v>A126108790K</v>
          </cell>
          <cell r="GB10" t="str">
            <v>A126101182C</v>
          </cell>
          <cell r="GC10" t="str">
            <v>A126116302L</v>
          </cell>
          <cell r="GD10" t="str">
            <v>A126108742T</v>
          </cell>
          <cell r="GE10" t="str">
            <v>A126101186L</v>
          </cell>
          <cell r="GF10" t="str">
            <v>A126116306W</v>
          </cell>
          <cell r="GG10" t="str">
            <v>A126108746A</v>
          </cell>
          <cell r="GH10" t="str">
            <v>A126101210A</v>
          </cell>
          <cell r="GI10" t="str">
            <v>A126116330W</v>
          </cell>
          <cell r="GJ10" t="str">
            <v>A126108770A</v>
          </cell>
          <cell r="GK10" t="str">
            <v>A126101158C</v>
          </cell>
          <cell r="GL10" t="str">
            <v>A126116278X</v>
          </cell>
          <cell r="GM10" t="str">
            <v>A126108718T</v>
          </cell>
          <cell r="GN10" t="str">
            <v>A126101234V</v>
          </cell>
          <cell r="GO10" t="str">
            <v>A126116354R</v>
          </cell>
          <cell r="GP10" t="str">
            <v>A126108794V</v>
          </cell>
          <cell r="GQ10" t="str">
            <v>A126101214K</v>
          </cell>
          <cell r="GR10" t="str">
            <v>A126116334F</v>
          </cell>
          <cell r="GS10" t="str">
            <v>A126108774K</v>
          </cell>
          <cell r="GT10" t="str">
            <v>A126101246C</v>
          </cell>
          <cell r="GU10" t="str">
            <v>A126116366X</v>
          </cell>
          <cell r="GV10" t="str">
            <v>A126108806T</v>
          </cell>
          <cell r="GW10" t="str">
            <v>A126101162V</v>
          </cell>
          <cell r="GX10" t="str">
            <v>A126116282R</v>
          </cell>
          <cell r="GY10" t="str">
            <v>A126108722J</v>
          </cell>
          <cell r="GZ10" t="str">
            <v>A126101118K</v>
          </cell>
          <cell r="HA10" t="str">
            <v>A126116238F</v>
          </cell>
          <cell r="HB10" t="str">
            <v>A126108678K</v>
          </cell>
          <cell r="HC10" t="str">
            <v>A126101138V</v>
          </cell>
          <cell r="HD10" t="str">
            <v>A126116258R</v>
          </cell>
          <cell r="HE10" t="str">
            <v>A126108698V</v>
          </cell>
          <cell r="HF10" t="str">
            <v>A126101190C</v>
          </cell>
          <cell r="HG10" t="str">
            <v>A126116310L</v>
          </cell>
          <cell r="HH10" t="str">
            <v>A126108750T</v>
          </cell>
          <cell r="HI10" t="str">
            <v>A126101142K</v>
          </cell>
          <cell r="HJ10" t="str">
            <v>A126116262F</v>
          </cell>
          <cell r="HK10" t="str">
            <v>A126108702X</v>
          </cell>
          <cell r="HL10" t="str">
            <v>A126101194L</v>
          </cell>
          <cell r="HM10" t="str">
            <v>A126116314W</v>
          </cell>
          <cell r="HN10" t="str">
            <v>A126108754A</v>
          </cell>
          <cell r="HO10" t="str">
            <v>A126101198W</v>
          </cell>
          <cell r="HP10" t="str">
            <v>A126116318F</v>
          </cell>
          <cell r="HQ10" t="str">
            <v>A126108758K</v>
          </cell>
          <cell r="HR10" t="str">
            <v>A126101250V</v>
          </cell>
          <cell r="HS10" t="str">
            <v>A126116370R</v>
          </cell>
          <cell r="HT10" t="str">
            <v>A126108810J</v>
          </cell>
          <cell r="HU10" t="str">
            <v>A126101122A</v>
          </cell>
          <cell r="HV10" t="str">
            <v>A126116242W</v>
          </cell>
          <cell r="HW10" t="str">
            <v>A126108682A</v>
          </cell>
          <cell r="HX10" t="str">
            <v>A126101238C</v>
          </cell>
          <cell r="HY10" t="str">
            <v>A126116358X</v>
          </cell>
          <cell r="HZ10" t="str">
            <v>A126108798C</v>
          </cell>
          <cell r="IA10" t="str">
            <v>A126101242V</v>
          </cell>
          <cell r="IB10" t="str">
            <v>A126116362R</v>
          </cell>
          <cell r="IC10" t="str">
            <v>A126108802J</v>
          </cell>
          <cell r="ID10" t="str">
            <v>A126101130A</v>
          </cell>
          <cell r="IE10" t="str">
            <v>A126116250W</v>
          </cell>
          <cell r="IF10" t="str">
            <v>A126108690A</v>
          </cell>
          <cell r="IG10" t="str">
            <v>A126101166C</v>
          </cell>
          <cell r="IH10" t="str">
            <v>A126116286X</v>
          </cell>
          <cell r="II10" t="str">
            <v>A126108726T</v>
          </cell>
          <cell r="IJ10" t="str">
            <v>A126101202A</v>
          </cell>
          <cell r="IK10" t="str">
            <v>A126116322W</v>
          </cell>
          <cell r="IL10" t="str">
            <v>A126108762A</v>
          </cell>
          <cell r="IM10" t="str">
            <v>A126101254C</v>
          </cell>
          <cell r="IN10" t="str">
            <v>A126116374X</v>
          </cell>
          <cell r="IO10" t="str">
            <v>A126108814T</v>
          </cell>
          <cell r="IP10" t="str">
            <v>A126101126K</v>
          </cell>
          <cell r="IQ10" t="str">
            <v>A126116246F</v>
          </cell>
        </row>
        <row r="11">
          <cell r="B11">
            <v>770.54600000000005</v>
          </cell>
          <cell r="C11">
            <v>761.16600000000005</v>
          </cell>
          <cell r="D11">
            <v>1363.992</v>
          </cell>
          <cell r="E11">
            <v>687.6</v>
          </cell>
          <cell r="F11">
            <v>676.39200000000005</v>
          </cell>
          <cell r="G11">
            <v>695.28</v>
          </cell>
          <cell r="H11">
            <v>344.51400000000001</v>
          </cell>
          <cell r="I11">
            <v>350.76600000000002</v>
          </cell>
          <cell r="J11">
            <v>488.81299999999999</v>
          </cell>
          <cell r="K11">
            <v>245.762</v>
          </cell>
          <cell r="L11">
            <v>243.05099999999999</v>
          </cell>
          <cell r="M11">
            <v>233.50299999999999</v>
          </cell>
          <cell r="N11">
            <v>111.059</v>
          </cell>
          <cell r="O11">
            <v>122.444</v>
          </cell>
          <cell r="P11">
            <v>291.02800000000002</v>
          </cell>
          <cell r="Q11">
            <v>158.74700000000001</v>
          </cell>
          <cell r="R11">
            <v>132.28100000000001</v>
          </cell>
          <cell r="S11">
            <v>988.17100000000005</v>
          </cell>
          <cell r="T11">
            <v>494.87299999999999</v>
          </cell>
          <cell r="U11">
            <v>493.29700000000003</v>
          </cell>
          <cell r="V11">
            <v>396.68</v>
          </cell>
          <cell r="W11">
            <v>194.66499999999999</v>
          </cell>
          <cell r="X11">
            <v>202.01400000000001</v>
          </cell>
          <cell r="Y11">
            <v>120.014</v>
          </cell>
          <cell r="Z11">
            <v>58.594000000000001</v>
          </cell>
          <cell r="AA11">
            <v>61.42</v>
          </cell>
          <cell r="AB11">
            <v>339.18400000000003</v>
          </cell>
          <cell r="AC11">
            <v>169.51400000000001</v>
          </cell>
          <cell r="AD11">
            <v>169.67</v>
          </cell>
          <cell r="AE11">
            <v>40.223999999999997</v>
          </cell>
          <cell r="AF11">
            <v>22.491</v>
          </cell>
          <cell r="AG11">
            <v>17.731999999999999</v>
          </cell>
          <cell r="AH11">
            <v>284.74900000000002</v>
          </cell>
          <cell r="AI11">
            <v>142.369</v>
          </cell>
          <cell r="AJ11">
            <v>142.38</v>
          </cell>
          <cell r="AK11">
            <v>18.286999999999999</v>
          </cell>
          <cell r="AL11">
            <v>12.487</v>
          </cell>
          <cell r="AM11">
            <v>5.8</v>
          </cell>
          <cell r="AN11">
            <v>57.695999999999998</v>
          </cell>
          <cell r="AO11">
            <v>25.151</v>
          </cell>
          <cell r="AP11">
            <v>32.543999999999997</v>
          </cell>
          <cell r="AQ11">
            <v>32.329000000000001</v>
          </cell>
          <cell r="AR11">
            <v>2.2719999999999998</v>
          </cell>
          <cell r="AS11">
            <v>30.058</v>
          </cell>
          <cell r="AT11">
            <v>294.637</v>
          </cell>
          <cell r="AU11">
            <v>129.03800000000001</v>
          </cell>
          <cell r="AV11">
            <v>165.59899999999999</v>
          </cell>
          <cell r="AW11">
            <v>687.90800000000002</v>
          </cell>
          <cell r="AX11">
            <v>353.41199999999998</v>
          </cell>
          <cell r="AY11">
            <v>334.495</v>
          </cell>
          <cell r="AZ11">
            <v>80.915999999999997</v>
          </cell>
          <cell r="BA11">
            <v>45.351999999999997</v>
          </cell>
          <cell r="BB11">
            <v>35.564999999999998</v>
          </cell>
          <cell r="BC11">
            <v>606.99099999999999</v>
          </cell>
          <cell r="BD11">
            <v>308.06099999999998</v>
          </cell>
          <cell r="BE11">
            <v>298.93099999999998</v>
          </cell>
          <cell r="BF11">
            <v>1916.174</v>
          </cell>
          <cell r="BG11">
            <v>983.69399999999996</v>
          </cell>
          <cell r="BH11">
            <v>932.48</v>
          </cell>
          <cell r="BI11">
            <v>1198.2829999999999</v>
          </cell>
          <cell r="BJ11">
            <v>608.26800000000003</v>
          </cell>
          <cell r="BK11">
            <v>590.01400000000001</v>
          </cell>
          <cell r="BL11">
            <v>333.07799999999997</v>
          </cell>
          <cell r="BM11">
            <v>167.43199999999999</v>
          </cell>
          <cell r="BN11">
            <v>165.64599999999999</v>
          </cell>
          <cell r="BO11">
            <v>6636.5029999999997</v>
          </cell>
          <cell r="BP11">
            <v>3295.94</v>
          </cell>
          <cell r="BQ11">
            <v>3340.5630000000001</v>
          </cell>
          <cell r="BR11">
            <v>5285.6769999999997</v>
          </cell>
          <cell r="BS11">
            <v>2887.8319999999999</v>
          </cell>
          <cell r="BT11">
            <v>2397.8449999999998</v>
          </cell>
          <cell r="BU11">
            <v>684.55799999999999</v>
          </cell>
          <cell r="BV11">
            <v>376.387</v>
          </cell>
          <cell r="BW11">
            <v>308.17099999999999</v>
          </cell>
          <cell r="BX11">
            <v>374.8</v>
          </cell>
          <cell r="BY11">
            <v>129.923</v>
          </cell>
          <cell r="BZ11">
            <v>244.87700000000001</v>
          </cell>
          <cell r="CA11">
            <v>225.13300000000001</v>
          </cell>
          <cell r="CB11">
            <v>103.968</v>
          </cell>
          <cell r="CC11">
            <v>121.166</v>
          </cell>
          <cell r="CD11">
            <v>369.029</v>
          </cell>
          <cell r="CE11">
            <v>143.30099999999999</v>
          </cell>
          <cell r="CF11">
            <v>225.727</v>
          </cell>
          <cell r="CG11">
            <v>338.26299999999998</v>
          </cell>
          <cell r="CH11">
            <v>118.227</v>
          </cell>
          <cell r="CI11">
            <v>220.036</v>
          </cell>
          <cell r="CJ11">
            <v>1005.777</v>
          </cell>
          <cell r="CK11">
            <v>541.19000000000005</v>
          </cell>
          <cell r="CL11">
            <v>464.58800000000002</v>
          </cell>
          <cell r="CM11">
            <v>4279.8999999999996</v>
          </cell>
          <cell r="CN11">
            <v>2346.643</v>
          </cell>
          <cell r="CO11">
            <v>1933.2570000000001</v>
          </cell>
          <cell r="CP11">
            <v>893.87400000000002</v>
          </cell>
          <cell r="CQ11">
            <v>480.23899999999998</v>
          </cell>
          <cell r="CR11">
            <v>413.63499999999999</v>
          </cell>
          <cell r="CS11">
            <v>3616.7260000000001</v>
          </cell>
          <cell r="CT11">
            <v>1936.3130000000001</v>
          </cell>
          <cell r="CU11">
            <v>1680.413</v>
          </cell>
          <cell r="CV11">
            <v>439.71600000000001</v>
          </cell>
          <cell r="CW11">
            <v>237.20099999999999</v>
          </cell>
          <cell r="CX11">
            <v>202.51499999999999</v>
          </cell>
          <cell r="CY11">
            <v>5625.6459999999997</v>
          </cell>
          <cell r="CZ11">
            <v>3028.402</v>
          </cell>
          <cell r="DA11">
            <v>2597.2440000000001</v>
          </cell>
          <cell r="DB11">
            <v>5088.6040000000003</v>
          </cell>
          <cell r="DC11">
            <v>2784.36</v>
          </cell>
          <cell r="DD11">
            <v>2304.2440000000001</v>
          </cell>
          <cell r="DE11">
            <v>4788.4160000000002</v>
          </cell>
          <cell r="DF11">
            <v>2658.97</v>
          </cell>
          <cell r="DG11">
            <v>2129.4450000000002</v>
          </cell>
          <cell r="DH11">
            <v>1330.7539999999999</v>
          </cell>
          <cell r="DI11">
            <v>682.09400000000005</v>
          </cell>
          <cell r="DJ11">
            <v>648.66</v>
          </cell>
          <cell r="DK11">
            <v>834.61199999999997</v>
          </cell>
          <cell r="DL11">
            <v>442.62400000000002</v>
          </cell>
          <cell r="DM11">
            <v>391.988</v>
          </cell>
          <cell r="DN11">
            <v>494.64400000000001</v>
          </cell>
          <cell r="DO11">
            <v>302.05500000000001</v>
          </cell>
          <cell r="DP11">
            <v>192.589</v>
          </cell>
          <cell r="DQ11">
            <v>291.89699999999999</v>
          </cell>
          <cell r="DR11">
            <v>152.04400000000001</v>
          </cell>
          <cell r="DS11">
            <v>139.85300000000001</v>
          </cell>
          <cell r="DT11">
            <v>1058.9290000000001</v>
          </cell>
          <cell r="DU11">
            <v>256.06400000000002</v>
          </cell>
          <cell r="DV11">
            <v>802.86500000000001</v>
          </cell>
          <cell r="DW11">
            <v>526.35900000000004</v>
          </cell>
          <cell r="DX11">
            <v>113.887</v>
          </cell>
          <cell r="DY11">
            <v>412.47199999999998</v>
          </cell>
          <cell r="DZ11">
            <v>123.126</v>
          </cell>
          <cell r="EA11">
            <v>40.848999999999997</v>
          </cell>
          <cell r="EB11">
            <v>82.277000000000001</v>
          </cell>
          <cell r="EC11">
            <v>439.35</v>
          </cell>
          <cell r="ED11">
            <v>88.899000000000001</v>
          </cell>
          <cell r="EE11">
            <v>350.452</v>
          </cell>
          <cell r="EF11">
            <v>83.536000000000001</v>
          </cell>
          <cell r="EG11">
            <v>20.436</v>
          </cell>
          <cell r="EH11">
            <v>63.1</v>
          </cell>
          <cell r="EI11">
            <v>331.90800000000002</v>
          </cell>
          <cell r="EJ11">
            <v>56.929000000000002</v>
          </cell>
          <cell r="EK11">
            <v>274.97899999999998</v>
          </cell>
          <cell r="EL11">
            <v>22.783999999999999</v>
          </cell>
          <cell r="EM11">
            <v>2.42</v>
          </cell>
          <cell r="EN11">
            <v>20.364000000000001</v>
          </cell>
          <cell r="EO11">
            <v>89.978999999999999</v>
          </cell>
          <cell r="EP11">
            <v>25.626000000000001</v>
          </cell>
          <cell r="EQ11">
            <v>64.352999999999994</v>
          </cell>
          <cell r="ER11">
            <v>204.85</v>
          </cell>
          <cell r="ES11">
            <v>9.6310000000000002</v>
          </cell>
          <cell r="ET11">
            <v>195.21899999999999</v>
          </cell>
          <cell r="EU11">
            <v>737.14200000000005</v>
          </cell>
          <cell r="EV11">
            <v>179.76300000000001</v>
          </cell>
          <cell r="EW11">
            <v>557.37900000000002</v>
          </cell>
          <cell r="EX11">
            <v>821.226</v>
          </cell>
          <cell r="EY11">
            <v>266.56900000000002</v>
          </cell>
          <cell r="EZ11">
            <v>554.65800000000002</v>
          </cell>
          <cell r="FA11">
            <v>117.691</v>
          </cell>
          <cell r="FB11">
            <v>37.997</v>
          </cell>
          <cell r="FC11">
            <v>79.694000000000003</v>
          </cell>
          <cell r="FD11">
            <v>703.53499999999997</v>
          </cell>
          <cell r="FE11">
            <v>228.572</v>
          </cell>
          <cell r="FF11">
            <v>474.96300000000002</v>
          </cell>
          <cell r="FG11">
            <v>5403.3680000000004</v>
          </cell>
          <cell r="FH11">
            <v>2925.8290000000002</v>
          </cell>
          <cell r="FI11">
            <v>2477.5390000000002</v>
          </cell>
          <cell r="FJ11">
            <v>1233.135</v>
          </cell>
          <cell r="FK11">
            <v>370.11099999999999</v>
          </cell>
          <cell r="FL11">
            <v>863.024</v>
          </cell>
          <cell r="FM11">
            <v>398.327</v>
          </cell>
          <cell r="FN11">
            <v>85.102999999999994</v>
          </cell>
          <cell r="FO11">
            <v>313.22399999999999</v>
          </cell>
          <cell r="FP11">
            <v>5782.1729999999998</v>
          </cell>
          <cell r="FQ11">
            <v>2838.88</v>
          </cell>
          <cell r="FR11">
            <v>2943.2939999999999</v>
          </cell>
          <cell r="FS11">
            <v>4119.8549999999996</v>
          </cell>
          <cell r="FT11">
            <v>2198.152</v>
          </cell>
          <cell r="FU11">
            <v>1921.703</v>
          </cell>
          <cell r="FV11">
            <v>470.28500000000003</v>
          </cell>
          <cell r="FW11">
            <v>225.774</v>
          </cell>
          <cell r="FX11">
            <v>244.511</v>
          </cell>
          <cell r="FY11">
            <v>282.3</v>
          </cell>
          <cell r="FZ11">
            <v>89.510999999999996</v>
          </cell>
          <cell r="GA11">
            <v>192.78899999999999</v>
          </cell>
          <cell r="GB11">
            <v>147.85400000000001</v>
          </cell>
          <cell r="GC11">
            <v>68.105000000000004</v>
          </cell>
          <cell r="GD11">
            <v>79.75</v>
          </cell>
          <cell r="GE11">
            <v>298.18299999999999</v>
          </cell>
          <cell r="GF11">
            <v>106.43899999999999</v>
          </cell>
          <cell r="GG11">
            <v>191.744</v>
          </cell>
          <cell r="GH11">
            <v>271.42899999999997</v>
          </cell>
          <cell r="GI11">
            <v>87.22</v>
          </cell>
          <cell r="GJ11">
            <v>184.209</v>
          </cell>
          <cell r="GK11">
            <v>406.31799999999998</v>
          </cell>
          <cell r="GL11">
            <v>222.374</v>
          </cell>
          <cell r="GM11">
            <v>183.94399999999999</v>
          </cell>
          <cell r="GN11">
            <v>3713.538</v>
          </cell>
          <cell r="GO11">
            <v>1975.779</v>
          </cell>
          <cell r="GP11">
            <v>1737.759</v>
          </cell>
          <cell r="GQ11">
            <v>356.048</v>
          </cell>
          <cell r="GR11">
            <v>188.43299999999999</v>
          </cell>
          <cell r="GS11">
            <v>167.61500000000001</v>
          </cell>
          <cell r="GT11">
            <v>2797.11</v>
          </cell>
          <cell r="GU11">
            <v>1369.8689999999999</v>
          </cell>
          <cell r="GV11">
            <v>1427.242</v>
          </cell>
          <cell r="GW11">
            <v>261.11</v>
          </cell>
          <cell r="GX11">
            <v>118.18600000000001</v>
          </cell>
          <cell r="GY11">
            <v>142.92400000000001</v>
          </cell>
          <cell r="GZ11">
            <v>4352.0119999999997</v>
          </cell>
          <cell r="HA11">
            <v>2307.549</v>
          </cell>
          <cell r="HB11">
            <v>2044.463</v>
          </cell>
          <cell r="HC11">
            <v>4141.241</v>
          </cell>
          <cell r="HD11">
            <v>2202.5949999999998</v>
          </cell>
          <cell r="HE11">
            <v>1938.646</v>
          </cell>
          <cell r="HF11">
            <v>3923.3110000000001</v>
          </cell>
          <cell r="HG11">
            <v>2099.3539999999998</v>
          </cell>
          <cell r="HH11">
            <v>1823.9570000000001</v>
          </cell>
          <cell r="HI11">
            <v>822.51800000000003</v>
          </cell>
          <cell r="HJ11">
            <v>408.15800000000002</v>
          </cell>
          <cell r="HK11">
            <v>414.36099999999999</v>
          </cell>
          <cell r="HL11">
            <v>422.36799999999999</v>
          </cell>
          <cell r="HM11">
            <v>222.60499999999999</v>
          </cell>
          <cell r="HN11">
            <v>199.76300000000001</v>
          </cell>
          <cell r="HO11">
            <v>190.21100000000001</v>
          </cell>
          <cell r="HP11">
            <v>113.208</v>
          </cell>
          <cell r="HQ11">
            <v>77.003</v>
          </cell>
          <cell r="HR11">
            <v>170.80099999999999</v>
          </cell>
          <cell r="HS11">
            <v>95.546000000000006</v>
          </cell>
          <cell r="HT11">
            <v>75.254999999999995</v>
          </cell>
          <cell r="HU11">
            <v>1491.5170000000001</v>
          </cell>
          <cell r="HV11">
            <v>545.18100000000004</v>
          </cell>
          <cell r="HW11">
            <v>946.33600000000001</v>
          </cell>
          <cell r="HX11">
            <v>324.83600000000001</v>
          </cell>
          <cell r="HY11">
            <v>112.196</v>
          </cell>
          <cell r="HZ11">
            <v>212.64</v>
          </cell>
          <cell r="IA11">
            <v>76.167000000000002</v>
          </cell>
          <cell r="IB11">
            <v>35.101999999999997</v>
          </cell>
          <cell r="IC11">
            <v>41.064999999999998</v>
          </cell>
          <cell r="ID11">
            <v>262.45600000000002</v>
          </cell>
          <cell r="IE11">
            <v>87.165000000000006</v>
          </cell>
          <cell r="IF11">
            <v>175.291</v>
          </cell>
          <cell r="IG11">
            <v>36.366999999999997</v>
          </cell>
          <cell r="IH11">
            <v>11.936999999999999</v>
          </cell>
          <cell r="II11">
            <v>24.43</v>
          </cell>
          <cell r="IJ11">
            <v>213.262</v>
          </cell>
          <cell r="IK11">
            <v>69.006</v>
          </cell>
          <cell r="IL11">
            <v>144.256</v>
          </cell>
          <cell r="IM11">
            <v>39.018999999999998</v>
          </cell>
          <cell r="IN11">
            <v>18.399999999999999</v>
          </cell>
          <cell r="IO11">
            <v>20.619</v>
          </cell>
          <cell r="IP11">
            <v>63.901000000000003</v>
          </cell>
          <cell r="IQ11">
            <v>25.419</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756.67100000000005</v>
          </cell>
          <cell r="C23">
            <v>784.25599999999997</v>
          </cell>
          <cell r="D23">
            <v>1391.982</v>
          </cell>
          <cell r="E23">
            <v>681.77599999999995</v>
          </cell>
          <cell r="F23">
            <v>710.20600000000002</v>
          </cell>
          <cell r="G23">
            <v>699.47900000000004</v>
          </cell>
          <cell r="H23">
            <v>335.89299999999997</v>
          </cell>
          <cell r="I23">
            <v>363.58600000000001</v>
          </cell>
          <cell r="J23">
            <v>490.82499999999999</v>
          </cell>
          <cell r="K23">
            <v>242.58</v>
          </cell>
          <cell r="L23">
            <v>248.245</v>
          </cell>
          <cell r="M23">
            <v>244.31899999999999</v>
          </cell>
          <cell r="N23">
            <v>112.376</v>
          </cell>
          <cell r="O23">
            <v>131.94300000000001</v>
          </cell>
          <cell r="P23">
            <v>252.108</v>
          </cell>
          <cell r="Q23">
            <v>144.76400000000001</v>
          </cell>
          <cell r="R23">
            <v>107.34399999999999</v>
          </cell>
          <cell r="S23">
            <v>992.66099999999994</v>
          </cell>
          <cell r="T23">
            <v>505.21800000000002</v>
          </cell>
          <cell r="U23">
            <v>487.44299999999998</v>
          </cell>
          <cell r="V23">
            <v>373.60199999999998</v>
          </cell>
          <cell r="W23">
            <v>197.971</v>
          </cell>
          <cell r="X23">
            <v>175.631</v>
          </cell>
          <cell r="Y23">
            <v>128.71299999999999</v>
          </cell>
          <cell r="Z23">
            <v>62.286000000000001</v>
          </cell>
          <cell r="AA23">
            <v>66.427000000000007</v>
          </cell>
          <cell r="AB23">
            <v>324.435</v>
          </cell>
          <cell r="AC23">
            <v>170.773</v>
          </cell>
          <cell r="AD23">
            <v>153.66300000000001</v>
          </cell>
          <cell r="AE23">
            <v>30.347000000000001</v>
          </cell>
          <cell r="AF23">
            <v>18.37</v>
          </cell>
          <cell r="AG23">
            <v>11.976000000000001</v>
          </cell>
          <cell r="AH23">
            <v>281.346</v>
          </cell>
          <cell r="AI23">
            <v>148.053</v>
          </cell>
          <cell r="AJ23">
            <v>133.29300000000001</v>
          </cell>
          <cell r="AK23">
            <v>13.909000000000001</v>
          </cell>
          <cell r="AL23">
            <v>7.7370000000000001</v>
          </cell>
          <cell r="AM23">
            <v>6.1719999999999997</v>
          </cell>
          <cell r="AN23">
            <v>49.167000000000002</v>
          </cell>
          <cell r="AO23">
            <v>27.198</v>
          </cell>
          <cell r="AP23">
            <v>21.968</v>
          </cell>
          <cell r="AQ23">
            <v>24.085000000000001</v>
          </cell>
          <cell r="AR23">
            <v>0.82299999999999995</v>
          </cell>
          <cell r="AS23">
            <v>23.263000000000002</v>
          </cell>
          <cell r="AT23">
            <v>283.86</v>
          </cell>
          <cell r="AU23">
            <v>121.172</v>
          </cell>
          <cell r="AV23">
            <v>162.68799999999999</v>
          </cell>
          <cell r="AW23">
            <v>625.71</v>
          </cell>
          <cell r="AX23">
            <v>342.73500000000001</v>
          </cell>
          <cell r="AY23">
            <v>282.97500000000002</v>
          </cell>
          <cell r="AZ23">
            <v>59.676000000000002</v>
          </cell>
          <cell r="BA23">
            <v>35.902999999999999</v>
          </cell>
          <cell r="BB23">
            <v>23.773</v>
          </cell>
          <cell r="BC23">
            <v>566.03399999999999</v>
          </cell>
          <cell r="BD23">
            <v>306.83199999999999</v>
          </cell>
          <cell r="BE23">
            <v>259.202</v>
          </cell>
          <cell r="BF23">
            <v>1938.2639999999999</v>
          </cell>
          <cell r="BG23">
            <v>981.41800000000001</v>
          </cell>
          <cell r="BH23">
            <v>956.846</v>
          </cell>
          <cell r="BI23">
            <v>1185.0940000000001</v>
          </cell>
          <cell r="BJ23">
            <v>614.07899999999995</v>
          </cell>
          <cell r="BK23">
            <v>571.01400000000001</v>
          </cell>
          <cell r="BL23">
            <v>319.27699999999999</v>
          </cell>
          <cell r="BM23">
            <v>168.339</v>
          </cell>
          <cell r="BN23">
            <v>150.93799999999999</v>
          </cell>
          <cell r="BO23">
            <v>6702.9290000000001</v>
          </cell>
          <cell r="BP23">
            <v>3319.3180000000002</v>
          </cell>
          <cell r="BQ23">
            <v>3383.6120000000001</v>
          </cell>
          <cell r="BR23">
            <v>5354.7349999999997</v>
          </cell>
          <cell r="BS23">
            <v>2915.2849999999999</v>
          </cell>
          <cell r="BT23">
            <v>2439.4499999999998</v>
          </cell>
          <cell r="BU23">
            <v>657.48500000000001</v>
          </cell>
          <cell r="BV23">
            <v>356.46199999999999</v>
          </cell>
          <cell r="BW23">
            <v>301.02199999999999</v>
          </cell>
          <cell r="BX23">
            <v>357.625</v>
          </cell>
          <cell r="BY23">
            <v>120.092</v>
          </cell>
          <cell r="BZ23">
            <v>237.53399999999999</v>
          </cell>
          <cell r="CA23">
            <v>212.35400000000001</v>
          </cell>
          <cell r="CB23">
            <v>96.858999999999995</v>
          </cell>
          <cell r="CC23">
            <v>115.495</v>
          </cell>
          <cell r="CD23">
            <v>357.81599999999997</v>
          </cell>
          <cell r="CE23">
            <v>134.28100000000001</v>
          </cell>
          <cell r="CF23">
            <v>223.535</v>
          </cell>
          <cell r="CG23">
            <v>327.76600000000002</v>
          </cell>
          <cell r="CH23">
            <v>112.33</v>
          </cell>
          <cell r="CI23">
            <v>215.43600000000001</v>
          </cell>
          <cell r="CJ23">
            <v>1028.422</v>
          </cell>
          <cell r="CK23">
            <v>553.02099999999996</v>
          </cell>
          <cell r="CL23">
            <v>475.40100000000001</v>
          </cell>
          <cell r="CM23">
            <v>4326.3130000000001</v>
          </cell>
          <cell r="CN23">
            <v>2362.2640000000001</v>
          </cell>
          <cell r="CO23">
            <v>1964.049</v>
          </cell>
          <cell r="CP23">
            <v>918.79899999999998</v>
          </cell>
          <cell r="CQ23">
            <v>489.54199999999997</v>
          </cell>
          <cell r="CR23">
            <v>429.25700000000001</v>
          </cell>
          <cell r="CS23">
            <v>3632.7620000000002</v>
          </cell>
          <cell r="CT23">
            <v>1911.0619999999999</v>
          </cell>
          <cell r="CU23">
            <v>1721.7</v>
          </cell>
          <cell r="CV23">
            <v>418.19600000000003</v>
          </cell>
          <cell r="CW23">
            <v>211.03100000000001</v>
          </cell>
          <cell r="CX23">
            <v>207.16499999999999</v>
          </cell>
          <cell r="CY23">
            <v>5679.4350000000004</v>
          </cell>
          <cell r="CZ23">
            <v>3043.3110000000001</v>
          </cell>
          <cell r="DA23">
            <v>2636.123</v>
          </cell>
          <cell r="DB23">
            <v>5122.8159999999998</v>
          </cell>
          <cell r="DC23">
            <v>2767.1480000000001</v>
          </cell>
          <cell r="DD23">
            <v>2355.6680000000001</v>
          </cell>
          <cell r="DE23">
            <v>4843.9530000000004</v>
          </cell>
          <cell r="DF23">
            <v>2666.2170000000001</v>
          </cell>
          <cell r="DG23">
            <v>2177.7359999999999</v>
          </cell>
          <cell r="DH23">
            <v>1303.163</v>
          </cell>
          <cell r="DI23">
            <v>651.16399999999999</v>
          </cell>
          <cell r="DJ23">
            <v>651.99800000000005</v>
          </cell>
          <cell r="DK23">
            <v>838.04499999999996</v>
          </cell>
          <cell r="DL23">
            <v>431.608</v>
          </cell>
          <cell r="DM23">
            <v>406.43599999999998</v>
          </cell>
          <cell r="DN23">
            <v>513.34500000000003</v>
          </cell>
          <cell r="DO23">
            <v>303.58300000000003</v>
          </cell>
          <cell r="DP23">
            <v>209.76300000000001</v>
          </cell>
          <cell r="DQ23">
            <v>279.57100000000003</v>
          </cell>
          <cell r="DR23">
            <v>132.48400000000001</v>
          </cell>
          <cell r="DS23">
            <v>147.08799999999999</v>
          </cell>
          <cell r="DT23">
            <v>1068.623</v>
          </cell>
          <cell r="DU23">
            <v>271.54899999999998</v>
          </cell>
          <cell r="DV23">
            <v>797.07399999999996</v>
          </cell>
          <cell r="DW23">
            <v>513.96600000000001</v>
          </cell>
          <cell r="DX23">
            <v>104.13</v>
          </cell>
          <cell r="DY23">
            <v>409.83600000000001</v>
          </cell>
          <cell r="DZ23">
            <v>135.398</v>
          </cell>
          <cell r="EA23">
            <v>41.289000000000001</v>
          </cell>
          <cell r="EB23">
            <v>94.108999999999995</v>
          </cell>
          <cell r="EC23">
            <v>411.54500000000002</v>
          </cell>
          <cell r="ED23">
            <v>79.08</v>
          </cell>
          <cell r="EE23">
            <v>332.46499999999997</v>
          </cell>
          <cell r="EF23">
            <v>82.518000000000001</v>
          </cell>
          <cell r="EG23">
            <v>21.231999999999999</v>
          </cell>
          <cell r="EH23">
            <v>61.286000000000001</v>
          </cell>
          <cell r="EI23">
            <v>301.12599999999998</v>
          </cell>
          <cell r="EJ23">
            <v>49.433999999999997</v>
          </cell>
          <cell r="EK23">
            <v>251.69300000000001</v>
          </cell>
          <cell r="EL23">
            <v>24.454999999999998</v>
          </cell>
          <cell r="EM23">
            <v>5.5279999999999996</v>
          </cell>
          <cell r="EN23">
            <v>18.927</v>
          </cell>
          <cell r="EO23">
            <v>104.27800000000001</v>
          </cell>
          <cell r="EP23">
            <v>26.350999999999999</v>
          </cell>
          <cell r="EQ23">
            <v>77.927000000000007</v>
          </cell>
          <cell r="ER23">
            <v>198.82499999999999</v>
          </cell>
          <cell r="ES23">
            <v>9.3049999999999997</v>
          </cell>
          <cell r="ET23">
            <v>189.52</v>
          </cell>
          <cell r="EU23">
            <v>724.54200000000003</v>
          </cell>
          <cell r="EV23">
            <v>174.68600000000001</v>
          </cell>
          <cell r="EW23">
            <v>549.85599999999999</v>
          </cell>
          <cell r="EX23">
            <v>795.39400000000001</v>
          </cell>
          <cell r="EY23">
            <v>237.91399999999999</v>
          </cell>
          <cell r="EZ23">
            <v>557.48</v>
          </cell>
          <cell r="FA23">
            <v>127.97499999999999</v>
          </cell>
          <cell r="FB23">
            <v>45.003999999999998</v>
          </cell>
          <cell r="FC23">
            <v>82.971000000000004</v>
          </cell>
          <cell r="FD23">
            <v>667.41800000000001</v>
          </cell>
          <cell r="FE23">
            <v>192.91</v>
          </cell>
          <cell r="FF23">
            <v>474.50900000000001</v>
          </cell>
          <cell r="FG23">
            <v>5482.71</v>
          </cell>
          <cell r="FH23">
            <v>2960.29</v>
          </cell>
          <cell r="FI23">
            <v>2522.4209999999998</v>
          </cell>
          <cell r="FJ23">
            <v>1220.2190000000001</v>
          </cell>
          <cell r="FK23">
            <v>359.02800000000002</v>
          </cell>
          <cell r="FL23">
            <v>861.19100000000003</v>
          </cell>
          <cell r="FM23">
            <v>372.29500000000002</v>
          </cell>
          <cell r="FN23">
            <v>73.542000000000002</v>
          </cell>
          <cell r="FO23">
            <v>298.75299999999999</v>
          </cell>
          <cell r="FP23">
            <v>5864.9110000000001</v>
          </cell>
          <cell r="FQ23">
            <v>2873.4029999999998</v>
          </cell>
          <cell r="FR23">
            <v>2991.509</v>
          </cell>
          <cell r="FS23">
            <v>4230.2920000000004</v>
          </cell>
          <cell r="FT23">
            <v>2238.5569999999998</v>
          </cell>
          <cell r="FU23">
            <v>1991.7339999999999</v>
          </cell>
          <cell r="FV23">
            <v>450.97699999999998</v>
          </cell>
          <cell r="FW23">
            <v>217.43700000000001</v>
          </cell>
          <cell r="FX23">
            <v>233.54</v>
          </cell>
          <cell r="FY23">
            <v>285.38400000000001</v>
          </cell>
          <cell r="FZ23">
            <v>98.991</v>
          </cell>
          <cell r="GA23">
            <v>186.393</v>
          </cell>
          <cell r="GB23">
            <v>149.166</v>
          </cell>
          <cell r="GC23">
            <v>66.635999999999996</v>
          </cell>
          <cell r="GD23">
            <v>82.53</v>
          </cell>
          <cell r="GE23">
            <v>297.279</v>
          </cell>
          <cell r="GF23">
            <v>114.06399999999999</v>
          </cell>
          <cell r="GG23">
            <v>183.215</v>
          </cell>
          <cell r="GH23">
            <v>269.79700000000003</v>
          </cell>
          <cell r="GI23">
            <v>92.447000000000003</v>
          </cell>
          <cell r="GJ23">
            <v>177.35</v>
          </cell>
          <cell r="GK23">
            <v>409.45699999999999</v>
          </cell>
          <cell r="GL23">
            <v>226.82400000000001</v>
          </cell>
          <cell r="GM23">
            <v>182.63300000000001</v>
          </cell>
          <cell r="GN23">
            <v>3820.835</v>
          </cell>
          <cell r="GO23">
            <v>2011.7339999999999</v>
          </cell>
          <cell r="GP23">
            <v>1809.1010000000001</v>
          </cell>
          <cell r="GQ23">
            <v>351.97500000000002</v>
          </cell>
          <cell r="GR23">
            <v>190.87799999999999</v>
          </cell>
          <cell r="GS23">
            <v>161.09700000000001</v>
          </cell>
          <cell r="GT23">
            <v>2872.0949999999998</v>
          </cell>
          <cell r="GU23">
            <v>1392.328</v>
          </cell>
          <cell r="GV23">
            <v>1479.7660000000001</v>
          </cell>
          <cell r="GW23">
            <v>271.03500000000003</v>
          </cell>
          <cell r="GX23">
            <v>131.75800000000001</v>
          </cell>
          <cell r="GY23">
            <v>139.27699999999999</v>
          </cell>
          <cell r="GZ23">
            <v>4470.68</v>
          </cell>
          <cell r="HA23">
            <v>2354.1909999999998</v>
          </cell>
          <cell r="HB23">
            <v>2116.489</v>
          </cell>
          <cell r="HC23">
            <v>4224.5640000000003</v>
          </cell>
          <cell r="HD23">
            <v>2232.4540000000002</v>
          </cell>
          <cell r="HE23">
            <v>1992.11</v>
          </cell>
          <cell r="HF23">
            <v>4009.4879999999998</v>
          </cell>
          <cell r="HG23">
            <v>2123.279</v>
          </cell>
          <cell r="HH23">
            <v>1886.2090000000001</v>
          </cell>
          <cell r="HI23">
            <v>828.15200000000004</v>
          </cell>
          <cell r="HJ23">
            <v>419.84300000000002</v>
          </cell>
          <cell r="HK23">
            <v>408.30900000000003</v>
          </cell>
          <cell r="HL23">
            <v>427.22899999999998</v>
          </cell>
          <cell r="HM23">
            <v>225.10599999999999</v>
          </cell>
          <cell r="HN23">
            <v>202.12200000000001</v>
          </cell>
          <cell r="HO23">
            <v>186.84</v>
          </cell>
          <cell r="HP23">
            <v>109.473</v>
          </cell>
          <cell r="HQ23">
            <v>77.367999999999995</v>
          </cell>
          <cell r="HR23">
            <v>179.626</v>
          </cell>
          <cell r="HS23">
            <v>97.582999999999998</v>
          </cell>
          <cell r="HT23">
            <v>82.043000000000006</v>
          </cell>
          <cell r="HU23">
            <v>1454.9939999999999</v>
          </cell>
          <cell r="HV23">
            <v>537.26300000000003</v>
          </cell>
          <cell r="HW23">
            <v>917.73099999999999</v>
          </cell>
          <cell r="HX23">
            <v>331.58100000000002</v>
          </cell>
          <cell r="HY23">
            <v>130.84700000000001</v>
          </cell>
          <cell r="HZ23">
            <v>200.73400000000001</v>
          </cell>
          <cell r="IA23">
            <v>92.664000000000001</v>
          </cell>
          <cell r="IB23">
            <v>40.337000000000003</v>
          </cell>
          <cell r="IC23">
            <v>52.326999999999998</v>
          </cell>
          <cell r="ID23">
            <v>274.91699999999997</v>
          </cell>
          <cell r="IE23">
            <v>105.276</v>
          </cell>
          <cell r="IF23">
            <v>169.64099999999999</v>
          </cell>
          <cell r="IG23">
            <v>42.536000000000001</v>
          </cell>
          <cell r="IH23">
            <v>17.05</v>
          </cell>
          <cell r="II23">
            <v>25.486000000000001</v>
          </cell>
          <cell r="IJ23">
            <v>215.018</v>
          </cell>
          <cell r="IK23">
            <v>80.260999999999996</v>
          </cell>
          <cell r="IL23">
            <v>134.75700000000001</v>
          </cell>
          <cell r="IM23">
            <v>32.420999999999999</v>
          </cell>
          <cell r="IN23">
            <v>13.006</v>
          </cell>
          <cell r="IO23">
            <v>19.416</v>
          </cell>
          <cell r="IP23">
            <v>61.042999999999999</v>
          </cell>
          <cell r="IQ23">
            <v>27.190999999999999</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752.08199999999999</v>
          </cell>
          <cell r="C35">
            <v>728.91600000000005</v>
          </cell>
          <cell r="D35">
            <v>1331.076</v>
          </cell>
          <cell r="E35">
            <v>680.19399999999996</v>
          </cell>
          <cell r="F35">
            <v>650.88199999999995</v>
          </cell>
          <cell r="G35">
            <v>652.02200000000005</v>
          </cell>
          <cell r="H35">
            <v>314.67899999999997</v>
          </cell>
          <cell r="I35">
            <v>337.34300000000002</v>
          </cell>
          <cell r="J35">
            <v>493.78399999999999</v>
          </cell>
          <cell r="K35">
            <v>248.23599999999999</v>
          </cell>
          <cell r="L35">
            <v>245.547</v>
          </cell>
          <cell r="M35">
            <v>243.708</v>
          </cell>
          <cell r="N35">
            <v>127.517</v>
          </cell>
          <cell r="O35">
            <v>116.191</v>
          </cell>
          <cell r="P35">
            <v>277.05399999999997</v>
          </cell>
          <cell r="Q35">
            <v>159.58500000000001</v>
          </cell>
          <cell r="R35">
            <v>117.46899999999999</v>
          </cell>
          <cell r="S35">
            <v>1033.0219999999999</v>
          </cell>
          <cell r="T35">
            <v>512.33199999999999</v>
          </cell>
          <cell r="U35">
            <v>520.69000000000005</v>
          </cell>
          <cell r="V35">
            <v>402</v>
          </cell>
          <cell r="W35">
            <v>198.202</v>
          </cell>
          <cell r="X35">
            <v>203.798</v>
          </cell>
          <cell r="Y35">
            <v>127.46899999999999</v>
          </cell>
          <cell r="Z35">
            <v>70.582999999999998</v>
          </cell>
          <cell r="AA35">
            <v>56.886000000000003</v>
          </cell>
          <cell r="AB35">
            <v>354.18299999999999</v>
          </cell>
          <cell r="AC35">
            <v>178.24</v>
          </cell>
          <cell r="AD35">
            <v>175.94300000000001</v>
          </cell>
          <cell r="AE35">
            <v>41.737000000000002</v>
          </cell>
          <cell r="AF35">
            <v>19.677</v>
          </cell>
          <cell r="AG35">
            <v>22.06</v>
          </cell>
          <cell r="AH35">
            <v>299.89299999999997</v>
          </cell>
          <cell r="AI35">
            <v>152.58699999999999</v>
          </cell>
          <cell r="AJ35">
            <v>147.30600000000001</v>
          </cell>
          <cell r="AK35">
            <v>24.263999999999999</v>
          </cell>
          <cell r="AL35">
            <v>11.585000000000001</v>
          </cell>
          <cell r="AM35">
            <v>12.679</v>
          </cell>
          <cell r="AN35">
            <v>48.139000000000003</v>
          </cell>
          <cell r="AO35">
            <v>20.283999999999999</v>
          </cell>
          <cell r="AP35">
            <v>27.855</v>
          </cell>
          <cell r="AQ35">
            <v>27.004000000000001</v>
          </cell>
          <cell r="AR35">
            <v>1.403</v>
          </cell>
          <cell r="AS35">
            <v>25.600999999999999</v>
          </cell>
          <cell r="AT35">
            <v>262.38400000000001</v>
          </cell>
          <cell r="AU35">
            <v>110.417</v>
          </cell>
          <cell r="AV35">
            <v>151.96700000000001</v>
          </cell>
          <cell r="AW35">
            <v>679.37599999999998</v>
          </cell>
          <cell r="AX35">
            <v>358.10899999999998</v>
          </cell>
          <cell r="AY35">
            <v>321.267</v>
          </cell>
          <cell r="AZ35">
            <v>67.870999999999995</v>
          </cell>
          <cell r="BA35">
            <v>34.064999999999998</v>
          </cell>
          <cell r="BB35">
            <v>33.807000000000002</v>
          </cell>
          <cell r="BC35">
            <v>611.50400000000002</v>
          </cell>
          <cell r="BD35">
            <v>324.04399999999998</v>
          </cell>
          <cell r="BE35">
            <v>287.45999999999998</v>
          </cell>
          <cell r="BF35">
            <v>1916.251</v>
          </cell>
          <cell r="BG35">
            <v>972.19100000000003</v>
          </cell>
          <cell r="BH35">
            <v>944.06</v>
          </cell>
          <cell r="BI35">
            <v>1242.204</v>
          </cell>
          <cell r="BJ35">
            <v>637.85199999999998</v>
          </cell>
          <cell r="BK35">
            <v>604.35199999999998</v>
          </cell>
          <cell r="BL35">
            <v>347.37799999999999</v>
          </cell>
          <cell r="BM35">
            <v>176.78</v>
          </cell>
          <cell r="BN35">
            <v>170.59800000000001</v>
          </cell>
          <cell r="BO35">
            <v>6808.6549999999997</v>
          </cell>
          <cell r="BP35">
            <v>3371.0309999999999</v>
          </cell>
          <cell r="BQ35">
            <v>3437.6239999999998</v>
          </cell>
          <cell r="BR35">
            <v>5451.7920000000004</v>
          </cell>
          <cell r="BS35">
            <v>2974.39</v>
          </cell>
          <cell r="BT35">
            <v>2477.402</v>
          </cell>
          <cell r="BU35">
            <v>746.17200000000003</v>
          </cell>
          <cell r="BV35">
            <v>394.83199999999999</v>
          </cell>
          <cell r="BW35">
            <v>351.34</v>
          </cell>
          <cell r="BX35">
            <v>409.435</v>
          </cell>
          <cell r="BY35">
            <v>143.46799999999999</v>
          </cell>
          <cell r="BZ35">
            <v>265.96699999999998</v>
          </cell>
          <cell r="CA35">
            <v>246.732</v>
          </cell>
          <cell r="CB35">
            <v>115.04300000000001</v>
          </cell>
          <cell r="CC35">
            <v>131.68899999999999</v>
          </cell>
          <cell r="CD35">
            <v>414.46499999999997</v>
          </cell>
          <cell r="CE35">
            <v>160.61699999999999</v>
          </cell>
          <cell r="CF35">
            <v>253.84800000000001</v>
          </cell>
          <cell r="CG35">
            <v>379.255</v>
          </cell>
          <cell r="CH35">
            <v>135.87100000000001</v>
          </cell>
          <cell r="CI35">
            <v>243.38399999999999</v>
          </cell>
          <cell r="CJ35">
            <v>1038.6089999999999</v>
          </cell>
          <cell r="CK35">
            <v>573.95899999999995</v>
          </cell>
          <cell r="CL35">
            <v>464.65</v>
          </cell>
          <cell r="CM35">
            <v>4413.183</v>
          </cell>
          <cell r="CN35">
            <v>2400.431</v>
          </cell>
          <cell r="CO35">
            <v>2012.752</v>
          </cell>
          <cell r="CP35">
            <v>927.20399999999995</v>
          </cell>
          <cell r="CQ35">
            <v>504.47500000000002</v>
          </cell>
          <cell r="CR35">
            <v>422.72899999999998</v>
          </cell>
          <cell r="CS35">
            <v>3752.0749999999998</v>
          </cell>
          <cell r="CT35">
            <v>1965.37</v>
          </cell>
          <cell r="CU35">
            <v>1786.7059999999999</v>
          </cell>
          <cell r="CV35">
            <v>430.76499999999999</v>
          </cell>
          <cell r="CW35">
            <v>205.28</v>
          </cell>
          <cell r="CX35">
            <v>225.48500000000001</v>
          </cell>
          <cell r="CY35">
            <v>5824.9219999999996</v>
          </cell>
          <cell r="CZ35">
            <v>3113.4090000000001</v>
          </cell>
          <cell r="DA35">
            <v>2711.5129999999999</v>
          </cell>
          <cell r="DB35">
            <v>5236.7110000000002</v>
          </cell>
          <cell r="DC35">
            <v>2824.366</v>
          </cell>
          <cell r="DD35">
            <v>2412.3449999999998</v>
          </cell>
          <cell r="DE35">
            <v>4911.0039999999999</v>
          </cell>
          <cell r="DF35">
            <v>2705.4839999999999</v>
          </cell>
          <cell r="DG35">
            <v>2205.52</v>
          </cell>
          <cell r="DH35">
            <v>1326.9670000000001</v>
          </cell>
          <cell r="DI35">
            <v>658.46799999999996</v>
          </cell>
          <cell r="DJ35">
            <v>668.49900000000002</v>
          </cell>
          <cell r="DK35">
            <v>880.46400000000006</v>
          </cell>
          <cell r="DL35">
            <v>446.47</v>
          </cell>
          <cell r="DM35">
            <v>433.99400000000003</v>
          </cell>
          <cell r="DN35">
            <v>507.33499999999998</v>
          </cell>
          <cell r="DO35">
            <v>307.45100000000002</v>
          </cell>
          <cell r="DP35">
            <v>199.88300000000001</v>
          </cell>
          <cell r="DQ35">
            <v>279.90499999999997</v>
          </cell>
          <cell r="DR35">
            <v>135.12899999999999</v>
          </cell>
          <cell r="DS35">
            <v>144.77699999999999</v>
          </cell>
          <cell r="DT35">
            <v>1076.9580000000001</v>
          </cell>
          <cell r="DU35">
            <v>261.51299999999998</v>
          </cell>
          <cell r="DV35">
            <v>815.44500000000005</v>
          </cell>
          <cell r="DW35">
            <v>527.99300000000005</v>
          </cell>
          <cell r="DX35">
            <v>107.57599999999999</v>
          </cell>
          <cell r="DY35">
            <v>420.41699999999997</v>
          </cell>
          <cell r="DZ35">
            <v>127.11</v>
          </cell>
          <cell r="EA35">
            <v>34.823</v>
          </cell>
          <cell r="EB35">
            <v>92.287999999999997</v>
          </cell>
          <cell r="EC35">
            <v>431.471</v>
          </cell>
          <cell r="ED35">
            <v>85.061999999999998</v>
          </cell>
          <cell r="EE35">
            <v>346.40899999999999</v>
          </cell>
          <cell r="EF35">
            <v>103.53700000000001</v>
          </cell>
          <cell r="EG35">
            <v>22.251999999999999</v>
          </cell>
          <cell r="EH35">
            <v>81.284999999999997</v>
          </cell>
          <cell r="EI35">
            <v>302.87299999999999</v>
          </cell>
          <cell r="EJ35">
            <v>56.750999999999998</v>
          </cell>
          <cell r="EK35">
            <v>246.12200000000001</v>
          </cell>
          <cell r="EL35">
            <v>19.733000000000001</v>
          </cell>
          <cell r="EM35">
            <v>5.4180000000000001</v>
          </cell>
          <cell r="EN35">
            <v>14.315</v>
          </cell>
          <cell r="EO35">
            <v>97.683999999999997</v>
          </cell>
          <cell r="EP35">
            <v>22.515000000000001</v>
          </cell>
          <cell r="EQ35">
            <v>75.168999999999997</v>
          </cell>
          <cell r="ER35">
            <v>201.76499999999999</v>
          </cell>
          <cell r="ES35">
            <v>9.5370000000000008</v>
          </cell>
          <cell r="ET35">
            <v>192.22900000000001</v>
          </cell>
          <cell r="EU35">
            <v>706.09100000000001</v>
          </cell>
          <cell r="EV35">
            <v>171.715</v>
          </cell>
          <cell r="EW35">
            <v>534.37599999999998</v>
          </cell>
          <cell r="EX35">
            <v>809.06</v>
          </cell>
          <cell r="EY35">
            <v>242.70500000000001</v>
          </cell>
          <cell r="EZ35">
            <v>566.35500000000002</v>
          </cell>
          <cell r="FA35">
            <v>147.285</v>
          </cell>
          <cell r="FB35">
            <v>41.008000000000003</v>
          </cell>
          <cell r="FC35">
            <v>106.277</v>
          </cell>
          <cell r="FD35">
            <v>661.774</v>
          </cell>
          <cell r="FE35">
            <v>201.697</v>
          </cell>
          <cell r="FF35">
            <v>460.07799999999997</v>
          </cell>
          <cell r="FG35">
            <v>5599.0770000000002</v>
          </cell>
          <cell r="FH35">
            <v>3015.3980000000001</v>
          </cell>
          <cell r="FI35">
            <v>2583.6790000000001</v>
          </cell>
          <cell r="FJ35">
            <v>1209.578</v>
          </cell>
          <cell r="FK35">
            <v>355.63299999999998</v>
          </cell>
          <cell r="FL35">
            <v>853.94500000000005</v>
          </cell>
          <cell r="FM35">
            <v>378.22</v>
          </cell>
          <cell r="FN35">
            <v>79.986000000000004</v>
          </cell>
          <cell r="FO35">
            <v>298.23399999999998</v>
          </cell>
          <cell r="FP35">
            <v>5941.4679999999998</v>
          </cell>
          <cell r="FQ35">
            <v>2900.5630000000001</v>
          </cell>
          <cell r="FR35">
            <v>3040.904</v>
          </cell>
          <cell r="FS35">
            <v>4275.2690000000002</v>
          </cell>
          <cell r="FT35">
            <v>2246.413</v>
          </cell>
          <cell r="FU35">
            <v>2028.857</v>
          </cell>
          <cell r="FV35">
            <v>457.733</v>
          </cell>
          <cell r="FW35">
            <v>226.81200000000001</v>
          </cell>
          <cell r="FX35">
            <v>230.922</v>
          </cell>
          <cell r="FY35">
            <v>292.09899999999999</v>
          </cell>
          <cell r="FZ35">
            <v>99.826999999999998</v>
          </cell>
          <cell r="GA35">
            <v>192.27199999999999</v>
          </cell>
          <cell r="GB35">
            <v>157.732</v>
          </cell>
          <cell r="GC35">
            <v>70.555000000000007</v>
          </cell>
          <cell r="GD35">
            <v>87.176000000000002</v>
          </cell>
          <cell r="GE35">
            <v>315.17500000000001</v>
          </cell>
          <cell r="GF35">
            <v>121.931</v>
          </cell>
          <cell r="GG35">
            <v>193.244</v>
          </cell>
          <cell r="GH35">
            <v>276.98899999999998</v>
          </cell>
          <cell r="GI35">
            <v>93.528000000000006</v>
          </cell>
          <cell r="GJ35">
            <v>183.46</v>
          </cell>
          <cell r="GK35">
            <v>384.83600000000001</v>
          </cell>
          <cell r="GL35">
            <v>209.67699999999999</v>
          </cell>
          <cell r="GM35">
            <v>175.15899999999999</v>
          </cell>
          <cell r="GN35">
            <v>3890.433</v>
          </cell>
          <cell r="GO35">
            <v>2036.7349999999999</v>
          </cell>
          <cell r="GP35">
            <v>1853.6980000000001</v>
          </cell>
          <cell r="GQ35">
            <v>332.48899999999998</v>
          </cell>
          <cell r="GR35">
            <v>175.542</v>
          </cell>
          <cell r="GS35">
            <v>156.946</v>
          </cell>
          <cell r="GT35">
            <v>2952.5219999999999</v>
          </cell>
          <cell r="GU35">
            <v>1420.8920000000001</v>
          </cell>
          <cell r="GV35">
            <v>1531.63</v>
          </cell>
          <cell r="GW35">
            <v>259.33499999999998</v>
          </cell>
          <cell r="GX35">
            <v>124.782</v>
          </cell>
          <cell r="GY35">
            <v>134.553</v>
          </cell>
          <cell r="GZ35">
            <v>4539.3950000000004</v>
          </cell>
          <cell r="HA35">
            <v>2370.3760000000002</v>
          </cell>
          <cell r="HB35">
            <v>2169.0189999999998</v>
          </cell>
          <cell r="HC35">
            <v>4307.2929999999997</v>
          </cell>
          <cell r="HD35">
            <v>2245.0239999999999</v>
          </cell>
          <cell r="HE35">
            <v>2062.2689999999998</v>
          </cell>
          <cell r="HF35">
            <v>4058.7049999999999</v>
          </cell>
          <cell r="HG35">
            <v>2129.2420000000002</v>
          </cell>
          <cell r="HH35">
            <v>1929.462</v>
          </cell>
          <cell r="HI35">
            <v>811.62</v>
          </cell>
          <cell r="HJ35">
            <v>390.25400000000002</v>
          </cell>
          <cell r="HK35">
            <v>421.36599999999999</v>
          </cell>
          <cell r="HL35">
            <v>433.83100000000002</v>
          </cell>
          <cell r="HM35">
            <v>217.87299999999999</v>
          </cell>
          <cell r="HN35">
            <v>215.958</v>
          </cell>
          <cell r="HO35">
            <v>169.70500000000001</v>
          </cell>
          <cell r="HP35">
            <v>93.909000000000006</v>
          </cell>
          <cell r="HQ35">
            <v>75.796000000000006</v>
          </cell>
          <cell r="HR35">
            <v>184.81899999999999</v>
          </cell>
          <cell r="HS35">
            <v>95.394999999999996</v>
          </cell>
          <cell r="HT35">
            <v>89.424000000000007</v>
          </cell>
          <cell r="HU35">
            <v>1481.3789999999999</v>
          </cell>
          <cell r="HV35">
            <v>558.75599999999997</v>
          </cell>
          <cell r="HW35">
            <v>922.62400000000002</v>
          </cell>
          <cell r="HX35">
            <v>316.923</v>
          </cell>
          <cell r="HY35">
            <v>110.38200000000001</v>
          </cell>
          <cell r="HZ35">
            <v>206.541</v>
          </cell>
          <cell r="IA35">
            <v>93.388999999999996</v>
          </cell>
          <cell r="IB35">
            <v>36.533000000000001</v>
          </cell>
          <cell r="IC35">
            <v>56.856000000000002</v>
          </cell>
          <cell r="ID35">
            <v>263.28100000000001</v>
          </cell>
          <cell r="IE35">
            <v>93.856999999999999</v>
          </cell>
          <cell r="IF35">
            <v>169.42400000000001</v>
          </cell>
          <cell r="IG35">
            <v>40.701999999999998</v>
          </cell>
          <cell r="IH35">
            <v>15.185</v>
          </cell>
          <cell r="II35">
            <v>25.516999999999999</v>
          </cell>
          <cell r="IJ35">
            <v>205.345</v>
          </cell>
          <cell r="IK35">
            <v>73.165999999999997</v>
          </cell>
          <cell r="IL35">
            <v>132.179</v>
          </cell>
          <cell r="IM35">
            <v>25.417000000000002</v>
          </cell>
          <cell r="IN35">
            <v>7.24</v>
          </cell>
          <cell r="IO35">
            <v>18.177</v>
          </cell>
          <cell r="IP35">
            <v>54.805999999999997</v>
          </cell>
          <cell r="IQ35">
            <v>17.689</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760.95299999999997</v>
          </cell>
          <cell r="C47">
            <v>756.37199999999996</v>
          </cell>
          <cell r="D47">
            <v>1365.202</v>
          </cell>
          <cell r="E47">
            <v>687.43100000000004</v>
          </cell>
          <cell r="F47">
            <v>677.77200000000005</v>
          </cell>
          <cell r="G47">
            <v>687.16399999999999</v>
          </cell>
          <cell r="H47">
            <v>319.017</v>
          </cell>
          <cell r="I47">
            <v>368.14699999999999</v>
          </cell>
          <cell r="J47">
            <v>490.81599999999997</v>
          </cell>
          <cell r="K47">
            <v>240.28399999999999</v>
          </cell>
          <cell r="L47">
            <v>250.53200000000001</v>
          </cell>
          <cell r="M47">
            <v>235.66499999999999</v>
          </cell>
          <cell r="N47">
            <v>113.113</v>
          </cell>
          <cell r="O47">
            <v>122.55200000000001</v>
          </cell>
          <cell r="P47">
            <v>287.77300000000002</v>
          </cell>
          <cell r="Q47">
            <v>154.626</v>
          </cell>
          <cell r="R47">
            <v>133.14699999999999</v>
          </cell>
          <cell r="S47">
            <v>982.48800000000006</v>
          </cell>
          <cell r="T47">
            <v>501.04500000000002</v>
          </cell>
          <cell r="U47">
            <v>481.44299999999998</v>
          </cell>
          <cell r="V47">
            <v>388.61900000000003</v>
          </cell>
          <cell r="W47">
            <v>193.04599999999999</v>
          </cell>
          <cell r="X47">
            <v>195.57300000000001</v>
          </cell>
          <cell r="Y47">
            <v>132.82900000000001</v>
          </cell>
          <cell r="Z47">
            <v>76.096000000000004</v>
          </cell>
          <cell r="AA47">
            <v>56.732999999999997</v>
          </cell>
          <cell r="AB47">
            <v>328.29899999999998</v>
          </cell>
          <cell r="AC47">
            <v>160.53899999999999</v>
          </cell>
          <cell r="AD47">
            <v>167.76</v>
          </cell>
          <cell r="AE47">
            <v>38.453000000000003</v>
          </cell>
          <cell r="AF47">
            <v>20.381</v>
          </cell>
          <cell r="AG47">
            <v>18.071999999999999</v>
          </cell>
          <cell r="AH47">
            <v>279.15199999999999</v>
          </cell>
          <cell r="AI47">
            <v>134.75399999999999</v>
          </cell>
          <cell r="AJ47">
            <v>144.398</v>
          </cell>
          <cell r="AK47">
            <v>13.227</v>
          </cell>
          <cell r="AL47">
            <v>6.3869999999999996</v>
          </cell>
          <cell r="AM47">
            <v>6.8390000000000004</v>
          </cell>
          <cell r="AN47">
            <v>60.84</v>
          </cell>
          <cell r="AO47">
            <v>32.506999999999998</v>
          </cell>
          <cell r="AP47">
            <v>28.332999999999998</v>
          </cell>
          <cell r="AQ47">
            <v>29.513000000000002</v>
          </cell>
          <cell r="AR47">
            <v>0.45100000000000001</v>
          </cell>
          <cell r="AS47">
            <v>29.062999999999999</v>
          </cell>
          <cell r="AT47">
            <v>267.464</v>
          </cell>
          <cell r="AU47">
            <v>114.395</v>
          </cell>
          <cell r="AV47">
            <v>153.06899999999999</v>
          </cell>
          <cell r="AW47">
            <v>676.91200000000003</v>
          </cell>
          <cell r="AX47">
            <v>347.67200000000003</v>
          </cell>
          <cell r="AY47">
            <v>329.24</v>
          </cell>
          <cell r="AZ47">
            <v>74.539000000000001</v>
          </cell>
          <cell r="BA47">
            <v>39.585999999999999</v>
          </cell>
          <cell r="BB47">
            <v>34.953000000000003</v>
          </cell>
          <cell r="BC47">
            <v>602.37300000000005</v>
          </cell>
          <cell r="BD47">
            <v>308.08600000000001</v>
          </cell>
          <cell r="BE47">
            <v>294.28699999999998</v>
          </cell>
          <cell r="BF47">
            <v>1987.0809999999999</v>
          </cell>
          <cell r="BG47">
            <v>1010.861</v>
          </cell>
          <cell r="BH47">
            <v>976.221</v>
          </cell>
          <cell r="BI47">
            <v>1195.721</v>
          </cell>
          <cell r="BJ47">
            <v>616.08500000000004</v>
          </cell>
          <cell r="BK47">
            <v>579.63599999999997</v>
          </cell>
          <cell r="BL47">
            <v>322.596</v>
          </cell>
          <cell r="BM47">
            <v>159.22</v>
          </cell>
          <cell r="BN47">
            <v>163.376</v>
          </cell>
          <cell r="BO47">
            <v>6914.2740000000003</v>
          </cell>
          <cell r="BP47">
            <v>3416.8310000000001</v>
          </cell>
          <cell r="BQ47">
            <v>3497.4430000000002</v>
          </cell>
          <cell r="BR47">
            <v>5631.89</v>
          </cell>
          <cell r="BS47">
            <v>3022.547</v>
          </cell>
          <cell r="BT47">
            <v>2609.3429999999998</v>
          </cell>
          <cell r="BU47">
            <v>733.65700000000004</v>
          </cell>
          <cell r="BV47">
            <v>381.34500000000003</v>
          </cell>
          <cell r="BW47">
            <v>352.31200000000001</v>
          </cell>
          <cell r="BX47">
            <v>407.399</v>
          </cell>
          <cell r="BY47">
            <v>138.542</v>
          </cell>
          <cell r="BZ47">
            <v>268.85700000000003</v>
          </cell>
          <cell r="CA47">
            <v>246.69499999999999</v>
          </cell>
          <cell r="CB47">
            <v>108.127</v>
          </cell>
          <cell r="CC47">
            <v>138.56800000000001</v>
          </cell>
          <cell r="CD47">
            <v>400.92700000000002</v>
          </cell>
          <cell r="CE47">
            <v>160.572</v>
          </cell>
          <cell r="CF47">
            <v>240.35499999999999</v>
          </cell>
          <cell r="CG47">
            <v>363.55700000000002</v>
          </cell>
          <cell r="CH47">
            <v>129.249</v>
          </cell>
          <cell r="CI47">
            <v>234.30699999999999</v>
          </cell>
          <cell r="CJ47">
            <v>1149.6030000000001</v>
          </cell>
          <cell r="CK47">
            <v>612.77599999999995</v>
          </cell>
          <cell r="CL47">
            <v>536.827</v>
          </cell>
          <cell r="CM47">
            <v>4482.2870000000003</v>
          </cell>
          <cell r="CN47">
            <v>2409.7710000000002</v>
          </cell>
          <cell r="CO47">
            <v>2072.5160000000001</v>
          </cell>
          <cell r="CP47">
            <v>1035.163</v>
          </cell>
          <cell r="CQ47">
            <v>542.48800000000006</v>
          </cell>
          <cell r="CR47">
            <v>492.67500000000001</v>
          </cell>
          <cell r="CS47">
            <v>3789.6030000000001</v>
          </cell>
          <cell r="CT47">
            <v>1960.413</v>
          </cell>
          <cell r="CU47">
            <v>1829.191</v>
          </cell>
          <cell r="CV47">
            <v>454.13</v>
          </cell>
          <cell r="CW47">
            <v>218.619</v>
          </cell>
          <cell r="CX47">
            <v>235.51</v>
          </cell>
          <cell r="CY47">
            <v>5935.0649999999996</v>
          </cell>
          <cell r="CZ47">
            <v>3140.2919999999999</v>
          </cell>
          <cell r="DA47">
            <v>2794.7730000000001</v>
          </cell>
          <cell r="DB47">
            <v>5311.27</v>
          </cell>
          <cell r="DC47">
            <v>2839.3420000000001</v>
          </cell>
          <cell r="DD47">
            <v>2471.9290000000001</v>
          </cell>
          <cell r="DE47">
            <v>5046.3410000000003</v>
          </cell>
          <cell r="DF47">
            <v>2737.4940000000001</v>
          </cell>
          <cell r="DG47">
            <v>2308.848</v>
          </cell>
          <cell r="DH47">
            <v>1350.5319999999999</v>
          </cell>
          <cell r="DI47">
            <v>685.22500000000002</v>
          </cell>
          <cell r="DJ47">
            <v>665.30700000000002</v>
          </cell>
          <cell r="DK47">
            <v>869.31200000000001</v>
          </cell>
          <cell r="DL47">
            <v>454.44099999999997</v>
          </cell>
          <cell r="DM47">
            <v>414.87099999999998</v>
          </cell>
          <cell r="DN47">
            <v>566.13699999999994</v>
          </cell>
          <cell r="DO47">
            <v>336.69600000000003</v>
          </cell>
          <cell r="DP47">
            <v>229.441</v>
          </cell>
          <cell r="DQ47">
            <v>259.85899999999998</v>
          </cell>
          <cell r="DR47">
            <v>126.619</v>
          </cell>
          <cell r="DS47">
            <v>133.24100000000001</v>
          </cell>
          <cell r="DT47">
            <v>1022.525</v>
          </cell>
          <cell r="DU47">
            <v>267.666</v>
          </cell>
          <cell r="DV47">
            <v>754.85900000000004</v>
          </cell>
          <cell r="DW47">
            <v>510.27499999999998</v>
          </cell>
          <cell r="DX47">
            <v>115.932</v>
          </cell>
          <cell r="DY47">
            <v>394.34300000000002</v>
          </cell>
          <cell r="DZ47">
            <v>142.14099999999999</v>
          </cell>
          <cell r="EA47">
            <v>47.552</v>
          </cell>
          <cell r="EB47">
            <v>94.587999999999994</v>
          </cell>
          <cell r="EC47">
            <v>421.87299999999999</v>
          </cell>
          <cell r="ED47">
            <v>91</v>
          </cell>
          <cell r="EE47">
            <v>330.87400000000002</v>
          </cell>
          <cell r="EF47">
            <v>91.436000000000007</v>
          </cell>
          <cell r="EG47">
            <v>18.48</v>
          </cell>
          <cell r="EH47">
            <v>72.956000000000003</v>
          </cell>
          <cell r="EI47">
            <v>303.16800000000001</v>
          </cell>
          <cell r="EJ47">
            <v>66.450999999999993</v>
          </cell>
          <cell r="EK47">
            <v>236.71700000000001</v>
          </cell>
          <cell r="EL47">
            <v>21.29</v>
          </cell>
          <cell r="EM47">
            <v>4.9859999999999998</v>
          </cell>
          <cell r="EN47">
            <v>16.303999999999998</v>
          </cell>
          <cell r="EO47">
            <v>91.043999999999997</v>
          </cell>
          <cell r="EP47">
            <v>25.617999999999999</v>
          </cell>
          <cell r="EQ47">
            <v>65.426000000000002</v>
          </cell>
          <cell r="ER47">
            <v>200.82900000000001</v>
          </cell>
          <cell r="ES47">
            <v>14.917</v>
          </cell>
          <cell r="ET47">
            <v>185.91200000000001</v>
          </cell>
          <cell r="EU47">
            <v>692.72</v>
          </cell>
          <cell r="EV47">
            <v>178.62700000000001</v>
          </cell>
          <cell r="EW47">
            <v>514.09299999999996</v>
          </cell>
          <cell r="EX47">
            <v>772.77700000000004</v>
          </cell>
          <cell r="EY47">
            <v>243.23599999999999</v>
          </cell>
          <cell r="EZ47">
            <v>529.54100000000005</v>
          </cell>
          <cell r="FA47">
            <v>124.72</v>
          </cell>
          <cell r="FB47">
            <v>31.98</v>
          </cell>
          <cell r="FC47">
            <v>92.741</v>
          </cell>
          <cell r="FD47">
            <v>648.05600000000004</v>
          </cell>
          <cell r="FE47">
            <v>211.256</v>
          </cell>
          <cell r="FF47">
            <v>436.8</v>
          </cell>
          <cell r="FG47">
            <v>5756.61</v>
          </cell>
          <cell r="FH47">
            <v>3054.5259999999998</v>
          </cell>
          <cell r="FI47">
            <v>2702.0839999999998</v>
          </cell>
          <cell r="FJ47">
            <v>1157.664</v>
          </cell>
          <cell r="FK47">
            <v>362.30500000000001</v>
          </cell>
          <cell r="FL47">
            <v>795.35900000000004</v>
          </cell>
          <cell r="FM47">
            <v>374.10500000000002</v>
          </cell>
          <cell r="FN47">
            <v>88.251999999999995</v>
          </cell>
          <cell r="FO47">
            <v>285.85399999999998</v>
          </cell>
          <cell r="FP47">
            <v>6014.9449999999997</v>
          </cell>
          <cell r="FQ47">
            <v>2937.375</v>
          </cell>
          <cell r="FR47">
            <v>3077.57</v>
          </cell>
          <cell r="FS47">
            <v>4388.223</v>
          </cell>
          <cell r="FT47">
            <v>2301.2449999999999</v>
          </cell>
          <cell r="FU47">
            <v>2086.9789999999998</v>
          </cell>
          <cell r="FV47">
            <v>459.45499999999998</v>
          </cell>
          <cell r="FW47">
            <v>214.035</v>
          </cell>
          <cell r="FX47">
            <v>245.42</v>
          </cell>
          <cell r="FY47">
            <v>300.44200000000001</v>
          </cell>
          <cell r="FZ47">
            <v>100.93600000000001</v>
          </cell>
          <cell r="GA47">
            <v>199.506</v>
          </cell>
          <cell r="GB47">
            <v>153.56100000000001</v>
          </cell>
          <cell r="GC47">
            <v>66.209000000000003</v>
          </cell>
          <cell r="GD47">
            <v>87.352000000000004</v>
          </cell>
          <cell r="GE47">
            <v>316.98200000000003</v>
          </cell>
          <cell r="GF47">
            <v>118.301</v>
          </cell>
          <cell r="GG47">
            <v>198.68100000000001</v>
          </cell>
          <cell r="GH47">
            <v>287.399</v>
          </cell>
          <cell r="GI47">
            <v>95.87</v>
          </cell>
          <cell r="GJ47">
            <v>191.529</v>
          </cell>
          <cell r="GK47">
            <v>465.33300000000003</v>
          </cell>
          <cell r="GL47">
            <v>248.75899999999999</v>
          </cell>
          <cell r="GM47">
            <v>216.57400000000001</v>
          </cell>
          <cell r="GN47">
            <v>3922.89</v>
          </cell>
          <cell r="GO47">
            <v>2052.4859999999999</v>
          </cell>
          <cell r="GP47">
            <v>1870.405</v>
          </cell>
          <cell r="GQ47">
            <v>408.89</v>
          </cell>
          <cell r="GR47">
            <v>213.44900000000001</v>
          </cell>
          <cell r="GS47">
            <v>195.441</v>
          </cell>
          <cell r="GT47">
            <v>2998.819</v>
          </cell>
          <cell r="GU47">
            <v>1428.6969999999999</v>
          </cell>
          <cell r="GV47">
            <v>1570.1220000000001</v>
          </cell>
          <cell r="GW47">
            <v>283.149</v>
          </cell>
          <cell r="GX47">
            <v>127.479</v>
          </cell>
          <cell r="GY47">
            <v>155.66900000000001</v>
          </cell>
          <cell r="GZ47">
            <v>4623.5200000000004</v>
          </cell>
          <cell r="HA47">
            <v>2410.5390000000002</v>
          </cell>
          <cell r="HB47">
            <v>2212.9810000000002</v>
          </cell>
          <cell r="HC47">
            <v>4339.308</v>
          </cell>
          <cell r="HD47">
            <v>2262.31</v>
          </cell>
          <cell r="HE47">
            <v>2076.998</v>
          </cell>
          <cell r="HF47">
            <v>4120.7299999999996</v>
          </cell>
          <cell r="HG47">
            <v>2164.627</v>
          </cell>
          <cell r="HH47">
            <v>1956.1020000000001</v>
          </cell>
          <cell r="HI47">
            <v>827.02</v>
          </cell>
          <cell r="HJ47">
            <v>411.262</v>
          </cell>
          <cell r="HK47">
            <v>415.75799999999998</v>
          </cell>
          <cell r="HL47">
            <v>435.49400000000003</v>
          </cell>
          <cell r="HM47">
            <v>226.54900000000001</v>
          </cell>
          <cell r="HN47">
            <v>208.94399999999999</v>
          </cell>
          <cell r="HO47">
            <v>200.197</v>
          </cell>
          <cell r="HP47">
            <v>117.255</v>
          </cell>
          <cell r="HQ47">
            <v>82.941999999999993</v>
          </cell>
          <cell r="HR47">
            <v>180.20400000000001</v>
          </cell>
          <cell r="HS47">
            <v>98.210999999999999</v>
          </cell>
          <cell r="HT47">
            <v>81.992000000000004</v>
          </cell>
          <cell r="HU47">
            <v>1446.518</v>
          </cell>
          <cell r="HV47">
            <v>537.91899999999998</v>
          </cell>
          <cell r="HW47">
            <v>908.59900000000005</v>
          </cell>
          <cell r="HX47">
            <v>324.98</v>
          </cell>
          <cell r="HY47">
            <v>128.97300000000001</v>
          </cell>
          <cell r="HZ47">
            <v>196.00700000000001</v>
          </cell>
          <cell r="IA47">
            <v>92.724999999999994</v>
          </cell>
          <cell r="IB47">
            <v>45.131</v>
          </cell>
          <cell r="IC47">
            <v>47.594000000000001</v>
          </cell>
          <cell r="ID47">
            <v>263.96899999999999</v>
          </cell>
          <cell r="IE47">
            <v>102.52800000000001</v>
          </cell>
          <cell r="IF47">
            <v>161.44</v>
          </cell>
          <cell r="IG47">
            <v>46.274000000000001</v>
          </cell>
          <cell r="IH47">
            <v>16.257999999999999</v>
          </cell>
          <cell r="II47">
            <v>30.015999999999998</v>
          </cell>
          <cell r="IJ47">
            <v>202.8</v>
          </cell>
          <cell r="IK47">
            <v>77.875</v>
          </cell>
          <cell r="IL47">
            <v>124.925</v>
          </cell>
          <cell r="IM47">
            <v>38.662999999999997</v>
          </cell>
          <cell r="IN47">
            <v>18.765999999999998</v>
          </cell>
          <cell r="IO47">
            <v>19.896999999999998</v>
          </cell>
          <cell r="IP47">
            <v>63.65</v>
          </cell>
          <cell r="IQ47">
            <v>28.178000000000001</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823.005</v>
          </cell>
          <cell r="C59">
            <v>794.26599999999996</v>
          </cell>
          <cell r="D59">
            <v>1456.0029999999999</v>
          </cell>
          <cell r="E59">
            <v>743.66399999999999</v>
          </cell>
          <cell r="F59">
            <v>712.33900000000006</v>
          </cell>
          <cell r="G59">
            <v>730.07500000000005</v>
          </cell>
          <cell r="H59">
            <v>343.05200000000002</v>
          </cell>
          <cell r="I59">
            <v>387.02300000000002</v>
          </cell>
          <cell r="J59">
            <v>529.50699999999995</v>
          </cell>
          <cell r="K59">
            <v>261.99</v>
          </cell>
          <cell r="L59">
            <v>267.517</v>
          </cell>
          <cell r="M59">
            <v>281.17399999999998</v>
          </cell>
          <cell r="N59">
            <v>137.90600000000001</v>
          </cell>
          <cell r="O59">
            <v>143.268</v>
          </cell>
          <cell r="P59">
            <v>249.85499999999999</v>
          </cell>
          <cell r="Q59">
            <v>134.93700000000001</v>
          </cell>
          <cell r="R59">
            <v>114.919</v>
          </cell>
          <cell r="S59">
            <v>990.78</v>
          </cell>
          <cell r="T59">
            <v>499.91</v>
          </cell>
          <cell r="U59">
            <v>490.87099999999998</v>
          </cell>
          <cell r="V59">
            <v>393.072</v>
          </cell>
          <cell r="W59">
            <v>199.68899999999999</v>
          </cell>
          <cell r="X59">
            <v>193.38300000000001</v>
          </cell>
          <cell r="Y59">
            <v>137.148</v>
          </cell>
          <cell r="Z59">
            <v>71.509</v>
          </cell>
          <cell r="AA59">
            <v>65.638999999999996</v>
          </cell>
          <cell r="AB59">
            <v>344.47500000000002</v>
          </cell>
          <cell r="AC59">
            <v>177.18299999999999</v>
          </cell>
          <cell r="AD59">
            <v>167.292</v>
          </cell>
          <cell r="AE59">
            <v>43.920999999999999</v>
          </cell>
          <cell r="AF59">
            <v>19.861999999999998</v>
          </cell>
          <cell r="AG59">
            <v>24.06</v>
          </cell>
          <cell r="AH59">
            <v>280.87200000000001</v>
          </cell>
          <cell r="AI59">
            <v>149.125</v>
          </cell>
          <cell r="AJ59">
            <v>131.74600000000001</v>
          </cell>
          <cell r="AK59">
            <v>12.917</v>
          </cell>
          <cell r="AL59">
            <v>8.3529999999999998</v>
          </cell>
          <cell r="AM59">
            <v>4.5640000000000001</v>
          </cell>
          <cell r="AN59">
            <v>50.386000000000003</v>
          </cell>
          <cell r="AO59">
            <v>23.081</v>
          </cell>
          <cell r="AP59">
            <v>27.303999999999998</v>
          </cell>
          <cell r="AQ59">
            <v>23.228000000000002</v>
          </cell>
          <cell r="AR59">
            <v>1.7709999999999999</v>
          </cell>
          <cell r="AS59">
            <v>21.457000000000001</v>
          </cell>
          <cell r="AT59">
            <v>270.49200000000002</v>
          </cell>
          <cell r="AU59">
            <v>123.625</v>
          </cell>
          <cell r="AV59">
            <v>146.86699999999999</v>
          </cell>
          <cell r="AW59">
            <v>644.71600000000001</v>
          </cell>
          <cell r="AX59">
            <v>335.20100000000002</v>
          </cell>
          <cell r="AY59">
            <v>309.51499999999999</v>
          </cell>
          <cell r="AZ59">
            <v>85.691000000000003</v>
          </cell>
          <cell r="BA59">
            <v>44.651000000000003</v>
          </cell>
          <cell r="BB59">
            <v>41.039000000000001</v>
          </cell>
          <cell r="BC59">
            <v>559.02499999999998</v>
          </cell>
          <cell r="BD59">
            <v>290.55</v>
          </cell>
          <cell r="BE59">
            <v>268.476</v>
          </cell>
          <cell r="BF59">
            <v>2059.44</v>
          </cell>
          <cell r="BG59">
            <v>1051.6869999999999</v>
          </cell>
          <cell r="BH59">
            <v>1007.752</v>
          </cell>
          <cell r="BI59">
            <v>1154.9449999999999</v>
          </cell>
          <cell r="BJ59">
            <v>590.19500000000005</v>
          </cell>
          <cell r="BK59">
            <v>564.75</v>
          </cell>
          <cell r="BL59">
            <v>334.53100000000001</v>
          </cell>
          <cell r="BM59">
            <v>175.19800000000001</v>
          </cell>
          <cell r="BN59">
            <v>159.333</v>
          </cell>
          <cell r="BO59">
            <v>7024.24</v>
          </cell>
          <cell r="BP59">
            <v>3468.913</v>
          </cell>
          <cell r="BQ59">
            <v>3555.3270000000002</v>
          </cell>
          <cell r="BR59">
            <v>5747.5839999999998</v>
          </cell>
          <cell r="BS59">
            <v>3073.7080000000001</v>
          </cell>
          <cell r="BT59">
            <v>2673.8760000000002</v>
          </cell>
          <cell r="BU59">
            <v>726.52700000000004</v>
          </cell>
          <cell r="BV59">
            <v>384.40300000000002</v>
          </cell>
          <cell r="BW59">
            <v>342.125</v>
          </cell>
          <cell r="BX59">
            <v>404.721</v>
          </cell>
          <cell r="BY59">
            <v>144.73599999999999</v>
          </cell>
          <cell r="BZ59">
            <v>259.98399999999998</v>
          </cell>
          <cell r="CA59">
            <v>231.77199999999999</v>
          </cell>
          <cell r="CB59">
            <v>106.11199999999999</v>
          </cell>
          <cell r="CC59">
            <v>125.66</v>
          </cell>
          <cell r="CD59">
            <v>399.67099999999999</v>
          </cell>
          <cell r="CE59">
            <v>158.78700000000001</v>
          </cell>
          <cell r="CF59">
            <v>240.88499999999999</v>
          </cell>
          <cell r="CG59">
            <v>362.23899999999998</v>
          </cell>
          <cell r="CH59">
            <v>134.268</v>
          </cell>
          <cell r="CI59">
            <v>227.971</v>
          </cell>
          <cell r="CJ59">
            <v>1149.818</v>
          </cell>
          <cell r="CK59">
            <v>590.38599999999997</v>
          </cell>
          <cell r="CL59">
            <v>559.43200000000002</v>
          </cell>
          <cell r="CM59">
            <v>4597.7659999999996</v>
          </cell>
          <cell r="CN59">
            <v>2483.3229999999999</v>
          </cell>
          <cell r="CO59">
            <v>2114.444</v>
          </cell>
          <cell r="CP59">
            <v>1037.93</v>
          </cell>
          <cell r="CQ59">
            <v>525.56200000000001</v>
          </cell>
          <cell r="CR59">
            <v>512.36800000000005</v>
          </cell>
          <cell r="CS59">
            <v>3877.1239999999998</v>
          </cell>
          <cell r="CT59">
            <v>2021.41</v>
          </cell>
          <cell r="CU59">
            <v>1855.7139999999999</v>
          </cell>
          <cell r="CV59">
            <v>442.55</v>
          </cell>
          <cell r="CW59">
            <v>222.31800000000001</v>
          </cell>
          <cell r="CX59">
            <v>220.23099999999999</v>
          </cell>
          <cell r="CY59">
            <v>6065.2780000000002</v>
          </cell>
          <cell r="CZ59">
            <v>3196.2689999999998</v>
          </cell>
          <cell r="DA59">
            <v>2869.009</v>
          </cell>
          <cell r="DB59">
            <v>5455.8429999999998</v>
          </cell>
          <cell r="DC59">
            <v>2909.154</v>
          </cell>
          <cell r="DD59">
            <v>2546.6889999999999</v>
          </cell>
          <cell r="DE59">
            <v>5172.8310000000001</v>
          </cell>
          <cell r="DF59">
            <v>2802.8960000000002</v>
          </cell>
          <cell r="DG59">
            <v>2369.9349999999999</v>
          </cell>
          <cell r="DH59">
            <v>1421.3689999999999</v>
          </cell>
          <cell r="DI59">
            <v>704.77700000000004</v>
          </cell>
          <cell r="DJ59">
            <v>716.59199999999998</v>
          </cell>
          <cell r="DK59">
            <v>894.62199999999996</v>
          </cell>
          <cell r="DL59">
            <v>445.55700000000002</v>
          </cell>
          <cell r="DM59">
            <v>449.065</v>
          </cell>
          <cell r="DN59">
            <v>576.92700000000002</v>
          </cell>
          <cell r="DO59">
            <v>322.99599999999998</v>
          </cell>
          <cell r="DP59">
            <v>253.93100000000001</v>
          </cell>
          <cell r="DQ59">
            <v>245.53399999999999</v>
          </cell>
          <cell r="DR59">
            <v>125.104</v>
          </cell>
          <cell r="DS59">
            <v>120.43</v>
          </cell>
          <cell r="DT59">
            <v>1031.1220000000001</v>
          </cell>
          <cell r="DU59">
            <v>270.101</v>
          </cell>
          <cell r="DV59">
            <v>761.02200000000005</v>
          </cell>
          <cell r="DW59">
            <v>494.73399999999998</v>
          </cell>
          <cell r="DX59">
            <v>112.33</v>
          </cell>
          <cell r="DY59">
            <v>382.404</v>
          </cell>
          <cell r="DZ59">
            <v>140.62299999999999</v>
          </cell>
          <cell r="EA59">
            <v>50.57</v>
          </cell>
          <cell r="EB59">
            <v>90.052000000000007</v>
          </cell>
          <cell r="EC59">
            <v>412.75099999999998</v>
          </cell>
          <cell r="ED59">
            <v>94.58</v>
          </cell>
          <cell r="EE59">
            <v>318.17099999999999</v>
          </cell>
          <cell r="EF59">
            <v>97.012</v>
          </cell>
          <cell r="EG59">
            <v>21.643000000000001</v>
          </cell>
          <cell r="EH59">
            <v>75.369</v>
          </cell>
          <cell r="EI59">
            <v>289.26900000000001</v>
          </cell>
          <cell r="EJ59">
            <v>61.75</v>
          </cell>
          <cell r="EK59">
            <v>227.518</v>
          </cell>
          <cell r="EL59">
            <v>21.364000000000001</v>
          </cell>
          <cell r="EM59">
            <v>6.3090000000000002</v>
          </cell>
          <cell r="EN59">
            <v>15.055</v>
          </cell>
          <cell r="EO59">
            <v>85.921000000000006</v>
          </cell>
          <cell r="EP59">
            <v>19.478999999999999</v>
          </cell>
          <cell r="EQ59">
            <v>66.441000000000003</v>
          </cell>
          <cell r="ER59">
            <v>182.79400000000001</v>
          </cell>
          <cell r="ES59">
            <v>8.2080000000000002</v>
          </cell>
          <cell r="ET59">
            <v>174.58600000000001</v>
          </cell>
          <cell r="EU59">
            <v>694.27800000000002</v>
          </cell>
          <cell r="EV59">
            <v>180.869</v>
          </cell>
          <cell r="EW59">
            <v>513.41</v>
          </cell>
          <cell r="EX59">
            <v>744.20500000000004</v>
          </cell>
          <cell r="EY59">
            <v>239.16300000000001</v>
          </cell>
          <cell r="EZ59">
            <v>505.04199999999997</v>
          </cell>
          <cell r="FA59">
            <v>141.227</v>
          </cell>
          <cell r="FB59">
            <v>42.49</v>
          </cell>
          <cell r="FC59">
            <v>98.736000000000004</v>
          </cell>
          <cell r="FD59">
            <v>602.97900000000004</v>
          </cell>
          <cell r="FE59">
            <v>196.673</v>
          </cell>
          <cell r="FF59">
            <v>406.30599999999998</v>
          </cell>
          <cell r="FG59">
            <v>5888.8109999999997</v>
          </cell>
          <cell r="FH59">
            <v>3116.1990000000001</v>
          </cell>
          <cell r="FI59">
            <v>2772.6120000000001</v>
          </cell>
          <cell r="FJ59">
            <v>1135.4290000000001</v>
          </cell>
          <cell r="FK59">
            <v>352.714</v>
          </cell>
          <cell r="FL59">
            <v>782.71500000000003</v>
          </cell>
          <cell r="FM59">
            <v>362.60899999999998</v>
          </cell>
          <cell r="FN59">
            <v>87.510999999999996</v>
          </cell>
          <cell r="FO59">
            <v>275.09699999999998</v>
          </cell>
          <cell r="FP59">
            <v>6058.7209999999995</v>
          </cell>
          <cell r="FQ59">
            <v>2955.0189999999998</v>
          </cell>
          <cell r="FR59">
            <v>3103.701</v>
          </cell>
          <cell r="FS59">
            <v>4440.4650000000001</v>
          </cell>
          <cell r="FT59">
            <v>2311.7860000000001</v>
          </cell>
          <cell r="FU59">
            <v>2128.6790000000001</v>
          </cell>
          <cell r="FV59">
            <v>447.01799999999997</v>
          </cell>
          <cell r="FW59">
            <v>215.179</v>
          </cell>
          <cell r="FX59">
            <v>231.839</v>
          </cell>
          <cell r="FY59">
            <v>274.661</v>
          </cell>
          <cell r="FZ59">
            <v>96.343999999999994</v>
          </cell>
          <cell r="GA59">
            <v>178.31800000000001</v>
          </cell>
          <cell r="GB59">
            <v>148.822</v>
          </cell>
          <cell r="GC59">
            <v>66.944000000000003</v>
          </cell>
          <cell r="GD59">
            <v>81.878</v>
          </cell>
          <cell r="GE59">
            <v>284.80900000000003</v>
          </cell>
          <cell r="GF59">
            <v>111.672</v>
          </cell>
          <cell r="GG59">
            <v>173.137</v>
          </cell>
          <cell r="GH59">
            <v>256.77300000000002</v>
          </cell>
          <cell r="GI59">
            <v>89.855000000000004</v>
          </cell>
          <cell r="GJ59">
            <v>166.91800000000001</v>
          </cell>
          <cell r="GK59">
            <v>457.78500000000003</v>
          </cell>
          <cell r="GL59">
            <v>242.566</v>
          </cell>
          <cell r="GM59">
            <v>215.21899999999999</v>
          </cell>
          <cell r="GN59">
            <v>3982.68</v>
          </cell>
          <cell r="GO59">
            <v>2069.2199999999998</v>
          </cell>
          <cell r="GP59">
            <v>1913.46</v>
          </cell>
          <cell r="GQ59">
            <v>416.512</v>
          </cell>
          <cell r="GR59">
            <v>217.36799999999999</v>
          </cell>
          <cell r="GS59">
            <v>199.14500000000001</v>
          </cell>
          <cell r="GT59">
            <v>3048.1010000000001</v>
          </cell>
          <cell r="GU59">
            <v>1465.9649999999999</v>
          </cell>
          <cell r="GV59">
            <v>1582.136</v>
          </cell>
          <cell r="GW59">
            <v>283.11399999999998</v>
          </cell>
          <cell r="GX59">
            <v>132.423</v>
          </cell>
          <cell r="GY59">
            <v>150.691</v>
          </cell>
          <cell r="GZ59">
            <v>4672.1130000000003</v>
          </cell>
          <cell r="HA59">
            <v>2421.4650000000001</v>
          </cell>
          <cell r="HB59">
            <v>2250.6480000000001</v>
          </cell>
          <cell r="HC59">
            <v>4431.9589999999998</v>
          </cell>
          <cell r="HD59">
            <v>2300.0520000000001</v>
          </cell>
          <cell r="HE59">
            <v>2131.9079999999999</v>
          </cell>
          <cell r="HF59">
            <v>4194.5879999999997</v>
          </cell>
          <cell r="HG59">
            <v>2189.989</v>
          </cell>
          <cell r="HH59">
            <v>2004.5989999999999</v>
          </cell>
          <cell r="HI59">
            <v>850.48599999999999</v>
          </cell>
          <cell r="HJ59">
            <v>421.34800000000001</v>
          </cell>
          <cell r="HK59">
            <v>429.13799999999998</v>
          </cell>
          <cell r="HL59">
            <v>442.69400000000002</v>
          </cell>
          <cell r="HM59">
            <v>232.524</v>
          </cell>
          <cell r="HN59">
            <v>210.17</v>
          </cell>
          <cell r="HO59">
            <v>211.047</v>
          </cell>
          <cell r="HP59">
            <v>122.845</v>
          </cell>
          <cell r="HQ59">
            <v>88.200999999999993</v>
          </cell>
          <cell r="HR59">
            <v>163.73400000000001</v>
          </cell>
          <cell r="HS59">
            <v>86.596000000000004</v>
          </cell>
          <cell r="HT59">
            <v>77.138999999999996</v>
          </cell>
          <cell r="HU59">
            <v>1454.5219999999999</v>
          </cell>
          <cell r="HV59">
            <v>556.63800000000003</v>
          </cell>
          <cell r="HW59">
            <v>897.88400000000001</v>
          </cell>
          <cell r="HX59">
            <v>287.375</v>
          </cell>
          <cell r="HY59">
            <v>111.756</v>
          </cell>
          <cell r="HZ59">
            <v>175.619</v>
          </cell>
          <cell r="IA59">
            <v>81.873999999999995</v>
          </cell>
          <cell r="IB59">
            <v>34.566000000000003</v>
          </cell>
          <cell r="IC59">
            <v>47.308999999999997</v>
          </cell>
          <cell r="ID59">
            <v>243.08799999999999</v>
          </cell>
          <cell r="IE59">
            <v>94.929000000000002</v>
          </cell>
          <cell r="IF59">
            <v>148.15899999999999</v>
          </cell>
          <cell r="IG59">
            <v>44.765000000000001</v>
          </cell>
          <cell r="IH59">
            <v>23.337</v>
          </cell>
          <cell r="II59">
            <v>21.428999999999998</v>
          </cell>
          <cell r="IJ59">
            <v>182.07599999999999</v>
          </cell>
          <cell r="IK59">
            <v>64</v>
          </cell>
          <cell r="IL59">
            <v>118.077</v>
          </cell>
          <cell r="IM59">
            <v>27.047000000000001</v>
          </cell>
          <cell r="IN59">
            <v>9.3719999999999999</v>
          </cell>
          <cell r="IO59">
            <v>17.675000000000001</v>
          </cell>
          <cell r="IP59">
            <v>46.715000000000003</v>
          </cell>
          <cell r="IQ59">
            <v>18.024999999999999</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786.15700000000004</v>
          </cell>
          <cell r="C71">
            <v>803.30700000000002</v>
          </cell>
          <cell r="D71">
            <v>1426.377</v>
          </cell>
          <cell r="E71">
            <v>707.36099999999999</v>
          </cell>
          <cell r="F71">
            <v>719.01599999999996</v>
          </cell>
          <cell r="G71">
            <v>719.755</v>
          </cell>
          <cell r="H71">
            <v>343.41199999999998</v>
          </cell>
          <cell r="I71">
            <v>376.34300000000002</v>
          </cell>
          <cell r="J71">
            <v>509.5</v>
          </cell>
          <cell r="K71">
            <v>251.47800000000001</v>
          </cell>
          <cell r="L71">
            <v>258.02100000000002</v>
          </cell>
          <cell r="M71">
            <v>249.93199999999999</v>
          </cell>
          <cell r="N71">
            <v>116.274</v>
          </cell>
          <cell r="O71">
            <v>133.65799999999999</v>
          </cell>
          <cell r="P71">
            <v>276.79399999999998</v>
          </cell>
          <cell r="Q71">
            <v>158.571</v>
          </cell>
          <cell r="R71">
            <v>118.22199999999999</v>
          </cell>
          <cell r="S71">
            <v>966.90599999999995</v>
          </cell>
          <cell r="T71">
            <v>511.226</v>
          </cell>
          <cell r="U71">
            <v>455.68</v>
          </cell>
          <cell r="V71">
            <v>379.60399999999998</v>
          </cell>
          <cell r="W71">
            <v>195.66499999999999</v>
          </cell>
          <cell r="X71">
            <v>183.93899999999999</v>
          </cell>
          <cell r="Y71">
            <v>123.58799999999999</v>
          </cell>
          <cell r="Z71">
            <v>57.607999999999997</v>
          </cell>
          <cell r="AA71">
            <v>65.98</v>
          </cell>
          <cell r="AB71">
            <v>326.226</v>
          </cell>
          <cell r="AC71">
            <v>167.75399999999999</v>
          </cell>
          <cell r="AD71">
            <v>158.47200000000001</v>
          </cell>
          <cell r="AE71">
            <v>50.625999999999998</v>
          </cell>
          <cell r="AF71">
            <v>32.048999999999999</v>
          </cell>
          <cell r="AG71">
            <v>18.577000000000002</v>
          </cell>
          <cell r="AH71">
            <v>260.21899999999999</v>
          </cell>
          <cell r="AI71">
            <v>129.16300000000001</v>
          </cell>
          <cell r="AJ71">
            <v>131.05600000000001</v>
          </cell>
          <cell r="AK71">
            <v>18.988</v>
          </cell>
          <cell r="AL71">
            <v>9.657</v>
          </cell>
          <cell r="AM71">
            <v>9.3309999999999995</v>
          </cell>
          <cell r="AN71">
            <v>53.953000000000003</v>
          </cell>
          <cell r="AO71">
            <v>27.911999999999999</v>
          </cell>
          <cell r="AP71">
            <v>26.041</v>
          </cell>
          <cell r="AQ71">
            <v>15.948</v>
          </cell>
          <cell r="AR71">
            <v>0.45600000000000002</v>
          </cell>
          <cell r="AS71">
            <v>15.493</v>
          </cell>
          <cell r="AT71">
            <v>278.40600000000001</v>
          </cell>
          <cell r="AU71">
            <v>127.267</v>
          </cell>
          <cell r="AV71">
            <v>151.13999999999999</v>
          </cell>
          <cell r="AW71">
            <v>656.97199999999998</v>
          </cell>
          <cell r="AX71">
            <v>354.23700000000002</v>
          </cell>
          <cell r="AY71">
            <v>302.73500000000001</v>
          </cell>
          <cell r="AZ71">
            <v>91.552000000000007</v>
          </cell>
          <cell r="BA71">
            <v>55.561</v>
          </cell>
          <cell r="BB71">
            <v>35.991</v>
          </cell>
          <cell r="BC71">
            <v>565.41999999999996</v>
          </cell>
          <cell r="BD71">
            <v>298.67599999999999</v>
          </cell>
          <cell r="BE71">
            <v>266.74400000000003</v>
          </cell>
          <cell r="BF71">
            <v>2034.248</v>
          </cell>
          <cell r="BG71">
            <v>1026.8019999999999</v>
          </cell>
          <cell r="BH71">
            <v>1007.446</v>
          </cell>
          <cell r="BI71">
            <v>1152.1469999999999</v>
          </cell>
          <cell r="BJ71">
            <v>614.23599999999999</v>
          </cell>
          <cell r="BK71">
            <v>537.91099999999994</v>
          </cell>
          <cell r="BL71">
            <v>315.63200000000001</v>
          </cell>
          <cell r="BM71">
            <v>162.41200000000001</v>
          </cell>
          <cell r="BN71">
            <v>153.22</v>
          </cell>
          <cell r="BO71">
            <v>7166.3149999999996</v>
          </cell>
          <cell r="BP71">
            <v>3543.605</v>
          </cell>
          <cell r="BQ71">
            <v>3622.71</v>
          </cell>
          <cell r="BR71">
            <v>5894.451</v>
          </cell>
          <cell r="BS71">
            <v>3127.0529999999999</v>
          </cell>
          <cell r="BT71">
            <v>2767.3980000000001</v>
          </cell>
          <cell r="BU71">
            <v>783.18899999999996</v>
          </cell>
          <cell r="BV71">
            <v>420.97199999999998</v>
          </cell>
          <cell r="BW71">
            <v>362.21699999999998</v>
          </cell>
          <cell r="BX71">
            <v>412.98399999999998</v>
          </cell>
          <cell r="BY71">
            <v>143.90899999999999</v>
          </cell>
          <cell r="BZ71">
            <v>269.07600000000002</v>
          </cell>
          <cell r="CA71">
            <v>243.291</v>
          </cell>
          <cell r="CB71">
            <v>103.27800000000001</v>
          </cell>
          <cell r="CC71">
            <v>140.01300000000001</v>
          </cell>
          <cell r="CD71">
            <v>415.62700000000001</v>
          </cell>
          <cell r="CE71">
            <v>168.08099999999999</v>
          </cell>
          <cell r="CF71">
            <v>247.547</v>
          </cell>
          <cell r="CG71">
            <v>374.51400000000001</v>
          </cell>
          <cell r="CH71">
            <v>134.60599999999999</v>
          </cell>
          <cell r="CI71">
            <v>239.90799999999999</v>
          </cell>
          <cell r="CJ71">
            <v>1169.0719999999999</v>
          </cell>
          <cell r="CK71">
            <v>607.57899999999995</v>
          </cell>
          <cell r="CL71">
            <v>561.49300000000005</v>
          </cell>
          <cell r="CM71">
            <v>4725.3789999999999</v>
          </cell>
          <cell r="CN71">
            <v>2519.4740000000002</v>
          </cell>
          <cell r="CO71">
            <v>2205.9050000000002</v>
          </cell>
          <cell r="CP71">
            <v>1050.5989999999999</v>
          </cell>
          <cell r="CQ71">
            <v>540.00199999999995</v>
          </cell>
          <cell r="CR71">
            <v>510.59699999999998</v>
          </cell>
          <cell r="CS71">
            <v>4008.5810000000001</v>
          </cell>
          <cell r="CT71">
            <v>2048.3719999999998</v>
          </cell>
          <cell r="CU71">
            <v>1960.2090000000001</v>
          </cell>
          <cell r="CV71">
            <v>530.96699999999998</v>
          </cell>
          <cell r="CW71">
            <v>275.98700000000002</v>
          </cell>
          <cell r="CX71">
            <v>254.98099999999999</v>
          </cell>
          <cell r="CY71">
            <v>6212.7250000000004</v>
          </cell>
          <cell r="CZ71">
            <v>3252.8440000000001</v>
          </cell>
          <cell r="DA71">
            <v>2959.88</v>
          </cell>
          <cell r="DB71">
            <v>5598.8580000000002</v>
          </cell>
          <cell r="DC71">
            <v>2969.18</v>
          </cell>
          <cell r="DD71">
            <v>2629.6790000000001</v>
          </cell>
          <cell r="DE71">
            <v>5309.6819999999998</v>
          </cell>
          <cell r="DF71">
            <v>2854.8780000000002</v>
          </cell>
          <cell r="DG71">
            <v>2454.8040000000001</v>
          </cell>
          <cell r="DH71">
            <v>1471.42</v>
          </cell>
          <cell r="DI71">
            <v>751.79600000000005</v>
          </cell>
          <cell r="DJ71">
            <v>719.62400000000002</v>
          </cell>
          <cell r="DK71">
            <v>901.28399999999999</v>
          </cell>
          <cell r="DL71">
            <v>460.77600000000001</v>
          </cell>
          <cell r="DM71">
            <v>440.50799999999998</v>
          </cell>
          <cell r="DN71">
            <v>583.01</v>
          </cell>
          <cell r="DO71">
            <v>334.98500000000001</v>
          </cell>
          <cell r="DP71">
            <v>248.02600000000001</v>
          </cell>
          <cell r="DQ71">
            <v>243.44300000000001</v>
          </cell>
          <cell r="DR71">
            <v>127.116</v>
          </cell>
          <cell r="DS71">
            <v>116.327</v>
          </cell>
          <cell r="DT71">
            <v>1028.421</v>
          </cell>
          <cell r="DU71">
            <v>289.43700000000001</v>
          </cell>
          <cell r="DV71">
            <v>738.98400000000004</v>
          </cell>
          <cell r="DW71">
            <v>533.24099999999999</v>
          </cell>
          <cell r="DX71">
            <v>126.96</v>
          </cell>
          <cell r="DY71">
            <v>406.28100000000001</v>
          </cell>
          <cell r="DZ71">
            <v>137.91499999999999</v>
          </cell>
          <cell r="EA71">
            <v>48.417999999999999</v>
          </cell>
          <cell r="EB71">
            <v>89.495999999999995</v>
          </cell>
          <cell r="EC71">
            <v>449.91199999999998</v>
          </cell>
          <cell r="ED71">
            <v>107.25</v>
          </cell>
          <cell r="EE71">
            <v>342.66199999999998</v>
          </cell>
          <cell r="EF71">
            <v>107.771</v>
          </cell>
          <cell r="EG71">
            <v>28.120999999999999</v>
          </cell>
          <cell r="EH71">
            <v>79.650000000000006</v>
          </cell>
          <cell r="EI71">
            <v>313.12</v>
          </cell>
          <cell r="EJ71">
            <v>67.046999999999997</v>
          </cell>
          <cell r="EK71">
            <v>246.07300000000001</v>
          </cell>
          <cell r="EL71">
            <v>21.245999999999999</v>
          </cell>
          <cell r="EM71">
            <v>5.726</v>
          </cell>
          <cell r="EN71">
            <v>15.52</v>
          </cell>
          <cell r="EO71">
            <v>85.933000000000007</v>
          </cell>
          <cell r="EP71">
            <v>21.24</v>
          </cell>
          <cell r="EQ71">
            <v>64.692999999999998</v>
          </cell>
          <cell r="ER71">
            <v>202.27699999999999</v>
          </cell>
          <cell r="ES71">
            <v>13.632999999999999</v>
          </cell>
          <cell r="ET71">
            <v>188.64400000000001</v>
          </cell>
          <cell r="EU71">
            <v>687.24699999999996</v>
          </cell>
          <cell r="EV71">
            <v>188.71700000000001</v>
          </cell>
          <cell r="EW71">
            <v>498.529</v>
          </cell>
          <cell r="EX71">
            <v>779.28800000000001</v>
          </cell>
          <cell r="EY71">
            <v>255.60599999999999</v>
          </cell>
          <cell r="EZ71">
            <v>523.68200000000002</v>
          </cell>
          <cell r="FA71">
            <v>149.59200000000001</v>
          </cell>
          <cell r="FB71">
            <v>49.743000000000002</v>
          </cell>
          <cell r="FC71">
            <v>99.849000000000004</v>
          </cell>
          <cell r="FD71">
            <v>629.69600000000003</v>
          </cell>
          <cell r="FE71">
            <v>205.863</v>
          </cell>
          <cell r="FF71">
            <v>423.83300000000003</v>
          </cell>
          <cell r="FG71">
            <v>6044.0439999999999</v>
          </cell>
          <cell r="FH71">
            <v>3176.7959999999998</v>
          </cell>
          <cell r="FI71">
            <v>2867.2469999999998</v>
          </cell>
          <cell r="FJ71">
            <v>1122.271</v>
          </cell>
          <cell r="FK71">
            <v>366.80900000000003</v>
          </cell>
          <cell r="FL71">
            <v>755.46299999999997</v>
          </cell>
          <cell r="FM71">
            <v>401.54599999999999</v>
          </cell>
          <cell r="FN71">
            <v>102.36499999999999</v>
          </cell>
          <cell r="FO71">
            <v>299.18200000000002</v>
          </cell>
          <cell r="FP71">
            <v>6169.2820000000002</v>
          </cell>
          <cell r="FQ71">
            <v>3010.3969999999999</v>
          </cell>
          <cell r="FR71">
            <v>3158.8850000000002</v>
          </cell>
          <cell r="FS71">
            <v>4548.366</v>
          </cell>
          <cell r="FT71">
            <v>2376.8850000000002</v>
          </cell>
          <cell r="FU71">
            <v>2171.4810000000002</v>
          </cell>
          <cell r="FV71">
            <v>504.48399999999998</v>
          </cell>
          <cell r="FW71">
            <v>240.774</v>
          </cell>
          <cell r="FX71">
            <v>263.71100000000001</v>
          </cell>
          <cell r="FY71">
            <v>309.66399999999999</v>
          </cell>
          <cell r="FZ71">
            <v>99.718000000000004</v>
          </cell>
          <cell r="GA71">
            <v>209.946</v>
          </cell>
          <cell r="GB71">
            <v>164.23099999999999</v>
          </cell>
          <cell r="GC71">
            <v>65.965000000000003</v>
          </cell>
          <cell r="GD71">
            <v>98.266000000000005</v>
          </cell>
          <cell r="GE71">
            <v>338.41399999999999</v>
          </cell>
          <cell r="GF71">
            <v>125.358</v>
          </cell>
          <cell r="GG71">
            <v>213.05600000000001</v>
          </cell>
          <cell r="GH71">
            <v>298.49799999999999</v>
          </cell>
          <cell r="GI71">
            <v>95.521000000000001</v>
          </cell>
          <cell r="GJ71">
            <v>202.976</v>
          </cell>
          <cell r="GK71">
            <v>451.98200000000003</v>
          </cell>
          <cell r="GL71">
            <v>231.245</v>
          </cell>
          <cell r="GM71">
            <v>220.73699999999999</v>
          </cell>
          <cell r="GN71">
            <v>4096.384</v>
          </cell>
          <cell r="GO71">
            <v>2145.6410000000001</v>
          </cell>
          <cell r="GP71">
            <v>1950.7429999999999</v>
          </cell>
          <cell r="GQ71">
            <v>403.90300000000002</v>
          </cell>
          <cell r="GR71">
            <v>204.32400000000001</v>
          </cell>
          <cell r="GS71">
            <v>199.57900000000001</v>
          </cell>
          <cell r="GT71">
            <v>3145.15</v>
          </cell>
          <cell r="GU71">
            <v>1535.68</v>
          </cell>
          <cell r="GV71">
            <v>1609.471</v>
          </cell>
          <cell r="GW71">
            <v>311.91399999999999</v>
          </cell>
          <cell r="GX71">
            <v>153.328</v>
          </cell>
          <cell r="GY71">
            <v>158.58600000000001</v>
          </cell>
          <cell r="GZ71">
            <v>4781.9970000000003</v>
          </cell>
          <cell r="HA71">
            <v>2488.0459999999998</v>
          </cell>
          <cell r="HB71">
            <v>2293.9520000000002</v>
          </cell>
          <cell r="HC71">
            <v>4560.0439999999999</v>
          </cell>
          <cell r="HD71">
            <v>2382.3150000000001</v>
          </cell>
          <cell r="HE71">
            <v>2177.7289999999998</v>
          </cell>
          <cell r="HF71">
            <v>4320.4080000000004</v>
          </cell>
          <cell r="HG71">
            <v>2267.58</v>
          </cell>
          <cell r="HH71">
            <v>2052.828</v>
          </cell>
          <cell r="HI71">
            <v>901.53200000000004</v>
          </cell>
          <cell r="HJ71">
            <v>444.33699999999999</v>
          </cell>
          <cell r="HK71">
            <v>457.19499999999999</v>
          </cell>
          <cell r="HL71">
            <v>451.79</v>
          </cell>
          <cell r="HM71">
            <v>232.79300000000001</v>
          </cell>
          <cell r="HN71">
            <v>218.99700000000001</v>
          </cell>
          <cell r="HO71">
            <v>218.15899999999999</v>
          </cell>
          <cell r="HP71">
            <v>121.633</v>
          </cell>
          <cell r="HQ71">
            <v>96.525999999999996</v>
          </cell>
          <cell r="HR71">
            <v>171.745</v>
          </cell>
          <cell r="HS71">
            <v>88.796999999999997</v>
          </cell>
          <cell r="HT71">
            <v>82.948999999999998</v>
          </cell>
          <cell r="HU71">
            <v>1449.171</v>
          </cell>
          <cell r="HV71">
            <v>544.71500000000003</v>
          </cell>
          <cell r="HW71">
            <v>904.45600000000002</v>
          </cell>
          <cell r="HX71">
            <v>307.14</v>
          </cell>
          <cell r="HY71">
            <v>114.858</v>
          </cell>
          <cell r="HZ71">
            <v>192.28100000000001</v>
          </cell>
          <cell r="IA71">
            <v>103.604</v>
          </cell>
          <cell r="IB71">
            <v>42.222000000000001</v>
          </cell>
          <cell r="IC71">
            <v>61.381999999999998</v>
          </cell>
          <cell r="ID71">
            <v>253.56399999999999</v>
          </cell>
          <cell r="IE71">
            <v>98.221999999999994</v>
          </cell>
          <cell r="IF71">
            <v>155.34200000000001</v>
          </cell>
          <cell r="IG71">
            <v>50.378999999999998</v>
          </cell>
          <cell r="IH71">
            <v>24.442</v>
          </cell>
          <cell r="II71">
            <v>25.937000000000001</v>
          </cell>
          <cell r="IJ71">
            <v>185.45500000000001</v>
          </cell>
          <cell r="IK71">
            <v>66.251999999999995</v>
          </cell>
          <cell r="IL71">
            <v>119.20399999999999</v>
          </cell>
          <cell r="IM71">
            <v>27.744</v>
          </cell>
          <cell r="IN71">
            <v>9.7919999999999998</v>
          </cell>
          <cell r="IO71">
            <v>17.952000000000002</v>
          </cell>
          <cell r="IP71">
            <v>58.822000000000003</v>
          </cell>
          <cell r="IQ71">
            <v>19.074000000000002</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751.02300000000002</v>
          </cell>
          <cell r="C83">
            <v>771.01499999999999</v>
          </cell>
          <cell r="D83">
            <v>1377.3869999999999</v>
          </cell>
          <cell r="E83">
            <v>683.58100000000002</v>
          </cell>
          <cell r="F83">
            <v>693.80700000000002</v>
          </cell>
          <cell r="G83">
            <v>664.48500000000001</v>
          </cell>
          <cell r="H83">
            <v>312.76499999999999</v>
          </cell>
          <cell r="I83">
            <v>351.72</v>
          </cell>
          <cell r="J83">
            <v>448.78199999999998</v>
          </cell>
          <cell r="K83">
            <v>225.86199999999999</v>
          </cell>
          <cell r="L83">
            <v>222.92</v>
          </cell>
          <cell r="M83">
            <v>246.08600000000001</v>
          </cell>
          <cell r="N83">
            <v>122.78100000000001</v>
          </cell>
          <cell r="O83">
            <v>123.30500000000001</v>
          </cell>
          <cell r="P83">
            <v>278.41699999999997</v>
          </cell>
          <cell r="Q83">
            <v>158.47900000000001</v>
          </cell>
          <cell r="R83">
            <v>119.938</v>
          </cell>
          <cell r="S83">
            <v>926.75800000000004</v>
          </cell>
          <cell r="T83">
            <v>486.49099999999999</v>
          </cell>
          <cell r="U83">
            <v>440.267</v>
          </cell>
          <cell r="V83">
            <v>381.00799999999998</v>
          </cell>
          <cell r="W83">
            <v>207.102</v>
          </cell>
          <cell r="X83">
            <v>173.90600000000001</v>
          </cell>
          <cell r="Y83">
            <v>133.24799999999999</v>
          </cell>
          <cell r="Z83">
            <v>73.155000000000001</v>
          </cell>
          <cell r="AA83">
            <v>60.093000000000004</v>
          </cell>
          <cell r="AB83">
            <v>329.846</v>
          </cell>
          <cell r="AC83">
            <v>178.595</v>
          </cell>
          <cell r="AD83">
            <v>151.251</v>
          </cell>
          <cell r="AE83">
            <v>40.451999999999998</v>
          </cell>
          <cell r="AF83">
            <v>23.137</v>
          </cell>
          <cell r="AG83">
            <v>17.315000000000001</v>
          </cell>
          <cell r="AH83">
            <v>267.79300000000001</v>
          </cell>
          <cell r="AI83">
            <v>145.542</v>
          </cell>
          <cell r="AJ83">
            <v>122.251</v>
          </cell>
          <cell r="AK83">
            <v>19.728999999999999</v>
          </cell>
          <cell r="AL83">
            <v>12.989000000000001</v>
          </cell>
          <cell r="AM83">
            <v>6.74</v>
          </cell>
          <cell r="AN83">
            <v>51.843000000000004</v>
          </cell>
          <cell r="AO83">
            <v>28.507000000000001</v>
          </cell>
          <cell r="AP83">
            <v>23.335999999999999</v>
          </cell>
          <cell r="AQ83">
            <v>14.53</v>
          </cell>
          <cell r="AR83">
            <v>1.663</v>
          </cell>
          <cell r="AS83">
            <v>12.868</v>
          </cell>
          <cell r="AT83">
            <v>255.96600000000001</v>
          </cell>
          <cell r="AU83">
            <v>120.03400000000001</v>
          </cell>
          <cell r="AV83">
            <v>135.93199999999999</v>
          </cell>
          <cell r="AW83">
            <v>660.10599999999999</v>
          </cell>
          <cell r="AX83">
            <v>365.58</v>
          </cell>
          <cell r="AY83">
            <v>294.52600000000001</v>
          </cell>
          <cell r="AZ83">
            <v>85.718999999999994</v>
          </cell>
          <cell r="BA83">
            <v>48.215000000000003</v>
          </cell>
          <cell r="BB83">
            <v>37.503999999999998</v>
          </cell>
          <cell r="BC83">
            <v>574.38699999999994</v>
          </cell>
          <cell r="BD83">
            <v>317.36500000000001</v>
          </cell>
          <cell r="BE83">
            <v>257.02199999999999</v>
          </cell>
          <cell r="BF83">
            <v>1953.066</v>
          </cell>
          <cell r="BG83">
            <v>980.96600000000001</v>
          </cell>
          <cell r="BH83">
            <v>972.1</v>
          </cell>
          <cell r="BI83">
            <v>1119.4559999999999</v>
          </cell>
          <cell r="BJ83">
            <v>596.755</v>
          </cell>
          <cell r="BK83">
            <v>522.70100000000002</v>
          </cell>
          <cell r="BL83">
            <v>324.50099999999998</v>
          </cell>
          <cell r="BM83">
            <v>176.86799999999999</v>
          </cell>
          <cell r="BN83">
            <v>147.63399999999999</v>
          </cell>
          <cell r="BO83">
            <v>7159.902</v>
          </cell>
          <cell r="BP83">
            <v>3536.3310000000001</v>
          </cell>
          <cell r="BQ83">
            <v>3623.5709999999999</v>
          </cell>
          <cell r="BR83">
            <v>5884.6890000000003</v>
          </cell>
          <cell r="BS83">
            <v>3112.6210000000001</v>
          </cell>
          <cell r="BT83">
            <v>2772.0680000000002</v>
          </cell>
          <cell r="BU83">
            <v>725.553</v>
          </cell>
          <cell r="BV83">
            <v>401.62700000000001</v>
          </cell>
          <cell r="BW83">
            <v>323.92599999999999</v>
          </cell>
          <cell r="BX83">
            <v>397.25</v>
          </cell>
          <cell r="BY83">
            <v>145.06899999999999</v>
          </cell>
          <cell r="BZ83">
            <v>252.18100000000001</v>
          </cell>
          <cell r="CA83">
            <v>251.55</v>
          </cell>
          <cell r="CB83">
            <v>118.86</v>
          </cell>
          <cell r="CC83">
            <v>132.69</v>
          </cell>
          <cell r="CD83">
            <v>438.50599999999997</v>
          </cell>
          <cell r="CE83">
            <v>189.8</v>
          </cell>
          <cell r="CF83">
            <v>248.70699999999999</v>
          </cell>
          <cell r="CG83">
            <v>367.65</v>
          </cell>
          <cell r="CH83">
            <v>140.30500000000001</v>
          </cell>
          <cell r="CI83">
            <v>227.345</v>
          </cell>
          <cell r="CJ83">
            <v>1058.98</v>
          </cell>
          <cell r="CK83">
            <v>535.75400000000002</v>
          </cell>
          <cell r="CL83">
            <v>523.226</v>
          </cell>
          <cell r="CM83">
            <v>4825.7089999999998</v>
          </cell>
          <cell r="CN83">
            <v>2576.8670000000002</v>
          </cell>
          <cell r="CO83">
            <v>2248.8420000000001</v>
          </cell>
          <cell r="CP83">
            <v>955.23299999999995</v>
          </cell>
          <cell r="CQ83">
            <v>477.69900000000001</v>
          </cell>
          <cell r="CR83">
            <v>477.53399999999999</v>
          </cell>
          <cell r="CS83">
            <v>4124.2439999999997</v>
          </cell>
          <cell r="CT83">
            <v>2142.1619999999998</v>
          </cell>
          <cell r="CU83">
            <v>1982.0820000000001</v>
          </cell>
          <cell r="CV83">
            <v>522.20899999999995</v>
          </cell>
          <cell r="CW83">
            <v>254.57</v>
          </cell>
          <cell r="CX83">
            <v>267.63900000000001</v>
          </cell>
          <cell r="CY83">
            <v>6200.2479999999996</v>
          </cell>
          <cell r="CZ83">
            <v>3230.5149999999999</v>
          </cell>
          <cell r="DA83">
            <v>2969.7330000000002</v>
          </cell>
          <cell r="DB83">
            <v>5640.723</v>
          </cell>
          <cell r="DC83">
            <v>2969.7249999999999</v>
          </cell>
          <cell r="DD83">
            <v>2670.998</v>
          </cell>
          <cell r="DE83">
            <v>5327.2870000000003</v>
          </cell>
          <cell r="DF83">
            <v>2842.6660000000002</v>
          </cell>
          <cell r="DG83">
            <v>2484.6210000000001</v>
          </cell>
          <cell r="DH83">
            <v>1368.3309999999999</v>
          </cell>
          <cell r="DI83">
            <v>650.50099999999998</v>
          </cell>
          <cell r="DJ83">
            <v>717.83100000000002</v>
          </cell>
          <cell r="DK83">
            <v>815.04399999999998</v>
          </cell>
          <cell r="DL83">
            <v>385.9</v>
          </cell>
          <cell r="DM83">
            <v>429.14400000000001</v>
          </cell>
          <cell r="DN83">
            <v>499.48500000000001</v>
          </cell>
          <cell r="DO83">
            <v>268.00599999999997</v>
          </cell>
          <cell r="DP83">
            <v>231.47900000000001</v>
          </cell>
          <cell r="DQ83">
            <v>294.81900000000002</v>
          </cell>
          <cell r="DR83">
            <v>157.99</v>
          </cell>
          <cell r="DS83">
            <v>136.82900000000001</v>
          </cell>
          <cell r="DT83">
            <v>980.39499999999998</v>
          </cell>
          <cell r="DU83">
            <v>265.72000000000003</v>
          </cell>
          <cell r="DV83">
            <v>714.67399999999998</v>
          </cell>
          <cell r="DW83">
            <v>508.82900000000001</v>
          </cell>
          <cell r="DX83">
            <v>112.943</v>
          </cell>
          <cell r="DY83">
            <v>395.88600000000002</v>
          </cell>
          <cell r="DZ83">
            <v>151.69499999999999</v>
          </cell>
          <cell r="EA83">
            <v>47.875</v>
          </cell>
          <cell r="EB83">
            <v>103.82</v>
          </cell>
          <cell r="EC83">
            <v>420.08499999999998</v>
          </cell>
          <cell r="ED83">
            <v>96.27</v>
          </cell>
          <cell r="EE83">
            <v>323.81599999999997</v>
          </cell>
          <cell r="EF83">
            <v>107.84099999999999</v>
          </cell>
          <cell r="EG83">
            <v>25.143999999999998</v>
          </cell>
          <cell r="EH83">
            <v>82.697000000000003</v>
          </cell>
          <cell r="EI83">
            <v>277.62299999999999</v>
          </cell>
          <cell r="EJ83">
            <v>59.3</v>
          </cell>
          <cell r="EK83">
            <v>218.32400000000001</v>
          </cell>
          <cell r="EL83">
            <v>18.632999999999999</v>
          </cell>
          <cell r="EM83">
            <v>4.3460000000000001</v>
          </cell>
          <cell r="EN83">
            <v>14.287000000000001</v>
          </cell>
          <cell r="EO83">
            <v>90.715999999999994</v>
          </cell>
          <cell r="EP83">
            <v>17.297999999999998</v>
          </cell>
          <cell r="EQ83">
            <v>73.417000000000002</v>
          </cell>
          <cell r="ER83">
            <v>185.244</v>
          </cell>
          <cell r="ES83">
            <v>10.239000000000001</v>
          </cell>
          <cell r="ET83">
            <v>175.00399999999999</v>
          </cell>
          <cell r="EU83">
            <v>674.52800000000002</v>
          </cell>
          <cell r="EV83">
            <v>176.328</v>
          </cell>
          <cell r="EW83">
            <v>498.2</v>
          </cell>
          <cell r="EX83">
            <v>805.61900000000003</v>
          </cell>
          <cell r="EY83">
            <v>271.55799999999999</v>
          </cell>
          <cell r="EZ83">
            <v>534.06200000000001</v>
          </cell>
          <cell r="FA83">
            <v>148.60300000000001</v>
          </cell>
          <cell r="FB83">
            <v>45.021999999999998</v>
          </cell>
          <cell r="FC83">
            <v>103.58</v>
          </cell>
          <cell r="FD83">
            <v>657.01700000000005</v>
          </cell>
          <cell r="FE83">
            <v>226.535</v>
          </cell>
          <cell r="FF83">
            <v>430.48099999999999</v>
          </cell>
          <cell r="FG83">
            <v>6033.2920000000004</v>
          </cell>
          <cell r="FH83">
            <v>3157.643</v>
          </cell>
          <cell r="FI83">
            <v>2875.6480000000001</v>
          </cell>
          <cell r="FJ83">
            <v>1126.6099999999999</v>
          </cell>
          <cell r="FK83">
            <v>378.68799999999999</v>
          </cell>
          <cell r="FL83">
            <v>747.923</v>
          </cell>
          <cell r="FM83">
            <v>372.69299999999998</v>
          </cell>
          <cell r="FN83">
            <v>89.53</v>
          </cell>
          <cell r="FO83">
            <v>283.16300000000001</v>
          </cell>
          <cell r="FP83">
            <v>6184.6289999999999</v>
          </cell>
          <cell r="FQ83">
            <v>3015.84</v>
          </cell>
          <cell r="FR83">
            <v>3168.7890000000002</v>
          </cell>
          <cell r="FS83">
            <v>4545.1970000000001</v>
          </cell>
          <cell r="FT83">
            <v>2356.83</v>
          </cell>
          <cell r="FU83">
            <v>2188.3670000000002</v>
          </cell>
          <cell r="FV83">
            <v>460.89499999999998</v>
          </cell>
          <cell r="FW83">
            <v>242.84700000000001</v>
          </cell>
          <cell r="FX83">
            <v>218.048</v>
          </cell>
          <cell r="FY83">
            <v>282.274</v>
          </cell>
          <cell r="FZ83">
            <v>109.411</v>
          </cell>
          <cell r="GA83">
            <v>172.863</v>
          </cell>
          <cell r="GB83">
            <v>156.304</v>
          </cell>
          <cell r="GC83">
            <v>78.545000000000002</v>
          </cell>
          <cell r="GD83">
            <v>77.759</v>
          </cell>
          <cell r="GE83">
            <v>332.23099999999999</v>
          </cell>
          <cell r="GF83">
            <v>150.93</v>
          </cell>
          <cell r="GG83">
            <v>181.30099999999999</v>
          </cell>
          <cell r="GH83">
            <v>267.45100000000002</v>
          </cell>
          <cell r="GI83">
            <v>104.533</v>
          </cell>
          <cell r="GJ83">
            <v>162.91800000000001</v>
          </cell>
          <cell r="GK83">
            <v>454.35899999999998</v>
          </cell>
          <cell r="GL83">
            <v>231.68799999999999</v>
          </cell>
          <cell r="GM83">
            <v>222.67</v>
          </cell>
          <cell r="GN83">
            <v>4090.8389999999999</v>
          </cell>
          <cell r="GO83">
            <v>2125.1419999999998</v>
          </cell>
          <cell r="GP83">
            <v>1965.6969999999999</v>
          </cell>
          <cell r="GQ83">
            <v>401.92500000000001</v>
          </cell>
          <cell r="GR83">
            <v>201.34100000000001</v>
          </cell>
          <cell r="GS83">
            <v>200.58500000000001</v>
          </cell>
          <cell r="GT83">
            <v>3125.6260000000002</v>
          </cell>
          <cell r="GU83">
            <v>1502.8040000000001</v>
          </cell>
          <cell r="GV83">
            <v>1622.8209999999999</v>
          </cell>
          <cell r="GW83">
            <v>303.86900000000003</v>
          </cell>
          <cell r="GX83">
            <v>149.85900000000001</v>
          </cell>
          <cell r="GY83">
            <v>154.011</v>
          </cell>
          <cell r="GZ83">
            <v>4773.2929999999997</v>
          </cell>
          <cell r="HA83">
            <v>2459.1480000000001</v>
          </cell>
          <cell r="HB83">
            <v>2314.145</v>
          </cell>
          <cell r="HC83">
            <v>4569.0540000000001</v>
          </cell>
          <cell r="HD83">
            <v>2358.1350000000002</v>
          </cell>
          <cell r="HE83">
            <v>2210.9189999999999</v>
          </cell>
          <cell r="HF83">
            <v>4318.9960000000001</v>
          </cell>
          <cell r="HG83">
            <v>2239.0520000000001</v>
          </cell>
          <cell r="HH83">
            <v>2079.944</v>
          </cell>
          <cell r="HI83">
            <v>900.32899999999995</v>
          </cell>
          <cell r="HJ83">
            <v>418.25099999999998</v>
          </cell>
          <cell r="HK83">
            <v>482.07799999999997</v>
          </cell>
          <cell r="HL83">
            <v>450.77199999999999</v>
          </cell>
          <cell r="HM83">
            <v>216.209</v>
          </cell>
          <cell r="HN83">
            <v>234.56299999999999</v>
          </cell>
          <cell r="HO83">
            <v>222.67599999999999</v>
          </cell>
          <cell r="HP83">
            <v>113.89100000000001</v>
          </cell>
          <cell r="HQ83">
            <v>108.785</v>
          </cell>
          <cell r="HR83">
            <v>217.56200000000001</v>
          </cell>
          <cell r="HS83">
            <v>116.428</v>
          </cell>
          <cell r="HT83">
            <v>101.134</v>
          </cell>
          <cell r="HU83">
            <v>1421.87</v>
          </cell>
          <cell r="HV83">
            <v>542.58199999999999</v>
          </cell>
          <cell r="HW83">
            <v>879.28800000000001</v>
          </cell>
          <cell r="HX83">
            <v>348.572</v>
          </cell>
          <cell r="HY83">
            <v>124.417</v>
          </cell>
          <cell r="HZ83">
            <v>224.154</v>
          </cell>
          <cell r="IA83">
            <v>102.768</v>
          </cell>
          <cell r="IB83">
            <v>40.447000000000003</v>
          </cell>
          <cell r="IC83">
            <v>62.320999999999998</v>
          </cell>
          <cell r="ID83">
            <v>291.61799999999999</v>
          </cell>
          <cell r="IE83">
            <v>107.452</v>
          </cell>
          <cell r="IF83">
            <v>184.166</v>
          </cell>
          <cell r="IG83">
            <v>55.136000000000003</v>
          </cell>
          <cell r="IH83">
            <v>25.911999999999999</v>
          </cell>
          <cell r="II83">
            <v>29.222999999999999</v>
          </cell>
          <cell r="IJ83">
            <v>219.435</v>
          </cell>
          <cell r="IK83">
            <v>78.274000000000001</v>
          </cell>
          <cell r="IL83">
            <v>141.161</v>
          </cell>
          <cell r="IM83">
            <v>43.363</v>
          </cell>
          <cell r="IN83">
            <v>18.335999999999999</v>
          </cell>
          <cell r="IO83">
            <v>25.027000000000001</v>
          </cell>
          <cell r="IP83">
            <v>60.334000000000003</v>
          </cell>
          <cell r="IQ83">
            <v>19.844000000000001</v>
          </cell>
        </row>
      </sheetData>
      <sheetData sheetId="6">
        <row r="1">
          <cell r="B1" t="str">
            <v>&gt; 45-64 years ;  P27 - PNILF who wanted work but unavailable within four weeks ;  &gt; Females ;</v>
          </cell>
          <cell r="C1" t="str">
            <v>&gt; 45-64 years ;  P28 - PNILF who wanted work but were caring for children ;  Persons ;</v>
          </cell>
          <cell r="D1" t="str">
            <v>&gt; 45-64 years ;  P28 - PNILF who wanted work but were caring for children ;  &gt; Males ;</v>
          </cell>
          <cell r="E1" t="str">
            <v>&gt; 45-64 years ;  P28 - PNILF who wanted work but were caring for children ;  &gt; Females ;</v>
          </cell>
          <cell r="F1" t="str">
            <v>&gt; 45-64 years ;  P29 - PNILF whose last job was less than 10 years ago ;  Persons ;</v>
          </cell>
          <cell r="G1" t="str">
            <v>&gt; 45-64 years ;  P29 - PNILF whose last job was less than 10 years ago ;  &gt; Males ;</v>
          </cell>
          <cell r="H1" t="str">
            <v>&gt; 45-64 years ;  P29 - PNILF whose last job was less than 10 years ago ;  &gt; Females ;</v>
          </cell>
          <cell r="I1" t="str">
            <v>&gt; 45-64 years ;  P30 - Potential workers ;  Persons ;</v>
          </cell>
          <cell r="J1" t="str">
            <v>&gt; 45-64 years ;  P30 - Potential workers ;  &gt; Males ;</v>
          </cell>
          <cell r="K1" t="str">
            <v>&gt; 45-64 years ;  P30 - Potential workers ;  &gt; Females ;</v>
          </cell>
          <cell r="L1" t="str">
            <v>&gt; 45-64 years ;  P31 - Potential workers with job attachment ;  Persons ;</v>
          </cell>
          <cell r="M1" t="str">
            <v>&gt; 45-64 years ;  P31 - Potential workers with job attachment ;  &gt; Males ;</v>
          </cell>
          <cell r="N1" t="str">
            <v>&gt; 45-64 years ;  P31 - Potential workers with job attachment ;  &gt; Females ;</v>
          </cell>
          <cell r="O1" t="str">
            <v>&gt; 45-64 years ;  P32 - Potential workers without job attachment ;  Persons ;</v>
          </cell>
          <cell r="P1" t="str">
            <v>&gt; 45-64 years ;  P32 - Potential workers without job attachment ;  &gt; Males ;</v>
          </cell>
          <cell r="Q1" t="str">
            <v>&gt; 45-64 years ;  P32 - Potential workers without job attachment ;  &gt; Females ;</v>
          </cell>
          <cell r="R1" t="str">
            <v>&gt; 45-64 years ;  P33 - People with job attachment ;  Persons ;</v>
          </cell>
          <cell r="S1" t="str">
            <v>&gt; 45-64 years ;  P33 - People with job attachment ;  &gt; Males ;</v>
          </cell>
          <cell r="T1" t="str">
            <v>&gt; 45-64 years ;  P33 - People with job attachment ;  &gt; Females ;</v>
          </cell>
          <cell r="U1" t="str">
            <v>&gt; 45-64 years ;  P34 - People without job attachment ;  Persons ;</v>
          </cell>
          <cell r="V1" t="str">
            <v>&gt; 45-64 years ;  P34 - People without job attachment ;  &gt; Males ;</v>
          </cell>
          <cell r="W1" t="str">
            <v>&gt; 45-64 years ;  P34 - People without job attachment ;  &gt; Females ;</v>
          </cell>
          <cell r="X1" t="str">
            <v>&gt; 45-64 years ;  P35 - PNILF with marginal attachment to the labour force (historical ver.) ;  Persons ;</v>
          </cell>
          <cell r="Y1" t="str">
            <v>&gt; 45-64 years ;  P35 - PNILF with marginal attachment to the labour force (historical ver.) ;  &gt; Males ;</v>
          </cell>
          <cell r="Z1" t="str">
            <v>&gt; 45-64 years ;  P35 - PNILF with marginal attachment to the labour force (historical ver.) ;  &gt; Females ;</v>
          </cell>
          <cell r="AA1" t="str">
            <v>65 years and over ;  P01 - Civilian population ;  Persons ;</v>
          </cell>
          <cell r="AB1" t="str">
            <v>65 years and over ;  P01 - Civilian population ;  &gt; Males ;</v>
          </cell>
          <cell r="AC1" t="str">
            <v>65 years and over ;  P01 - Civilian population ;  &gt; Females ;</v>
          </cell>
          <cell r="AD1" t="str">
            <v>65 years and over ;  P02 - Employed people ;  Persons ;</v>
          </cell>
          <cell r="AE1" t="str">
            <v>65 years and over ;  P02 - Employed people ;  &gt; Males ;</v>
          </cell>
          <cell r="AF1" t="str">
            <v>65 years and over ;  P02 - Employed people ;  &gt; Females ;</v>
          </cell>
          <cell r="AG1" t="str">
            <v>65 years and over ;  P03 - Employed people who would prefer more hours ;  Persons ;</v>
          </cell>
          <cell r="AH1" t="str">
            <v>65 years and over ;  P03 - Employed people who would prefer more hours ;  &gt; Males ;</v>
          </cell>
          <cell r="AI1" t="str">
            <v>65 years and over ;  P03 - Employed people who would prefer more hours ;  &gt; Females ;</v>
          </cell>
          <cell r="AJ1" t="str">
            <v>65 years and over ;  P04 - Part-time workers who would prefer more hours ;  Persons ;</v>
          </cell>
          <cell r="AK1" t="str">
            <v>65 years and over ;  P04 - Part-time workers who would prefer more hours ;  &gt; Males ;</v>
          </cell>
          <cell r="AL1" t="str">
            <v>65 years and over ;  P04 - Part-time workers who would prefer more hours ;  &gt; Females ;</v>
          </cell>
          <cell r="AM1" t="str">
            <v>65 years and over ;  P05 - Part-time workers who would prefer full-time hours ;  Persons ;</v>
          </cell>
          <cell r="AN1" t="str">
            <v>65 years and over ;  P05 - Part-time workers who would prefer full-time hours ;  &gt; Males ;</v>
          </cell>
          <cell r="AO1" t="str">
            <v>65 years and over ;  P05 - Part-time workers who would prefer full-time hours ;  &gt; Females ;</v>
          </cell>
          <cell r="AP1" t="str">
            <v>65 years and over ;  P06 - Underemployed workers ;  Persons ;</v>
          </cell>
          <cell r="AQ1" t="str">
            <v>65 years and over ;  P06 - Underemployed workers ;  &gt; Males ;</v>
          </cell>
          <cell r="AR1" t="str">
            <v>65 years and over ;  P06 - Underemployed workers ;  &gt; Females ;</v>
          </cell>
          <cell r="AS1" t="str">
            <v>65 years and over ;  P07 - Underemployed part-time workers ;  Persons ;</v>
          </cell>
          <cell r="AT1" t="str">
            <v>65 years and over ;  P07 - Underemployed part-time workers ;  &gt; Males ;</v>
          </cell>
          <cell r="AU1" t="str">
            <v>65 years and over ;  P07 - Underemployed part-time workers ;  &gt; Females ;</v>
          </cell>
          <cell r="AV1" t="str">
            <v>65 years and over ;  P08 - People who started current job In the last year ;  Persons ;</v>
          </cell>
          <cell r="AW1" t="str">
            <v>65 years and over ;  P08 - People who started current job In the last year ;  &gt; Males ;</v>
          </cell>
          <cell r="AX1" t="str">
            <v>65 years and over ;  P08 - People who started current job In the last year ;  &gt; Females ;</v>
          </cell>
          <cell r="AY1" t="str">
            <v>65 years and over ;  P09 - People employed in current job for a year or more ;  Persons ;</v>
          </cell>
          <cell r="AZ1" t="str">
            <v>65 years and over ;  P09 - People employed in current job for a year or more ;  &gt; Males ;</v>
          </cell>
          <cell r="BA1" t="str">
            <v>65 years and over ;  P09 - People employed in current job for a year or more ;  &gt; Females ;</v>
          </cell>
          <cell r="BB1" t="str">
            <v>65 years and over ;  P10 - Employees who started current job In the last year ;  Persons ;</v>
          </cell>
          <cell r="BC1" t="str">
            <v>65 years and over ;  P10 - Employees who started current job In the last year ;  &gt; Males ;</v>
          </cell>
          <cell r="BD1" t="str">
            <v>65 years and over ;  P10 - Employees who started current job In the last year ;  &gt; Females ;</v>
          </cell>
          <cell r="BE1" t="str">
            <v>65 years and over ;  P11 - Employees in current job for a year or more ;  Persons ;</v>
          </cell>
          <cell r="BF1" t="str">
            <v>65 years and over ;  P11 - Employees in current job for a year or more ;  &gt; Males ;</v>
          </cell>
          <cell r="BG1" t="str">
            <v>65 years and over ;  P11 - Employees in current job for a year or more ;  &gt; Females ;</v>
          </cell>
          <cell r="BH1" t="str">
            <v>65 years and over ;  P12 - Looked for work while in current job over the last year ;  Persons ;</v>
          </cell>
          <cell r="BI1" t="str">
            <v>65 years and over ;  P12 - Looked for work while in current job over the last year ;  &gt; Males ;</v>
          </cell>
          <cell r="BJ1" t="str">
            <v>65 years and over ;  P12 - Looked for work while in current job over the last year ;  &gt; Females ;</v>
          </cell>
          <cell r="BK1" t="str">
            <v>65 years and over ;  P13 - People who worked at some time during the last year ;  Persons ;</v>
          </cell>
          <cell r="BL1" t="str">
            <v>65 years and over ;  P13 - People who worked at some time during the last year ;  &gt; Males ;</v>
          </cell>
          <cell r="BM1" t="str">
            <v>65 years and over ;  P13 - People who worked at some time during the last year ;  &gt; Females ;</v>
          </cell>
          <cell r="BN1" t="str">
            <v>65 years and over ;  P14 - People who were working 12 months ago ;  Persons ;</v>
          </cell>
          <cell r="BO1" t="str">
            <v>65 years and over ;  P14 - People who were working 12 months ago ;  &gt; Males ;</v>
          </cell>
          <cell r="BP1" t="str">
            <v>65 years and over ;  P14 - People who were working 12 months ago ;  &gt; Females ;</v>
          </cell>
          <cell r="BQ1" t="str">
            <v>65 years and over ;  P15 - People currently employed and employed 12 months ago ;  Persons ;</v>
          </cell>
          <cell r="BR1" t="str">
            <v>65 years and over ;  P15 - People currently employed and employed 12 months ago ;  &gt; Males ;</v>
          </cell>
          <cell r="BS1" t="str">
            <v>65 years and over ;  P15 - People currently employed and employed 12 months ago ;  &gt; Females ;</v>
          </cell>
          <cell r="BT1" t="str">
            <v>65 years and over ;  P16 - People who left, lost or worked multiple jobs last year ;  Persons ;</v>
          </cell>
          <cell r="BU1" t="str">
            <v>65 years and over ;  P16 - People who left, lost or worked multiple jobs last year ;  &gt; Males ;</v>
          </cell>
          <cell r="BV1" t="str">
            <v>65 years and over ;  P16 - People who left, lost or worked multiple jobs last year ;  &gt; Females ;</v>
          </cell>
          <cell r="BW1" t="str">
            <v>65 years and over ;  P17 - People who left or lost a job last year ;  Persons ;</v>
          </cell>
          <cell r="BX1" t="str">
            <v>65 years and over ;  P17 - People who left or lost a job last year ;  &gt; Males ;</v>
          </cell>
          <cell r="BY1" t="str">
            <v>65 years and over ;  P17 - People who left or lost a job last year ;  &gt; Females ;</v>
          </cell>
          <cell r="BZ1" t="str">
            <v>65 years and over ;  P18 - Employed people who left or lost a job last year ;  Persons ;</v>
          </cell>
          <cell r="CA1" t="str">
            <v>65 years and over ;  P18 - Employed people who left or lost a job last year ;  &gt; Males ;</v>
          </cell>
          <cell r="CB1" t="str">
            <v>65 years and over ;  P18 - Employed people who left or lost a job last year ;  &gt; Females ;</v>
          </cell>
          <cell r="CC1" t="str">
            <v>65 years and over ;  P19 - Unemployed people ;  Persons ;</v>
          </cell>
          <cell r="CD1" t="str">
            <v>65 years and over ;  P19 - Unemployed people ;  &gt; Males ;</v>
          </cell>
          <cell r="CE1" t="str">
            <v>65 years and over ;  P19 - Unemployed people ;  &gt; Females ;</v>
          </cell>
          <cell r="CF1" t="str">
            <v>65 years and over ;  P20 - People not in the labour force (PNILF) ;  Persons ;</v>
          </cell>
          <cell r="CG1" t="str">
            <v>65 years and over ;  P20 - People not in the labour force (PNILF) ;  &gt; Males ;</v>
          </cell>
          <cell r="CH1" t="str">
            <v>65 years and over ;  P20 - People not in the labour force (PNILF) ;  &gt; Females ;</v>
          </cell>
          <cell r="CI1" t="str">
            <v>65 years and over ;  P21 - PNILF who wanted to work ;  Persons ;</v>
          </cell>
          <cell r="CJ1" t="str">
            <v>65 years and over ;  P21 - PNILF who wanted to work ;  &gt; Males ;</v>
          </cell>
          <cell r="CK1" t="str">
            <v>65 years and over ;  P21 - PNILF who wanted to work ;  &gt; Females ;</v>
          </cell>
          <cell r="CL1" t="str">
            <v>65 years and over ;  P22 - PNILF who looked for work ;  Persons ;</v>
          </cell>
          <cell r="CM1" t="str">
            <v>65 years and over ;  P22 - PNILF who looked for work ;  &gt; Males ;</v>
          </cell>
          <cell r="CN1" t="str">
            <v>65 years and over ;  P22 - PNILF who looked for work ;  &gt; Females ;</v>
          </cell>
          <cell r="CO1" t="str">
            <v>65 years and over ;  P23 - PNILF with marginal attachment to the labour force ;  Persons ;</v>
          </cell>
          <cell r="CP1" t="str">
            <v>65 years and over ;  P23 - PNILF with marginal attachment to the labour force ;  &gt; Males ;</v>
          </cell>
          <cell r="CQ1" t="str">
            <v>65 years and over ;  P23 - PNILF with marginal attachment to the labour force ;  &gt; Females ;</v>
          </cell>
          <cell r="CR1" t="str">
            <v>65 years and over ;  P24 - PNILF who had a job to go or return to ;  Persons ;</v>
          </cell>
          <cell r="CS1" t="str">
            <v>65 years and over ;  P24 - PNILF who had a job to go or return to ;  &gt; Males ;</v>
          </cell>
          <cell r="CT1" t="str">
            <v>65 years and over ;  P24 - PNILF who had a job to go or return to ;  &gt; Females ;</v>
          </cell>
          <cell r="CU1" t="str">
            <v>65 years and over ;  P25 - PNILF who wanted work and could start within four weeks ;  Persons ;</v>
          </cell>
          <cell r="CV1" t="str">
            <v>65 years and over ;  P25 - PNILF who wanted work and could start within four weeks ;  &gt; Males ;</v>
          </cell>
          <cell r="CW1" t="str">
            <v>65 years and over ;  P25 - PNILF who wanted work and could start within four weeks ;  &gt; Females ;</v>
          </cell>
          <cell r="CX1" t="str">
            <v>65 years and over ;  P26 - Discouraged job seekers ;  Persons ;</v>
          </cell>
          <cell r="CY1" t="str">
            <v>65 years and over ;  P26 - Discouraged job seekers ;  &gt; Males ;</v>
          </cell>
          <cell r="CZ1" t="str">
            <v>65 years and over ;  P26 - Discouraged job seekers ;  &gt; Females ;</v>
          </cell>
          <cell r="DA1" t="str">
            <v>65 years and over ;  P27 - PNILF who wanted work but unavailable within four weeks ;  Persons ;</v>
          </cell>
          <cell r="DB1" t="str">
            <v>65 years and over ;  P27 - PNILF who wanted work but unavailable within four weeks ;  &gt; Males ;</v>
          </cell>
          <cell r="DC1" t="str">
            <v>65 years and over ;  P27 - PNILF who wanted work but unavailable within four weeks ;  &gt; Females ;</v>
          </cell>
          <cell r="DD1" t="str">
            <v>65 years and over ;  P28 - PNILF who wanted work but were caring for children ;  Persons ;</v>
          </cell>
          <cell r="DE1" t="str">
            <v>65 years and over ;  P28 - PNILF who wanted work but were caring for children ;  &gt; Males ;</v>
          </cell>
          <cell r="DF1" t="str">
            <v>65 years and over ;  P28 - PNILF who wanted work but were caring for children ;  &gt; Females ;</v>
          </cell>
          <cell r="DG1" t="str">
            <v>65 years and over ;  P29 - PNILF whose last job was less than 10 years ago ;  Persons ;</v>
          </cell>
          <cell r="DH1" t="str">
            <v>65 years and over ;  P29 - PNILF whose last job was less than 10 years ago ;  &gt; Males ;</v>
          </cell>
          <cell r="DI1" t="str">
            <v>65 years and over ;  P29 - PNILF whose last job was less than 10 years ago ;  &gt; Females ;</v>
          </cell>
          <cell r="DJ1" t="str">
            <v>65 years and over ;  P30 - Potential workers ;  Persons ;</v>
          </cell>
          <cell r="DK1" t="str">
            <v>65 years and over ;  P30 - Potential workers ;  &gt; Males ;</v>
          </cell>
          <cell r="DL1" t="str">
            <v>65 years and over ;  P30 - Potential workers ;  &gt; Females ;</v>
          </cell>
          <cell r="DM1" t="str">
            <v>65 years and over ;  P31 - Potential workers with job attachment ;  Persons ;</v>
          </cell>
          <cell r="DN1" t="str">
            <v>65 years and over ;  P31 - Potential workers with job attachment ;  &gt; Males ;</v>
          </cell>
          <cell r="DO1" t="str">
            <v>65 years and over ;  P31 - Potential workers with job attachment ;  &gt; Females ;</v>
          </cell>
          <cell r="DP1" t="str">
            <v>65 years and over ;  P32 - Potential workers without job attachment ;  Persons ;</v>
          </cell>
          <cell r="DQ1" t="str">
            <v>65 years and over ;  P32 - Potential workers without job attachment ;  &gt; Males ;</v>
          </cell>
          <cell r="DR1" t="str">
            <v>65 years and over ;  P32 - Potential workers without job attachment ;  &gt; Females ;</v>
          </cell>
          <cell r="DS1" t="str">
            <v>65 years and over ;  P33 - People with job attachment ;  Persons ;</v>
          </cell>
          <cell r="DT1" t="str">
            <v>65 years and over ;  P33 - People with job attachment ;  &gt; Males ;</v>
          </cell>
          <cell r="DU1" t="str">
            <v>65 years and over ;  P33 - People with job attachment ;  &gt; Females ;</v>
          </cell>
          <cell r="DV1" t="str">
            <v>65 years and over ;  P34 - People without job attachment ;  Persons ;</v>
          </cell>
          <cell r="DW1" t="str">
            <v>65 years and over ;  P34 - People without job attachment ;  &gt; Males ;</v>
          </cell>
          <cell r="DX1" t="str">
            <v>65 years and over ;  P34 - People without job attachment ;  &gt; Females ;</v>
          </cell>
          <cell r="DY1" t="str">
            <v>65 years and over ;  P35 - PNILF with marginal attachment to the labour force (historical ver.) ;  Persons ;</v>
          </cell>
          <cell r="DZ1" t="str">
            <v>65 years and over ;  P35 - PNILF with marginal attachment to the labour force (historical ver.) ;  &gt; Males ;</v>
          </cell>
          <cell r="EA1" t="str">
            <v>65 years and over ;  P35 - PNILF with marginal attachment to the labour force (historical ver.) ;  &gt; Females ;</v>
          </cell>
          <cell r="EB1" t="str">
            <v>New South Wales ;  P01 - Civilian population ;  Persons ;</v>
          </cell>
          <cell r="EC1" t="str">
            <v>New South Wales ;  P01 - Civilian population ;  &gt; Males ;</v>
          </cell>
          <cell r="ED1" t="str">
            <v>New South Wales ;  P01 - Civilian population ;  &gt; Females ;</v>
          </cell>
          <cell r="EE1" t="str">
            <v>New South Wales ;  P02 - Employed people ;  Persons ;</v>
          </cell>
          <cell r="EF1" t="str">
            <v>New South Wales ;  P02 - Employed people ;  &gt; Males ;</v>
          </cell>
          <cell r="EG1" t="str">
            <v>New South Wales ;  P02 - Employed people ;  &gt; Females ;</v>
          </cell>
          <cell r="EH1" t="str">
            <v>New South Wales ;  P03 - Employed people who would prefer more hours ;  Persons ;</v>
          </cell>
          <cell r="EI1" t="str">
            <v>New South Wales ;  P03 - Employed people who would prefer more hours ;  &gt; Males ;</v>
          </cell>
          <cell r="EJ1" t="str">
            <v>New South Wales ;  P03 - Employed people who would prefer more hours ;  &gt; Females ;</v>
          </cell>
          <cell r="EK1" t="str">
            <v>New South Wales ;  P04 - Part-time workers who would prefer more hours ;  Persons ;</v>
          </cell>
          <cell r="EL1" t="str">
            <v>New South Wales ;  P04 - Part-time workers who would prefer more hours ;  &gt; Males ;</v>
          </cell>
          <cell r="EM1" t="str">
            <v>New South Wales ;  P04 - Part-time workers who would prefer more hours ;  &gt; Females ;</v>
          </cell>
          <cell r="EN1" t="str">
            <v>New South Wales ;  P05 - Part-time workers who would prefer full-time hours ;  Persons ;</v>
          </cell>
          <cell r="EO1" t="str">
            <v>New South Wales ;  P05 - Part-time workers who would prefer full-time hours ;  &gt; Males ;</v>
          </cell>
          <cell r="EP1" t="str">
            <v>New South Wales ;  P05 - Part-time workers who would prefer full-time hours ;  &gt; Females ;</v>
          </cell>
          <cell r="EQ1" t="str">
            <v>New South Wales ;  P06 - Underemployed workers ;  Persons ;</v>
          </cell>
          <cell r="ER1" t="str">
            <v>New South Wales ;  P06 - Underemployed workers ;  &gt; Males ;</v>
          </cell>
          <cell r="ES1" t="str">
            <v>New South Wales ;  P06 - Underemployed workers ;  &gt; Females ;</v>
          </cell>
          <cell r="ET1" t="str">
            <v>New South Wales ;  P07 - Underemployed part-time workers ;  Persons ;</v>
          </cell>
          <cell r="EU1" t="str">
            <v>New South Wales ;  P07 - Underemployed part-time workers ;  &gt; Males ;</v>
          </cell>
          <cell r="EV1" t="str">
            <v>New South Wales ;  P07 - Underemployed part-time workers ;  &gt; Females ;</v>
          </cell>
          <cell r="EW1" t="str">
            <v>New South Wales ;  P08 - People who started current job In the last year ;  Persons ;</v>
          </cell>
          <cell r="EX1" t="str">
            <v>New South Wales ;  P08 - People who started current job In the last year ;  &gt; Males ;</v>
          </cell>
          <cell r="EY1" t="str">
            <v>New South Wales ;  P08 - People who started current job In the last year ;  &gt; Females ;</v>
          </cell>
          <cell r="EZ1" t="str">
            <v>New South Wales ;  P09 - People employed in current job for a year or more ;  Persons ;</v>
          </cell>
          <cell r="FA1" t="str">
            <v>New South Wales ;  P09 - People employed in current job for a year or more ;  &gt; Males ;</v>
          </cell>
          <cell r="FB1" t="str">
            <v>New South Wales ;  P09 - People employed in current job for a year or more ;  &gt; Females ;</v>
          </cell>
          <cell r="FC1" t="str">
            <v>New South Wales ;  P10 - Employees who started current job In the last year ;  Persons ;</v>
          </cell>
          <cell r="FD1" t="str">
            <v>New South Wales ;  P10 - Employees who started current job In the last year ;  &gt; Males ;</v>
          </cell>
          <cell r="FE1" t="str">
            <v>New South Wales ;  P10 - Employees who started current job In the last year ;  &gt; Females ;</v>
          </cell>
          <cell r="FF1" t="str">
            <v>New South Wales ;  P11 - Employees in current job for a year or more ;  Persons ;</v>
          </cell>
          <cell r="FG1" t="str">
            <v>New South Wales ;  P11 - Employees in current job for a year or more ;  &gt; Males ;</v>
          </cell>
          <cell r="FH1" t="str">
            <v>New South Wales ;  P11 - Employees in current job for a year or more ;  &gt; Females ;</v>
          </cell>
          <cell r="FI1" t="str">
            <v>New South Wales ;  P12 - Looked for work while in current job over the last year ;  Persons ;</v>
          </cell>
          <cell r="FJ1" t="str">
            <v>New South Wales ;  P12 - Looked for work while in current job over the last year ;  &gt; Males ;</v>
          </cell>
          <cell r="FK1" t="str">
            <v>New South Wales ;  P12 - Looked for work while in current job over the last year ;  &gt; Females ;</v>
          </cell>
          <cell r="FL1" t="str">
            <v>New South Wales ;  P13 - People who worked at some time during the last year ;  Persons ;</v>
          </cell>
          <cell r="FM1" t="str">
            <v>New South Wales ;  P13 - People who worked at some time during the last year ;  &gt; Males ;</v>
          </cell>
          <cell r="FN1" t="str">
            <v>New South Wales ;  P13 - People who worked at some time during the last year ;  &gt; Females ;</v>
          </cell>
          <cell r="FO1" t="str">
            <v>New South Wales ;  P14 - People who were working 12 months ago ;  Persons ;</v>
          </cell>
          <cell r="FP1" t="str">
            <v>New South Wales ;  P14 - People who were working 12 months ago ;  &gt; Males ;</v>
          </cell>
          <cell r="FQ1" t="str">
            <v>New South Wales ;  P14 - People who were working 12 months ago ;  &gt; Females ;</v>
          </cell>
          <cell r="FR1" t="str">
            <v>New South Wales ;  P15 - People currently employed and employed 12 months ago ;  Persons ;</v>
          </cell>
          <cell r="FS1" t="str">
            <v>New South Wales ;  P15 - People currently employed and employed 12 months ago ;  &gt; Males ;</v>
          </cell>
          <cell r="FT1" t="str">
            <v>New South Wales ;  P15 - People currently employed and employed 12 months ago ;  &gt; Females ;</v>
          </cell>
          <cell r="FU1" t="str">
            <v>New South Wales ;  P16 - People who left, lost or worked multiple jobs last year ;  Persons ;</v>
          </cell>
          <cell r="FV1" t="str">
            <v>New South Wales ;  P16 - People who left, lost or worked multiple jobs last year ;  &gt; Males ;</v>
          </cell>
          <cell r="FW1" t="str">
            <v>New South Wales ;  P16 - People who left, lost or worked multiple jobs last year ;  &gt; Females ;</v>
          </cell>
          <cell r="FX1" t="str">
            <v>New South Wales ;  P17 - People who left or lost a job last year ;  Persons ;</v>
          </cell>
          <cell r="FY1" t="str">
            <v>New South Wales ;  P17 - People who left or lost a job last year ;  &gt; Males ;</v>
          </cell>
          <cell r="FZ1" t="str">
            <v>New South Wales ;  P17 - People who left or lost a job last year ;  &gt; Females ;</v>
          </cell>
          <cell r="GA1" t="str">
            <v>New South Wales ;  P18 - Employed people who left or lost a job last year ;  Persons ;</v>
          </cell>
          <cell r="GB1" t="str">
            <v>New South Wales ;  P18 - Employed people who left or lost a job last year ;  &gt; Males ;</v>
          </cell>
          <cell r="GC1" t="str">
            <v>New South Wales ;  P18 - Employed people who left or lost a job last year ;  &gt; Females ;</v>
          </cell>
          <cell r="GD1" t="str">
            <v>New South Wales ;  P19 - Unemployed people ;  Persons ;</v>
          </cell>
          <cell r="GE1" t="str">
            <v>New South Wales ;  P19 - Unemployed people ;  &gt; Males ;</v>
          </cell>
          <cell r="GF1" t="str">
            <v>New South Wales ;  P19 - Unemployed people ;  &gt; Females ;</v>
          </cell>
          <cell r="GG1" t="str">
            <v>New South Wales ;  P20 - People not in the labour force (PNILF) ;  Persons ;</v>
          </cell>
          <cell r="GH1" t="str">
            <v>New South Wales ;  P20 - People not in the labour force (PNILF) ;  &gt; Males ;</v>
          </cell>
          <cell r="GI1" t="str">
            <v>New South Wales ;  P20 - People not in the labour force (PNILF) ;  &gt; Females ;</v>
          </cell>
          <cell r="GJ1" t="str">
            <v>New South Wales ;  P21 - PNILF who wanted to work ;  Persons ;</v>
          </cell>
          <cell r="GK1" t="str">
            <v>New South Wales ;  P21 - PNILF who wanted to work ;  &gt; Males ;</v>
          </cell>
          <cell r="GL1" t="str">
            <v>New South Wales ;  P21 - PNILF who wanted to work ;  &gt; Females ;</v>
          </cell>
          <cell r="GM1" t="str">
            <v>New South Wales ;  P22 - PNILF who looked for work ;  Persons ;</v>
          </cell>
          <cell r="GN1" t="str">
            <v>New South Wales ;  P22 - PNILF who looked for work ;  &gt; Males ;</v>
          </cell>
          <cell r="GO1" t="str">
            <v>New South Wales ;  P22 - PNILF who looked for work ;  &gt; Females ;</v>
          </cell>
          <cell r="GP1" t="str">
            <v>New South Wales ;  P23 - PNILF with marginal attachment to the labour force ;  Persons ;</v>
          </cell>
          <cell r="GQ1" t="str">
            <v>New South Wales ;  P23 - PNILF with marginal attachment to the labour force ;  &gt; Males ;</v>
          </cell>
          <cell r="GR1" t="str">
            <v>New South Wales ;  P23 - PNILF with marginal attachment to the labour force ;  &gt; Females ;</v>
          </cell>
          <cell r="GS1" t="str">
            <v>New South Wales ;  P24 - PNILF who had a job to go or return to ;  Persons ;</v>
          </cell>
          <cell r="GT1" t="str">
            <v>New South Wales ;  P24 - PNILF who had a job to go or return to ;  &gt; Males ;</v>
          </cell>
          <cell r="GU1" t="str">
            <v>New South Wales ;  P24 - PNILF who had a job to go or return to ;  &gt; Females ;</v>
          </cell>
          <cell r="GV1" t="str">
            <v>New South Wales ;  P25 - PNILF who wanted work and could start within four weeks ;  Persons ;</v>
          </cell>
          <cell r="GW1" t="str">
            <v>New South Wales ;  P25 - PNILF who wanted work and could start within four weeks ;  &gt; Males ;</v>
          </cell>
          <cell r="GX1" t="str">
            <v>New South Wales ;  P25 - PNILF who wanted work and could start within four weeks ;  &gt; Females ;</v>
          </cell>
          <cell r="GY1" t="str">
            <v>New South Wales ;  P26 - Discouraged job seekers ;  Persons ;</v>
          </cell>
          <cell r="GZ1" t="str">
            <v>New South Wales ;  P26 - Discouraged job seekers ;  &gt; Males ;</v>
          </cell>
          <cell r="HA1" t="str">
            <v>New South Wales ;  P26 - Discouraged job seekers ;  &gt; Females ;</v>
          </cell>
          <cell r="HB1" t="str">
            <v>New South Wales ;  P27 - PNILF who wanted work but unavailable within four weeks ;  Persons ;</v>
          </cell>
          <cell r="HC1" t="str">
            <v>New South Wales ;  P27 - PNILF who wanted work but unavailable within four weeks ;  &gt; Males ;</v>
          </cell>
          <cell r="HD1" t="str">
            <v>New South Wales ;  P27 - PNILF who wanted work but unavailable within four weeks ;  &gt; Females ;</v>
          </cell>
          <cell r="HE1" t="str">
            <v>New South Wales ;  P28 - PNILF who wanted work but were caring for children ;  Persons ;</v>
          </cell>
          <cell r="HF1" t="str">
            <v>New South Wales ;  P28 - PNILF who wanted work but were caring for children ;  &gt; Males ;</v>
          </cell>
          <cell r="HG1" t="str">
            <v>New South Wales ;  P28 - PNILF who wanted work but were caring for children ;  &gt; Females ;</v>
          </cell>
          <cell r="HH1" t="str">
            <v>New South Wales ;  P29 - PNILF whose last job was less than 10 years ago ;  Persons ;</v>
          </cell>
          <cell r="HI1" t="str">
            <v>New South Wales ;  P29 - PNILF whose last job was less than 10 years ago ;  &gt; Males ;</v>
          </cell>
          <cell r="HJ1" t="str">
            <v>New South Wales ;  P29 - PNILF whose last job was less than 10 years ago ;  &gt; Females ;</v>
          </cell>
          <cell r="HK1" t="str">
            <v>New South Wales ;  P30 - Potential workers ;  Persons ;</v>
          </cell>
          <cell r="HL1" t="str">
            <v>New South Wales ;  P30 - Potential workers ;  &gt; Males ;</v>
          </cell>
          <cell r="HM1" t="str">
            <v>New South Wales ;  P30 - Potential workers ;  &gt; Females ;</v>
          </cell>
          <cell r="HN1" t="str">
            <v>New South Wales ;  P31 - Potential workers with job attachment ;  Persons ;</v>
          </cell>
          <cell r="HO1" t="str">
            <v>New South Wales ;  P31 - Potential workers with job attachment ;  &gt; Males ;</v>
          </cell>
          <cell r="HP1" t="str">
            <v>New South Wales ;  P31 - Potential workers with job attachment ;  &gt; Females ;</v>
          </cell>
          <cell r="HQ1" t="str">
            <v>New South Wales ;  P32 - Potential workers without job attachment ;  Persons ;</v>
          </cell>
          <cell r="HR1" t="str">
            <v>New South Wales ;  P32 - Potential workers without job attachment ;  &gt; Males ;</v>
          </cell>
          <cell r="HS1" t="str">
            <v>New South Wales ;  P32 - Potential workers without job attachment ;  &gt; Females ;</v>
          </cell>
          <cell r="HT1" t="str">
            <v>New South Wales ;  P33 - People with job attachment ;  Persons ;</v>
          </cell>
          <cell r="HU1" t="str">
            <v>New South Wales ;  P33 - People with job attachment ;  &gt; Males ;</v>
          </cell>
          <cell r="HV1" t="str">
            <v>New South Wales ;  P33 - People with job attachment ;  &gt; Females ;</v>
          </cell>
          <cell r="HW1" t="str">
            <v>New South Wales ;  P34 - People without job attachment ;  Persons ;</v>
          </cell>
          <cell r="HX1" t="str">
            <v>New South Wales ;  P34 - People without job attachment ;  &gt; Males ;</v>
          </cell>
          <cell r="HY1" t="str">
            <v>New South Wales ;  P34 - People without job attachment ;  &gt; Females ;</v>
          </cell>
          <cell r="HZ1" t="str">
            <v>New South Wales ;  P35 - PNILF with marginal attachment to the labour force (historical ver.) ;  Persons ;</v>
          </cell>
          <cell r="IA1" t="str">
            <v>New South Wales ;  P35 - PNILF with marginal attachment to the labour force (historical ver.) ;  &gt; Males ;</v>
          </cell>
          <cell r="IB1" t="str">
            <v>New South Wales ;  P35 - PNILF with marginal attachment to the labour force (historical ver.) ;  &gt; Females ;</v>
          </cell>
          <cell r="IC1" t="str">
            <v>Victoria ;  P01 - Civilian population ;  Persons ;</v>
          </cell>
          <cell r="ID1" t="str">
            <v>Victoria ;  P01 - Civilian population ;  &gt; Males ;</v>
          </cell>
          <cell r="IE1" t="str">
            <v>Victoria ;  P01 - Civilian population ;  &gt; Females ;</v>
          </cell>
          <cell r="IF1" t="str">
            <v>Victoria ;  P02 - Employed people ;  Persons ;</v>
          </cell>
          <cell r="IG1" t="str">
            <v>Victoria ;  P02 - Employed people ;  &gt; Males ;</v>
          </cell>
          <cell r="IH1" t="str">
            <v>Victoria ;  P02 - Employed people ;  &gt; Females ;</v>
          </cell>
          <cell r="II1" t="str">
            <v>Victoria ;  P03 - Employed people who would prefer more hours ;  Persons ;</v>
          </cell>
          <cell r="IJ1" t="str">
            <v>Victoria ;  P03 - Employed people who would prefer more hours ;  &gt; Males ;</v>
          </cell>
          <cell r="IK1" t="str">
            <v>Victoria ;  P03 - Employed people who would prefer more hours ;  &gt; Females ;</v>
          </cell>
          <cell r="IL1" t="str">
            <v>Victoria ;  P04 - Part-time workers who would prefer more hours ;  Persons ;</v>
          </cell>
          <cell r="IM1" t="str">
            <v>Victoria ;  P04 - Part-time workers who would prefer more hours ;  &gt; Males ;</v>
          </cell>
          <cell r="IN1" t="str">
            <v>Victoria ;  P04 - Part-time workers who would prefer more hours ;  &gt; Females ;</v>
          </cell>
          <cell r="IO1" t="str">
            <v>Victoria ;  P05 - Part-time workers who would prefer full-time hours ;  Persons ;</v>
          </cell>
          <cell r="IP1" t="str">
            <v>Victoria ;  P05 - Part-time workers who would prefer full-time hours ;  &gt; Males ;</v>
          </cell>
          <cell r="IQ1" t="str">
            <v>Victoria ;  P05 - Part-time workers who would prefer full-time hours ;  &gt; Females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A126108686K</v>
          </cell>
          <cell r="C10" t="str">
            <v>A126101206K</v>
          </cell>
          <cell r="D10" t="str">
            <v>A126116326F</v>
          </cell>
          <cell r="E10" t="str">
            <v>A126108766K</v>
          </cell>
          <cell r="F10" t="str">
            <v>A126101218V</v>
          </cell>
          <cell r="G10" t="str">
            <v>A126116338R</v>
          </cell>
          <cell r="H10" t="str">
            <v>A126108778V</v>
          </cell>
          <cell r="I10" t="str">
            <v>A126101150K</v>
          </cell>
          <cell r="J10" t="str">
            <v>A126116270F</v>
          </cell>
          <cell r="K10" t="str">
            <v>A126108710X</v>
          </cell>
          <cell r="L10" t="str">
            <v>A126101134K</v>
          </cell>
          <cell r="M10" t="str">
            <v>A126116254F</v>
          </cell>
          <cell r="N10" t="str">
            <v>A126108694K</v>
          </cell>
          <cell r="O10" t="str">
            <v>A126101170V</v>
          </cell>
          <cell r="P10" t="str">
            <v>A126116290R</v>
          </cell>
          <cell r="Q10" t="str">
            <v>A126108730J</v>
          </cell>
          <cell r="R10" t="str">
            <v>A126101146V</v>
          </cell>
          <cell r="S10" t="str">
            <v>A126116266R</v>
          </cell>
          <cell r="T10" t="str">
            <v>A126108706J</v>
          </cell>
          <cell r="U10" t="str">
            <v>A126101174C</v>
          </cell>
          <cell r="V10" t="str">
            <v>A126116294X</v>
          </cell>
          <cell r="W10" t="str">
            <v>A126108734T</v>
          </cell>
          <cell r="X10" t="str">
            <v>A126101154V</v>
          </cell>
          <cell r="Y10" t="str">
            <v>A126116274R</v>
          </cell>
          <cell r="Z10" t="str">
            <v>A126108714J</v>
          </cell>
          <cell r="AA10" t="str">
            <v>A126097442A</v>
          </cell>
          <cell r="AB10" t="str">
            <v>A126112562K</v>
          </cell>
          <cell r="AC10" t="str">
            <v>A126105002F</v>
          </cell>
          <cell r="AD10" t="str">
            <v>A126097398C</v>
          </cell>
          <cell r="AE10" t="str">
            <v>A126112518A</v>
          </cell>
          <cell r="AF10" t="str">
            <v>A126104958F</v>
          </cell>
          <cell r="AG10" t="str">
            <v>A126097446K</v>
          </cell>
          <cell r="AH10" t="str">
            <v>A126112566V</v>
          </cell>
          <cell r="AI10" t="str">
            <v>A126105006R</v>
          </cell>
          <cell r="AJ10" t="str">
            <v>A126097450A</v>
          </cell>
          <cell r="AK10" t="str">
            <v>A126112570K</v>
          </cell>
          <cell r="AL10" t="str">
            <v>A126105010F</v>
          </cell>
          <cell r="AM10" t="str">
            <v>A126097402J</v>
          </cell>
          <cell r="AN10" t="str">
            <v>A126112522T</v>
          </cell>
          <cell r="AO10" t="str">
            <v>A126104962W</v>
          </cell>
          <cell r="AP10" t="str">
            <v>A126097406T</v>
          </cell>
          <cell r="AQ10" t="str">
            <v>A126112526A</v>
          </cell>
          <cell r="AR10" t="str">
            <v>A126104966F</v>
          </cell>
          <cell r="AS10" t="str">
            <v>A126097430T</v>
          </cell>
          <cell r="AT10" t="str">
            <v>A126112550A</v>
          </cell>
          <cell r="AU10" t="str">
            <v>A126104990F</v>
          </cell>
          <cell r="AV10" t="str">
            <v>A126097378V</v>
          </cell>
          <cell r="AW10" t="str">
            <v>A126112498C</v>
          </cell>
          <cell r="AX10" t="str">
            <v>A126104938W</v>
          </cell>
          <cell r="AY10" t="str">
            <v>A126097454K</v>
          </cell>
          <cell r="AZ10" t="str">
            <v>A126112574V</v>
          </cell>
          <cell r="BA10" t="str">
            <v>A126105014R</v>
          </cell>
          <cell r="BB10" t="str">
            <v>A126097434A</v>
          </cell>
          <cell r="BC10" t="str">
            <v>A126112554K</v>
          </cell>
          <cell r="BD10" t="str">
            <v>A126104994R</v>
          </cell>
          <cell r="BE10" t="str">
            <v>A126097466V</v>
          </cell>
          <cell r="BF10" t="str">
            <v>A126112586C</v>
          </cell>
          <cell r="BG10" t="str">
            <v>A126105026X</v>
          </cell>
          <cell r="BH10" t="str">
            <v>A126097382K</v>
          </cell>
          <cell r="BI10" t="str">
            <v>A126112502J</v>
          </cell>
          <cell r="BJ10" t="str">
            <v>A126104942L</v>
          </cell>
          <cell r="BK10" t="str">
            <v>A126097338A</v>
          </cell>
          <cell r="BL10" t="str">
            <v>A126112458K</v>
          </cell>
          <cell r="BM10" t="str">
            <v>A126104898R</v>
          </cell>
          <cell r="BN10" t="str">
            <v>A126097358K</v>
          </cell>
          <cell r="BO10" t="str">
            <v>A126112478V</v>
          </cell>
          <cell r="BP10" t="str">
            <v>A126104918L</v>
          </cell>
          <cell r="BQ10" t="str">
            <v>A126097410J</v>
          </cell>
          <cell r="BR10" t="str">
            <v>A126112530T</v>
          </cell>
          <cell r="BS10" t="str">
            <v>A126104970W</v>
          </cell>
          <cell r="BT10" t="str">
            <v>A126097362A</v>
          </cell>
          <cell r="BU10" t="str">
            <v>A126112482K</v>
          </cell>
          <cell r="BV10" t="str">
            <v>A126104922C</v>
          </cell>
          <cell r="BW10" t="str">
            <v>A126097414T</v>
          </cell>
          <cell r="BX10" t="str">
            <v>A126112534A</v>
          </cell>
          <cell r="BY10" t="str">
            <v>A126104974F</v>
          </cell>
          <cell r="BZ10" t="str">
            <v>A126097418A</v>
          </cell>
          <cell r="CA10" t="str">
            <v>A126112538K</v>
          </cell>
          <cell r="CB10" t="str">
            <v>A126104978R</v>
          </cell>
          <cell r="CC10" t="str">
            <v>A126097470K</v>
          </cell>
          <cell r="CD10" t="str">
            <v>A126112590V</v>
          </cell>
          <cell r="CE10" t="str">
            <v>A126105030R</v>
          </cell>
          <cell r="CF10" t="str">
            <v>A126097342T</v>
          </cell>
          <cell r="CG10" t="str">
            <v>A126112462A</v>
          </cell>
          <cell r="CH10" t="str">
            <v>A126104902V</v>
          </cell>
          <cell r="CI10" t="str">
            <v>A126097458V</v>
          </cell>
          <cell r="CJ10" t="str">
            <v>A126112578C</v>
          </cell>
          <cell r="CK10" t="str">
            <v>A126105018X</v>
          </cell>
          <cell r="CL10" t="str">
            <v>A126097462K</v>
          </cell>
          <cell r="CM10" t="str">
            <v>A126112582V</v>
          </cell>
          <cell r="CN10" t="str">
            <v>A126105022R</v>
          </cell>
          <cell r="CO10" t="str">
            <v>A126097350T</v>
          </cell>
          <cell r="CP10" t="str">
            <v>A126112470A</v>
          </cell>
          <cell r="CQ10" t="str">
            <v>A126104910V</v>
          </cell>
          <cell r="CR10" t="str">
            <v>A126097386V</v>
          </cell>
          <cell r="CS10" t="str">
            <v>A126112506T</v>
          </cell>
          <cell r="CT10" t="str">
            <v>A126104946W</v>
          </cell>
          <cell r="CU10" t="str">
            <v>A126097422T</v>
          </cell>
          <cell r="CV10" t="str">
            <v>A126112542A</v>
          </cell>
          <cell r="CW10" t="str">
            <v>A126104982F</v>
          </cell>
          <cell r="CX10" t="str">
            <v>A126097474V</v>
          </cell>
          <cell r="CY10" t="str">
            <v>A126112594C</v>
          </cell>
          <cell r="CZ10" t="str">
            <v>A126105034X</v>
          </cell>
          <cell r="DA10" t="str">
            <v>A126097346A</v>
          </cell>
          <cell r="DB10" t="str">
            <v>A126112466K</v>
          </cell>
          <cell r="DC10" t="str">
            <v>A126104906C</v>
          </cell>
          <cell r="DD10" t="str">
            <v>A126097426A</v>
          </cell>
          <cell r="DE10" t="str">
            <v>A126112546K</v>
          </cell>
          <cell r="DF10" t="str">
            <v>A126104986R</v>
          </cell>
          <cell r="DG10" t="str">
            <v>A126097438K</v>
          </cell>
          <cell r="DH10" t="str">
            <v>A126112558V</v>
          </cell>
          <cell r="DI10" t="str">
            <v>A126104998X</v>
          </cell>
          <cell r="DJ10" t="str">
            <v>A126097370A</v>
          </cell>
          <cell r="DK10" t="str">
            <v>A126112490K</v>
          </cell>
          <cell r="DL10" t="str">
            <v>A126104930C</v>
          </cell>
          <cell r="DM10" t="str">
            <v>A126097354A</v>
          </cell>
          <cell r="DN10" t="str">
            <v>A126112474K</v>
          </cell>
          <cell r="DO10" t="str">
            <v>A126104914C</v>
          </cell>
          <cell r="DP10" t="str">
            <v>A126097390K</v>
          </cell>
          <cell r="DQ10" t="str">
            <v>A126112510J</v>
          </cell>
          <cell r="DR10" t="str">
            <v>A126104950L</v>
          </cell>
          <cell r="DS10" t="str">
            <v>A126097366K</v>
          </cell>
          <cell r="DT10" t="str">
            <v>A126112486V</v>
          </cell>
          <cell r="DU10" t="str">
            <v>A126104926L</v>
          </cell>
          <cell r="DV10" t="str">
            <v>A126097394V</v>
          </cell>
          <cell r="DW10" t="str">
            <v>A126112514T</v>
          </cell>
          <cell r="DX10" t="str">
            <v>A126104954W</v>
          </cell>
          <cell r="DY10" t="str">
            <v>A126097374K</v>
          </cell>
          <cell r="DZ10" t="str">
            <v>A126112494V</v>
          </cell>
          <cell r="EA10" t="str">
            <v>A126104934L</v>
          </cell>
          <cell r="EB10" t="str">
            <v>A126095762A</v>
          </cell>
          <cell r="EC10" t="str">
            <v>A126110882K</v>
          </cell>
          <cell r="ED10" t="str">
            <v>A126103322F</v>
          </cell>
          <cell r="EE10" t="str">
            <v>A126095718T</v>
          </cell>
          <cell r="EF10" t="str">
            <v>A126110838A</v>
          </cell>
          <cell r="EG10" t="str">
            <v>A126103278J</v>
          </cell>
          <cell r="EH10" t="str">
            <v>A126095766K</v>
          </cell>
          <cell r="EI10" t="str">
            <v>A126110886V</v>
          </cell>
          <cell r="EJ10" t="str">
            <v>A126103326R</v>
          </cell>
          <cell r="EK10" t="str">
            <v>A126095770A</v>
          </cell>
          <cell r="EL10" t="str">
            <v>A126110890K</v>
          </cell>
          <cell r="EM10" t="str">
            <v>A126103330F</v>
          </cell>
          <cell r="EN10" t="str">
            <v>A126095722J</v>
          </cell>
          <cell r="EO10" t="str">
            <v>A126110842T</v>
          </cell>
          <cell r="EP10" t="str">
            <v>A126103282X</v>
          </cell>
          <cell r="EQ10" t="str">
            <v>A126095726T</v>
          </cell>
          <cell r="ER10" t="str">
            <v>A126110846A</v>
          </cell>
          <cell r="ES10" t="str">
            <v>A126103286J</v>
          </cell>
          <cell r="ET10" t="str">
            <v>A126095750T</v>
          </cell>
          <cell r="EU10" t="str">
            <v>A126110870A</v>
          </cell>
          <cell r="EV10" t="str">
            <v>A126103310W</v>
          </cell>
          <cell r="EW10" t="str">
            <v>A126095698V</v>
          </cell>
          <cell r="EX10" t="str">
            <v>A126110818T</v>
          </cell>
          <cell r="EY10" t="str">
            <v>A126103258X</v>
          </cell>
          <cell r="EZ10" t="str">
            <v>A126095774K</v>
          </cell>
          <cell r="FA10" t="str">
            <v>A126110894V</v>
          </cell>
          <cell r="FB10" t="str">
            <v>A126103334R</v>
          </cell>
          <cell r="FC10" t="str">
            <v>A126095754A</v>
          </cell>
          <cell r="FD10" t="str">
            <v>A126110874K</v>
          </cell>
          <cell r="FE10" t="str">
            <v>A126103314F</v>
          </cell>
          <cell r="FF10" t="str">
            <v>A126095786V</v>
          </cell>
          <cell r="FG10" t="str">
            <v>A126110906T</v>
          </cell>
          <cell r="FH10" t="str">
            <v>A126103346X</v>
          </cell>
          <cell r="FI10" t="str">
            <v>A126095702X</v>
          </cell>
          <cell r="FJ10" t="str">
            <v>A126110822J</v>
          </cell>
          <cell r="FK10" t="str">
            <v>A126103262R</v>
          </cell>
          <cell r="FL10" t="str">
            <v>A126095658A</v>
          </cell>
          <cell r="FM10" t="str">
            <v>A126110778K</v>
          </cell>
          <cell r="FN10" t="str">
            <v>A126103218F</v>
          </cell>
          <cell r="FO10" t="str">
            <v>A126095678K</v>
          </cell>
          <cell r="FP10" t="str">
            <v>A126110798V</v>
          </cell>
          <cell r="FQ10" t="str">
            <v>A126103238R</v>
          </cell>
          <cell r="FR10" t="str">
            <v>A126095730J</v>
          </cell>
          <cell r="FS10" t="str">
            <v>A126110850T</v>
          </cell>
          <cell r="FT10" t="str">
            <v>A126103290X</v>
          </cell>
          <cell r="FU10" t="str">
            <v>A126095682A</v>
          </cell>
          <cell r="FV10" t="str">
            <v>A126110802X</v>
          </cell>
          <cell r="FW10" t="str">
            <v>A126103242F</v>
          </cell>
          <cell r="FX10" t="str">
            <v>A126095734T</v>
          </cell>
          <cell r="FY10" t="str">
            <v>A126110854A</v>
          </cell>
          <cell r="FZ10" t="str">
            <v>A126103294J</v>
          </cell>
          <cell r="GA10" t="str">
            <v>A126095738A</v>
          </cell>
          <cell r="GB10" t="str">
            <v>A126110858K</v>
          </cell>
          <cell r="GC10" t="str">
            <v>A126103298T</v>
          </cell>
          <cell r="GD10" t="str">
            <v>A126095790K</v>
          </cell>
          <cell r="GE10" t="str">
            <v>A126110910J</v>
          </cell>
          <cell r="GF10" t="str">
            <v>A126103350R</v>
          </cell>
          <cell r="GG10" t="str">
            <v>A126095662T</v>
          </cell>
          <cell r="GH10" t="str">
            <v>A126110782A</v>
          </cell>
          <cell r="GI10" t="str">
            <v>A126103222W</v>
          </cell>
          <cell r="GJ10" t="str">
            <v>A126095778V</v>
          </cell>
          <cell r="GK10" t="str">
            <v>A126110898C</v>
          </cell>
          <cell r="GL10" t="str">
            <v>A126103338X</v>
          </cell>
          <cell r="GM10" t="str">
            <v>A126095782K</v>
          </cell>
          <cell r="GN10" t="str">
            <v>A126110902J</v>
          </cell>
          <cell r="GO10" t="str">
            <v>A126103342R</v>
          </cell>
          <cell r="GP10" t="str">
            <v>A126095670T</v>
          </cell>
          <cell r="GQ10" t="str">
            <v>A126110790A</v>
          </cell>
          <cell r="GR10" t="str">
            <v>A126103230W</v>
          </cell>
          <cell r="GS10" t="str">
            <v>A126095706J</v>
          </cell>
          <cell r="GT10" t="str">
            <v>A126110826T</v>
          </cell>
          <cell r="GU10" t="str">
            <v>A126103266X</v>
          </cell>
          <cell r="GV10" t="str">
            <v>A126095742T</v>
          </cell>
          <cell r="GW10" t="str">
            <v>A126110862A</v>
          </cell>
          <cell r="GX10" t="str">
            <v>A126103302W</v>
          </cell>
          <cell r="GY10" t="str">
            <v>A126095794V</v>
          </cell>
          <cell r="GZ10" t="str">
            <v>A126110914T</v>
          </cell>
          <cell r="HA10" t="str">
            <v>A126103354X</v>
          </cell>
          <cell r="HB10" t="str">
            <v>A126095666A</v>
          </cell>
          <cell r="HC10" t="str">
            <v>A126110786K</v>
          </cell>
          <cell r="HD10" t="str">
            <v>A126103226F</v>
          </cell>
          <cell r="HE10" t="str">
            <v>A126095746A</v>
          </cell>
          <cell r="HF10" t="str">
            <v>A126110866K</v>
          </cell>
          <cell r="HG10" t="str">
            <v>A126103306F</v>
          </cell>
          <cell r="HH10" t="str">
            <v>A126095758K</v>
          </cell>
          <cell r="HI10" t="str">
            <v>A126110878V</v>
          </cell>
          <cell r="HJ10" t="str">
            <v>A126103318R</v>
          </cell>
          <cell r="HK10" t="str">
            <v>A126095690A</v>
          </cell>
          <cell r="HL10" t="str">
            <v>A126110810X</v>
          </cell>
          <cell r="HM10" t="str">
            <v>A126103250F</v>
          </cell>
          <cell r="HN10" t="str">
            <v>A126095674A</v>
          </cell>
          <cell r="HO10" t="str">
            <v>A126110794K</v>
          </cell>
          <cell r="HP10" t="str">
            <v>A126103234F</v>
          </cell>
          <cell r="HQ10" t="str">
            <v>A126095710X</v>
          </cell>
          <cell r="HR10" t="str">
            <v>A126110830J</v>
          </cell>
          <cell r="HS10" t="str">
            <v>A126103270R</v>
          </cell>
          <cell r="HT10" t="str">
            <v>A126095686K</v>
          </cell>
          <cell r="HU10" t="str">
            <v>A126110806J</v>
          </cell>
          <cell r="HV10" t="str">
            <v>A126103246R</v>
          </cell>
          <cell r="HW10" t="str">
            <v>A126095714J</v>
          </cell>
          <cell r="HX10" t="str">
            <v>A126110834T</v>
          </cell>
          <cell r="HY10" t="str">
            <v>A126103274X</v>
          </cell>
          <cell r="HZ10" t="str">
            <v>A126095694K</v>
          </cell>
          <cell r="IA10" t="str">
            <v>A126110814J</v>
          </cell>
          <cell r="IB10" t="str">
            <v>A126103254R</v>
          </cell>
          <cell r="IC10" t="str">
            <v>A126095202C</v>
          </cell>
          <cell r="ID10" t="str">
            <v>A126110322L</v>
          </cell>
          <cell r="IE10" t="str">
            <v>A126102762T</v>
          </cell>
          <cell r="IF10" t="str">
            <v>A126095158F</v>
          </cell>
          <cell r="IG10" t="str">
            <v>A126110278R</v>
          </cell>
          <cell r="IH10" t="str">
            <v>A126102718J</v>
          </cell>
          <cell r="II10" t="str">
            <v>A126095206L</v>
          </cell>
          <cell r="IJ10" t="str">
            <v>A126110326W</v>
          </cell>
          <cell r="IK10" t="str">
            <v>A126102766A</v>
          </cell>
          <cell r="IL10" t="str">
            <v>A126095210C</v>
          </cell>
          <cell r="IM10" t="str">
            <v>A126110330L</v>
          </cell>
          <cell r="IN10" t="str">
            <v>A126102770T</v>
          </cell>
          <cell r="IO10" t="str">
            <v>A126095162W</v>
          </cell>
          <cell r="IP10" t="str">
            <v>A126110282F</v>
          </cell>
          <cell r="IQ10" t="str">
            <v>A126102722X</v>
          </cell>
        </row>
        <row r="11">
          <cell r="B11">
            <v>38.481999999999999</v>
          </cell>
          <cell r="C11">
            <v>35.454000000000001</v>
          </cell>
          <cell r="D11">
            <v>4.8289999999999997</v>
          </cell>
          <cell r="E11">
            <v>30.625</v>
          </cell>
          <cell r="F11">
            <v>850.31299999999999</v>
          </cell>
          <cell r="G11">
            <v>357.62599999999998</v>
          </cell>
          <cell r="H11">
            <v>492.68700000000001</v>
          </cell>
          <cell r="I11">
            <v>497.15800000000002</v>
          </cell>
          <cell r="J11">
            <v>208.13</v>
          </cell>
          <cell r="K11">
            <v>289.02800000000002</v>
          </cell>
          <cell r="L11">
            <v>57.142000000000003</v>
          </cell>
          <cell r="M11">
            <v>22.114000000000001</v>
          </cell>
          <cell r="N11">
            <v>35.027999999999999</v>
          </cell>
          <cell r="O11">
            <v>440.01600000000002</v>
          </cell>
          <cell r="P11">
            <v>186.01599999999999</v>
          </cell>
          <cell r="Q11">
            <v>254</v>
          </cell>
          <cell r="R11">
            <v>4176.9970000000003</v>
          </cell>
          <cell r="S11">
            <v>2220.2660000000001</v>
          </cell>
          <cell r="T11">
            <v>1956.731</v>
          </cell>
          <cell r="U11">
            <v>1605.1759999999999</v>
          </cell>
          <cell r="V11">
            <v>618.61300000000006</v>
          </cell>
          <cell r="W11">
            <v>986.56299999999999</v>
          </cell>
          <cell r="X11">
            <v>244.959</v>
          </cell>
          <cell r="Y11">
            <v>83.564999999999998</v>
          </cell>
          <cell r="Z11">
            <v>161.39500000000001</v>
          </cell>
          <cell r="AA11">
            <v>3307.1819999999998</v>
          </cell>
          <cell r="AB11">
            <v>1591.412</v>
          </cell>
          <cell r="AC11">
            <v>1715.769</v>
          </cell>
          <cell r="AD11">
            <v>420.90300000000002</v>
          </cell>
          <cell r="AE11">
            <v>267.89600000000002</v>
          </cell>
          <cell r="AF11">
            <v>153.00700000000001</v>
          </cell>
          <cell r="AG11">
            <v>24.786000000000001</v>
          </cell>
          <cell r="AH11">
            <v>16.597000000000001</v>
          </cell>
          <cell r="AI11">
            <v>8.1890000000000001</v>
          </cell>
          <cell r="AJ11">
            <v>22.355</v>
          </cell>
          <cell r="AK11">
            <v>14.166</v>
          </cell>
          <cell r="AL11">
            <v>8.1890000000000001</v>
          </cell>
          <cell r="AM11">
            <v>4.3280000000000003</v>
          </cell>
          <cell r="AN11">
            <v>3.0249999999999999</v>
          </cell>
          <cell r="AO11">
            <v>1.302</v>
          </cell>
          <cell r="AP11">
            <v>24.684999999999999</v>
          </cell>
          <cell r="AQ11">
            <v>16.690000000000001</v>
          </cell>
          <cell r="AR11">
            <v>7.9950000000000001</v>
          </cell>
          <cell r="AS11">
            <v>20.585999999999999</v>
          </cell>
          <cell r="AT11">
            <v>12.868</v>
          </cell>
          <cell r="AU11">
            <v>7.718</v>
          </cell>
          <cell r="AV11">
            <v>22.49</v>
          </cell>
          <cell r="AW11">
            <v>13.505000000000001</v>
          </cell>
          <cell r="AX11">
            <v>8.9849999999999994</v>
          </cell>
          <cell r="AY11">
            <v>398.41300000000001</v>
          </cell>
          <cell r="AZ11">
            <v>254.39099999999999</v>
          </cell>
          <cell r="BA11">
            <v>144.02199999999999</v>
          </cell>
          <cell r="BB11">
            <v>16.920999999999999</v>
          </cell>
          <cell r="BC11">
            <v>10.066000000000001</v>
          </cell>
          <cell r="BD11">
            <v>6.8550000000000004</v>
          </cell>
          <cell r="BE11">
            <v>197.77699999999999</v>
          </cell>
          <cell r="BF11">
            <v>110.518</v>
          </cell>
          <cell r="BG11">
            <v>87.259</v>
          </cell>
          <cell r="BH11">
            <v>11.733000000000001</v>
          </cell>
          <cell r="BI11">
            <v>9.2040000000000006</v>
          </cell>
          <cell r="BJ11">
            <v>2.528</v>
          </cell>
          <cell r="BK11">
            <v>502.99099999999999</v>
          </cell>
          <cell r="BL11">
            <v>316.57799999999997</v>
          </cell>
          <cell r="BM11">
            <v>186.41300000000001</v>
          </cell>
          <cell r="BN11">
            <v>482.19099999999997</v>
          </cell>
          <cell r="BO11">
            <v>305.339</v>
          </cell>
          <cell r="BP11">
            <v>176.85300000000001</v>
          </cell>
          <cell r="BQ11">
            <v>406.13099999999997</v>
          </cell>
          <cell r="BR11">
            <v>257.98599999999999</v>
          </cell>
          <cell r="BS11">
            <v>148.14500000000001</v>
          </cell>
          <cell r="BT11">
            <v>135.84200000000001</v>
          </cell>
          <cell r="BU11">
            <v>80.462000000000003</v>
          </cell>
          <cell r="BV11">
            <v>55.38</v>
          </cell>
          <cell r="BW11">
            <v>89.105000000000004</v>
          </cell>
          <cell r="BX11">
            <v>51.22</v>
          </cell>
          <cell r="BY11">
            <v>37.884</v>
          </cell>
          <cell r="BZ11">
            <v>7.016</v>
          </cell>
          <cell r="CA11">
            <v>2.5379999999999998</v>
          </cell>
          <cell r="CB11">
            <v>4.4790000000000001</v>
          </cell>
          <cell r="CC11">
            <v>7.8789999999999996</v>
          </cell>
          <cell r="CD11">
            <v>5.47</v>
          </cell>
          <cell r="CE11">
            <v>2.4089999999999998</v>
          </cell>
          <cell r="CF11">
            <v>2878.3989999999999</v>
          </cell>
          <cell r="CG11">
            <v>1318.047</v>
          </cell>
          <cell r="CH11">
            <v>1560.3530000000001</v>
          </cell>
          <cell r="CI11">
            <v>105.373</v>
          </cell>
          <cell r="CJ11">
            <v>61.896999999999998</v>
          </cell>
          <cell r="CK11">
            <v>43.475999999999999</v>
          </cell>
          <cell r="CL11">
            <v>8.5630000000000006</v>
          </cell>
          <cell r="CM11">
            <v>5.85</v>
          </cell>
          <cell r="CN11">
            <v>2.7130000000000001</v>
          </cell>
          <cell r="CO11">
            <v>98.765000000000001</v>
          </cell>
          <cell r="CP11">
            <v>57.628</v>
          </cell>
          <cell r="CQ11">
            <v>41.137999999999998</v>
          </cell>
          <cell r="CR11">
            <v>7.6230000000000002</v>
          </cell>
          <cell r="CS11">
            <v>2.2850000000000001</v>
          </cell>
          <cell r="CT11">
            <v>5.3380000000000001</v>
          </cell>
          <cell r="CU11">
            <v>91.143000000000001</v>
          </cell>
          <cell r="CV11">
            <v>55.343000000000004</v>
          </cell>
          <cell r="CW11">
            <v>35.799999999999997</v>
          </cell>
          <cell r="CX11">
            <v>26.344999999999999</v>
          </cell>
          <cell r="CY11">
            <v>15.608000000000001</v>
          </cell>
          <cell r="CZ11">
            <v>10.737</v>
          </cell>
          <cell r="DA11">
            <v>7.0979999999999999</v>
          </cell>
          <cell r="DB11">
            <v>4.2699999999999996</v>
          </cell>
          <cell r="DC11">
            <v>2.8290000000000002</v>
          </cell>
          <cell r="DD11">
            <v>4.2830000000000004</v>
          </cell>
          <cell r="DE11">
            <v>1.9330000000000001</v>
          </cell>
          <cell r="DF11">
            <v>2.35</v>
          </cell>
          <cell r="DG11">
            <v>797.74099999999999</v>
          </cell>
          <cell r="DH11">
            <v>468.04</v>
          </cell>
          <cell r="DI11">
            <v>329.70100000000002</v>
          </cell>
          <cell r="DJ11">
            <v>113.74299999999999</v>
          </cell>
          <cell r="DK11">
            <v>67.367000000000004</v>
          </cell>
          <cell r="DL11">
            <v>46.375999999999998</v>
          </cell>
          <cell r="DM11">
            <v>9.1950000000000003</v>
          </cell>
          <cell r="DN11">
            <v>3.1629999999999998</v>
          </cell>
          <cell r="DO11">
            <v>6.032</v>
          </cell>
          <cell r="DP11">
            <v>104.547</v>
          </cell>
          <cell r="DQ11">
            <v>64.203999999999994</v>
          </cell>
          <cell r="DR11">
            <v>40.343000000000004</v>
          </cell>
          <cell r="DS11">
            <v>430.09800000000001</v>
          </cell>
          <cell r="DT11">
            <v>271.05900000000003</v>
          </cell>
          <cell r="DU11">
            <v>159.04</v>
          </cell>
          <cell r="DV11">
            <v>2877.0830000000001</v>
          </cell>
          <cell r="DW11">
            <v>1320.3530000000001</v>
          </cell>
          <cell r="DX11">
            <v>1556.73</v>
          </cell>
          <cell r="DY11">
            <v>96.584000000000003</v>
          </cell>
          <cell r="DZ11">
            <v>57.078000000000003</v>
          </cell>
          <cell r="EA11">
            <v>39.506</v>
          </cell>
          <cell r="EB11">
            <v>6013.5680000000002</v>
          </cell>
          <cell r="EC11">
            <v>2970.7640000000001</v>
          </cell>
          <cell r="ED11">
            <v>3042.8040000000001</v>
          </cell>
          <cell r="EE11">
            <v>3645.2159999999999</v>
          </cell>
          <cell r="EF11">
            <v>1971.1310000000001</v>
          </cell>
          <cell r="EG11">
            <v>1674.085</v>
          </cell>
          <cell r="EH11">
            <v>473.96100000000001</v>
          </cell>
          <cell r="EI11">
            <v>241.679</v>
          </cell>
          <cell r="EJ11">
            <v>232.28200000000001</v>
          </cell>
          <cell r="EK11">
            <v>311.41000000000003</v>
          </cell>
          <cell r="EL11">
            <v>116.28400000000001</v>
          </cell>
          <cell r="EM11">
            <v>195.126</v>
          </cell>
          <cell r="EN11">
            <v>170.661</v>
          </cell>
          <cell r="EO11">
            <v>81.272000000000006</v>
          </cell>
          <cell r="EP11">
            <v>89.388999999999996</v>
          </cell>
          <cell r="EQ11">
            <v>310.67200000000003</v>
          </cell>
          <cell r="ER11">
            <v>128.62100000000001</v>
          </cell>
          <cell r="ES11">
            <v>182.05</v>
          </cell>
          <cell r="ET11">
            <v>288.36900000000003</v>
          </cell>
          <cell r="EU11">
            <v>110.348</v>
          </cell>
          <cell r="EV11">
            <v>178.02099999999999</v>
          </cell>
          <cell r="EW11">
            <v>639.71299999999997</v>
          </cell>
          <cell r="EX11">
            <v>345.47199999999998</v>
          </cell>
          <cell r="EY11">
            <v>294.24099999999999</v>
          </cell>
          <cell r="EZ11">
            <v>3005.5030000000002</v>
          </cell>
          <cell r="FA11">
            <v>1625.6590000000001</v>
          </cell>
          <cell r="FB11">
            <v>1379.8440000000001</v>
          </cell>
          <cell r="FC11">
            <v>583.21699999999998</v>
          </cell>
          <cell r="FD11">
            <v>309.577</v>
          </cell>
          <cell r="FE11">
            <v>273.64100000000002</v>
          </cell>
          <cell r="FF11">
            <v>2433.9580000000001</v>
          </cell>
          <cell r="FG11">
            <v>1238.3109999999999</v>
          </cell>
          <cell r="FH11">
            <v>1195.6469999999999</v>
          </cell>
          <cell r="FI11">
            <v>268.79599999999999</v>
          </cell>
          <cell r="FJ11">
            <v>133.131</v>
          </cell>
          <cell r="FK11">
            <v>135.66499999999999</v>
          </cell>
          <cell r="FL11">
            <v>3903.6550000000002</v>
          </cell>
          <cell r="FM11">
            <v>2094.4749999999999</v>
          </cell>
          <cell r="FN11">
            <v>1809.18</v>
          </cell>
          <cell r="FO11">
            <v>3520.1869999999999</v>
          </cell>
          <cell r="FP11">
            <v>1897.4770000000001</v>
          </cell>
          <cell r="FQ11">
            <v>1622.71</v>
          </cell>
          <cell r="FR11">
            <v>3291.6909999999998</v>
          </cell>
          <cell r="FS11">
            <v>1792.98</v>
          </cell>
          <cell r="FT11">
            <v>1498.711</v>
          </cell>
          <cell r="FU11">
            <v>867.27099999999996</v>
          </cell>
          <cell r="FV11">
            <v>445.08</v>
          </cell>
          <cell r="FW11">
            <v>422.19099999999997</v>
          </cell>
          <cell r="FX11">
            <v>527.33500000000004</v>
          </cell>
          <cell r="FY11">
            <v>280.37900000000002</v>
          </cell>
          <cell r="FZ11">
            <v>246.95599999999999</v>
          </cell>
          <cell r="GA11">
            <v>268.89600000000002</v>
          </cell>
          <cell r="GB11">
            <v>157.035</v>
          </cell>
          <cell r="GC11">
            <v>111.861</v>
          </cell>
          <cell r="GD11">
            <v>240.73</v>
          </cell>
          <cell r="GE11">
            <v>126.729</v>
          </cell>
          <cell r="GF11">
            <v>114.001</v>
          </cell>
          <cell r="GG11">
            <v>2127.623</v>
          </cell>
          <cell r="GH11">
            <v>872.904</v>
          </cell>
          <cell r="GI11">
            <v>1254.7190000000001</v>
          </cell>
          <cell r="GJ11">
            <v>432.77</v>
          </cell>
          <cell r="GK11">
            <v>158.989</v>
          </cell>
          <cell r="GL11">
            <v>273.78100000000001</v>
          </cell>
          <cell r="GM11">
            <v>100.015</v>
          </cell>
          <cell r="GN11">
            <v>42.274000000000001</v>
          </cell>
          <cell r="GO11">
            <v>57.741</v>
          </cell>
          <cell r="GP11">
            <v>364.495</v>
          </cell>
          <cell r="GQ11">
            <v>136.01</v>
          </cell>
          <cell r="GR11">
            <v>228.48599999999999</v>
          </cell>
          <cell r="GS11">
            <v>49.273000000000003</v>
          </cell>
          <cell r="GT11">
            <v>19.065999999999999</v>
          </cell>
          <cell r="GU11">
            <v>30.207000000000001</v>
          </cell>
          <cell r="GV11">
            <v>297.84100000000001</v>
          </cell>
          <cell r="GW11">
            <v>109.142</v>
          </cell>
          <cell r="GX11">
            <v>188.69900000000001</v>
          </cell>
          <cell r="GY11">
            <v>40.140999999999998</v>
          </cell>
          <cell r="GZ11">
            <v>19.172999999999998</v>
          </cell>
          <cell r="HA11">
            <v>20.968</v>
          </cell>
          <cell r="HB11">
            <v>71.043000000000006</v>
          </cell>
          <cell r="HC11">
            <v>22.978999999999999</v>
          </cell>
          <cell r="HD11">
            <v>48.064</v>
          </cell>
          <cell r="HE11">
            <v>89.942999999999998</v>
          </cell>
          <cell r="HF11">
            <v>4.7990000000000004</v>
          </cell>
          <cell r="HG11">
            <v>85.144999999999996</v>
          </cell>
          <cell r="HH11">
            <v>840.58399999999995</v>
          </cell>
          <cell r="HI11">
            <v>356.06299999999999</v>
          </cell>
          <cell r="HJ11">
            <v>484.52</v>
          </cell>
          <cell r="HK11">
            <v>676.26800000000003</v>
          </cell>
          <cell r="HL11">
            <v>285.71800000000002</v>
          </cell>
          <cell r="HM11">
            <v>390.55099999999999</v>
          </cell>
          <cell r="HN11">
            <v>74.320999999999998</v>
          </cell>
          <cell r="HO11">
            <v>30.231000000000002</v>
          </cell>
          <cell r="HP11">
            <v>44.091000000000001</v>
          </cell>
          <cell r="HQ11">
            <v>601.947</v>
          </cell>
          <cell r="HR11">
            <v>255.48699999999999</v>
          </cell>
          <cell r="HS11">
            <v>346.46</v>
          </cell>
          <cell r="HT11">
            <v>3719.5369999999998</v>
          </cell>
          <cell r="HU11">
            <v>2001.3610000000001</v>
          </cell>
          <cell r="HV11">
            <v>1718.1759999999999</v>
          </cell>
          <cell r="HW11">
            <v>2294.0309999999999</v>
          </cell>
          <cell r="HX11">
            <v>969.40300000000002</v>
          </cell>
          <cell r="HY11">
            <v>1324.6279999999999</v>
          </cell>
          <cell r="HZ11">
            <v>348.61399999999998</v>
          </cell>
          <cell r="IA11">
            <v>133.255</v>
          </cell>
          <cell r="IB11">
            <v>215.36</v>
          </cell>
          <cell r="IC11">
            <v>4783.8900000000003</v>
          </cell>
          <cell r="ID11">
            <v>2362.6080000000002</v>
          </cell>
          <cell r="IE11">
            <v>2421.2820000000002</v>
          </cell>
          <cell r="IF11">
            <v>2981.3409999999999</v>
          </cell>
          <cell r="IG11">
            <v>1609.9639999999999</v>
          </cell>
          <cell r="IH11">
            <v>1371.377</v>
          </cell>
          <cell r="II11">
            <v>458.51400000000001</v>
          </cell>
          <cell r="IJ11">
            <v>245.839</v>
          </cell>
          <cell r="IK11">
            <v>212.67500000000001</v>
          </cell>
          <cell r="IL11">
            <v>289.59100000000001</v>
          </cell>
          <cell r="IM11">
            <v>114.032</v>
          </cell>
          <cell r="IN11">
            <v>175.559</v>
          </cell>
          <cell r="IO11">
            <v>135.50800000000001</v>
          </cell>
          <cell r="IP11">
            <v>64.616</v>
          </cell>
          <cell r="IQ11">
            <v>70.891999999999996</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33.851999999999997</v>
          </cell>
          <cell r="C23">
            <v>37.433999999999997</v>
          </cell>
          <cell r="D23">
            <v>4.7270000000000003</v>
          </cell>
          <cell r="E23">
            <v>32.706000000000003</v>
          </cell>
          <cell r="F23">
            <v>838.46600000000001</v>
          </cell>
          <cell r="G23">
            <v>355.49799999999999</v>
          </cell>
          <cell r="H23">
            <v>482.96800000000002</v>
          </cell>
          <cell r="I23">
            <v>515.58600000000001</v>
          </cell>
          <cell r="J23">
            <v>230.05</v>
          </cell>
          <cell r="K23">
            <v>285.536</v>
          </cell>
          <cell r="L23">
            <v>66.77</v>
          </cell>
          <cell r="M23">
            <v>28.146000000000001</v>
          </cell>
          <cell r="N23">
            <v>38.624000000000002</v>
          </cell>
          <cell r="O23">
            <v>448.81599999999997</v>
          </cell>
          <cell r="P23">
            <v>201.904</v>
          </cell>
          <cell r="Q23">
            <v>246.91200000000001</v>
          </cell>
          <cell r="R23">
            <v>4297.0619999999999</v>
          </cell>
          <cell r="S23">
            <v>2266.703</v>
          </cell>
          <cell r="T23">
            <v>2030.3589999999999</v>
          </cell>
          <cell r="U23">
            <v>1567.8489999999999</v>
          </cell>
          <cell r="V23">
            <v>606.69899999999996</v>
          </cell>
          <cell r="W23">
            <v>961.15</v>
          </cell>
          <cell r="X23">
            <v>257.35500000000002</v>
          </cell>
          <cell r="Y23">
            <v>98.492999999999995</v>
          </cell>
          <cell r="Z23">
            <v>158.86199999999999</v>
          </cell>
          <cell r="AA23">
            <v>3415.384</v>
          </cell>
          <cell r="AB23">
            <v>1635.8489999999999</v>
          </cell>
          <cell r="AC23">
            <v>1779.5350000000001</v>
          </cell>
          <cell r="AD23">
            <v>445.971</v>
          </cell>
          <cell r="AE23">
            <v>274.375</v>
          </cell>
          <cell r="AF23">
            <v>171.596</v>
          </cell>
          <cell r="AG23">
            <v>23.994</v>
          </cell>
          <cell r="AH23">
            <v>16.913</v>
          </cell>
          <cell r="AI23">
            <v>7.0810000000000004</v>
          </cell>
          <cell r="AJ23">
            <v>20.585999999999999</v>
          </cell>
          <cell r="AK23">
            <v>14.114000000000001</v>
          </cell>
          <cell r="AL23">
            <v>6.4720000000000004</v>
          </cell>
          <cell r="AM23">
            <v>6.4649999999999999</v>
          </cell>
          <cell r="AN23">
            <v>6.0670000000000002</v>
          </cell>
          <cell r="AO23">
            <v>0.39800000000000002</v>
          </cell>
          <cell r="AP23">
            <v>23.702999999999999</v>
          </cell>
          <cell r="AQ23">
            <v>16.305</v>
          </cell>
          <cell r="AR23">
            <v>7.3979999999999997</v>
          </cell>
          <cell r="AS23">
            <v>20.013999999999999</v>
          </cell>
          <cell r="AT23">
            <v>13.542</v>
          </cell>
          <cell r="AU23">
            <v>6.4720000000000004</v>
          </cell>
          <cell r="AV23">
            <v>19.404</v>
          </cell>
          <cell r="AW23">
            <v>13.122999999999999</v>
          </cell>
          <cell r="AX23">
            <v>6.2809999999999997</v>
          </cell>
          <cell r="AY23">
            <v>426.56799999999998</v>
          </cell>
          <cell r="AZ23">
            <v>261.25200000000001</v>
          </cell>
          <cell r="BA23">
            <v>165.315</v>
          </cell>
          <cell r="BB23">
            <v>14.339</v>
          </cell>
          <cell r="BC23">
            <v>10.211</v>
          </cell>
          <cell r="BD23">
            <v>4.1280000000000001</v>
          </cell>
          <cell r="BE23">
            <v>215.339</v>
          </cell>
          <cell r="BF23">
            <v>114.04</v>
          </cell>
          <cell r="BG23">
            <v>101.298</v>
          </cell>
          <cell r="BH23">
            <v>9.6769999999999996</v>
          </cell>
          <cell r="BI23">
            <v>6.274</v>
          </cell>
          <cell r="BJ23">
            <v>3.403</v>
          </cell>
          <cell r="BK23">
            <v>544.35900000000004</v>
          </cell>
          <cell r="BL23">
            <v>333.22800000000001</v>
          </cell>
          <cell r="BM23">
            <v>211.131</v>
          </cell>
          <cell r="BN23">
            <v>526.74900000000002</v>
          </cell>
          <cell r="BO23">
            <v>322.51</v>
          </cell>
          <cell r="BP23">
            <v>204.239</v>
          </cell>
          <cell r="BQ23">
            <v>432.35199999999998</v>
          </cell>
          <cell r="BR23">
            <v>265.459</v>
          </cell>
          <cell r="BS23">
            <v>166.893</v>
          </cell>
          <cell r="BT23">
            <v>143.72</v>
          </cell>
          <cell r="BU23">
            <v>91.155000000000001</v>
          </cell>
          <cell r="BV23">
            <v>52.564</v>
          </cell>
          <cell r="BW23">
            <v>105.09099999999999</v>
          </cell>
          <cell r="BX23">
            <v>63.387</v>
          </cell>
          <cell r="BY23">
            <v>41.704000000000001</v>
          </cell>
          <cell r="BZ23">
            <v>6.7030000000000003</v>
          </cell>
          <cell r="CA23">
            <v>4.5339999999999998</v>
          </cell>
          <cell r="CB23">
            <v>2.169</v>
          </cell>
          <cell r="CC23">
            <v>7.7089999999999996</v>
          </cell>
          <cell r="CD23">
            <v>3.9180000000000001</v>
          </cell>
          <cell r="CE23">
            <v>3.7919999999999998</v>
          </cell>
          <cell r="CF23">
            <v>2961.703</v>
          </cell>
          <cell r="CG23">
            <v>1357.5550000000001</v>
          </cell>
          <cell r="CH23">
            <v>1604.1479999999999</v>
          </cell>
          <cell r="CI23">
            <v>109.88</v>
          </cell>
          <cell r="CJ23">
            <v>60.496000000000002</v>
          </cell>
          <cell r="CK23">
            <v>49.384</v>
          </cell>
          <cell r="CL23">
            <v>12.195</v>
          </cell>
          <cell r="CM23">
            <v>8.7940000000000005</v>
          </cell>
          <cell r="CN23">
            <v>3.4009999999999998</v>
          </cell>
          <cell r="CO23">
            <v>96.346000000000004</v>
          </cell>
          <cell r="CP23">
            <v>56.268000000000001</v>
          </cell>
          <cell r="CQ23">
            <v>40.078000000000003</v>
          </cell>
          <cell r="CR23">
            <v>7.2030000000000003</v>
          </cell>
          <cell r="CS23">
            <v>3.6190000000000002</v>
          </cell>
          <cell r="CT23">
            <v>3.5840000000000001</v>
          </cell>
          <cell r="CU23">
            <v>88.873999999999995</v>
          </cell>
          <cell r="CV23">
            <v>52.38</v>
          </cell>
          <cell r="CW23">
            <v>36.494</v>
          </cell>
          <cell r="CX23">
            <v>30.413</v>
          </cell>
          <cell r="CY23">
            <v>16.082000000000001</v>
          </cell>
          <cell r="CZ23">
            <v>14.332000000000001</v>
          </cell>
          <cell r="DA23">
            <v>16.172000000000001</v>
          </cell>
          <cell r="DB23">
            <v>6.3250000000000002</v>
          </cell>
          <cell r="DC23">
            <v>9.8469999999999995</v>
          </cell>
          <cell r="DD23">
            <v>2.847</v>
          </cell>
          <cell r="DE23">
            <v>2.15</v>
          </cell>
          <cell r="DF23">
            <v>0.69699999999999995</v>
          </cell>
          <cell r="DG23">
            <v>871.822</v>
          </cell>
          <cell r="DH23">
            <v>520.84500000000003</v>
          </cell>
          <cell r="DI23">
            <v>350.97699999999998</v>
          </cell>
          <cell r="DJ23">
            <v>120.227</v>
          </cell>
          <cell r="DK23">
            <v>66.510999999999996</v>
          </cell>
          <cell r="DL23">
            <v>53.716000000000001</v>
          </cell>
          <cell r="DM23">
            <v>9.2739999999999991</v>
          </cell>
          <cell r="DN23">
            <v>4.3380000000000001</v>
          </cell>
          <cell r="DO23">
            <v>4.9349999999999996</v>
          </cell>
          <cell r="DP23">
            <v>110.953</v>
          </cell>
          <cell r="DQ23">
            <v>62.173000000000002</v>
          </cell>
          <cell r="DR23">
            <v>48.78</v>
          </cell>
          <cell r="DS23">
            <v>455.245</v>
          </cell>
          <cell r="DT23">
            <v>278.714</v>
          </cell>
          <cell r="DU23">
            <v>176.53200000000001</v>
          </cell>
          <cell r="DV23">
            <v>2960.1379999999999</v>
          </cell>
          <cell r="DW23">
            <v>1357.135</v>
          </cell>
          <cell r="DX23">
            <v>1603.0039999999999</v>
          </cell>
          <cell r="DY23">
            <v>92.875</v>
          </cell>
          <cell r="DZ23">
            <v>53.542000000000002</v>
          </cell>
          <cell r="EA23">
            <v>39.332999999999998</v>
          </cell>
          <cell r="EB23">
            <v>6139.8450000000003</v>
          </cell>
          <cell r="EC23">
            <v>3025.7849999999999</v>
          </cell>
          <cell r="ED23">
            <v>3114.0610000000001</v>
          </cell>
          <cell r="EE23">
            <v>3789.6880000000001</v>
          </cell>
          <cell r="EF23">
            <v>2014.954</v>
          </cell>
          <cell r="EG23">
            <v>1774.7329999999999</v>
          </cell>
          <cell r="EH23">
            <v>485.94200000000001</v>
          </cell>
          <cell r="EI23">
            <v>249.18600000000001</v>
          </cell>
          <cell r="EJ23">
            <v>236.756</v>
          </cell>
          <cell r="EK23">
            <v>311.35399999999998</v>
          </cell>
          <cell r="EL23">
            <v>120.88200000000001</v>
          </cell>
          <cell r="EM23">
            <v>190.47200000000001</v>
          </cell>
          <cell r="EN23">
            <v>163.96700000000001</v>
          </cell>
          <cell r="EO23">
            <v>71.881</v>
          </cell>
          <cell r="EP23">
            <v>92.085999999999999</v>
          </cell>
          <cell r="EQ23">
            <v>304.96499999999997</v>
          </cell>
          <cell r="ER23">
            <v>124.08499999999999</v>
          </cell>
          <cell r="ES23">
            <v>180.88</v>
          </cell>
          <cell r="ET23">
            <v>286.46300000000002</v>
          </cell>
          <cell r="EU23">
            <v>109.89</v>
          </cell>
          <cell r="EV23">
            <v>176.57300000000001</v>
          </cell>
          <cell r="EW23">
            <v>698.93299999999999</v>
          </cell>
          <cell r="EX23">
            <v>362.87400000000002</v>
          </cell>
          <cell r="EY23">
            <v>336.05900000000003</v>
          </cell>
          <cell r="EZ23">
            <v>3090.7550000000001</v>
          </cell>
          <cell r="FA23">
            <v>1652.0809999999999</v>
          </cell>
          <cell r="FB23">
            <v>1438.675</v>
          </cell>
          <cell r="FC23">
            <v>640.61300000000006</v>
          </cell>
          <cell r="FD23">
            <v>326.637</v>
          </cell>
          <cell r="FE23">
            <v>313.976</v>
          </cell>
          <cell r="FF23">
            <v>2492.0749999999998</v>
          </cell>
          <cell r="FG23">
            <v>1261.086</v>
          </cell>
          <cell r="FH23">
            <v>1230.9880000000001</v>
          </cell>
          <cell r="FI23">
            <v>273.90600000000001</v>
          </cell>
          <cell r="FJ23">
            <v>131.61600000000001</v>
          </cell>
          <cell r="FK23">
            <v>142.29</v>
          </cell>
          <cell r="FL23">
            <v>4070.9650000000001</v>
          </cell>
          <cell r="FM23">
            <v>2150.2139999999999</v>
          </cell>
          <cell r="FN23">
            <v>1920.751</v>
          </cell>
          <cell r="FO23">
            <v>3622.0450000000001</v>
          </cell>
          <cell r="FP23">
            <v>1919.7629999999999</v>
          </cell>
          <cell r="FQ23">
            <v>1702.2809999999999</v>
          </cell>
          <cell r="FR23">
            <v>3398.5050000000001</v>
          </cell>
          <cell r="FS23">
            <v>1811.8720000000001</v>
          </cell>
          <cell r="FT23">
            <v>1586.633</v>
          </cell>
          <cell r="FU23">
            <v>932.851</v>
          </cell>
          <cell r="FV23">
            <v>461.40300000000002</v>
          </cell>
          <cell r="FW23">
            <v>471.44799999999998</v>
          </cell>
          <cell r="FX23">
            <v>589.91</v>
          </cell>
          <cell r="FY23">
            <v>293.93200000000002</v>
          </cell>
          <cell r="FZ23">
            <v>295.97800000000001</v>
          </cell>
          <cell r="GA23">
            <v>308.63299999999998</v>
          </cell>
          <cell r="GB23">
            <v>158.673</v>
          </cell>
          <cell r="GC23">
            <v>149.96</v>
          </cell>
          <cell r="GD23">
            <v>209.49100000000001</v>
          </cell>
          <cell r="GE23">
            <v>106.92400000000001</v>
          </cell>
          <cell r="GF23">
            <v>102.56699999999999</v>
          </cell>
          <cell r="GG23">
            <v>2140.6660000000002</v>
          </cell>
          <cell r="GH23">
            <v>903.90599999999995</v>
          </cell>
          <cell r="GI23">
            <v>1236.76</v>
          </cell>
          <cell r="GJ23">
            <v>432.24099999999999</v>
          </cell>
          <cell r="GK23">
            <v>166.458</v>
          </cell>
          <cell r="GL23">
            <v>265.78399999999999</v>
          </cell>
          <cell r="GM23">
            <v>107.114</v>
          </cell>
          <cell r="GN23">
            <v>45.058999999999997</v>
          </cell>
          <cell r="GO23">
            <v>62.055</v>
          </cell>
          <cell r="GP23">
            <v>350.596</v>
          </cell>
          <cell r="GQ23">
            <v>129.96600000000001</v>
          </cell>
          <cell r="GR23">
            <v>220.63</v>
          </cell>
          <cell r="GS23">
            <v>49.649000000000001</v>
          </cell>
          <cell r="GT23">
            <v>21.256</v>
          </cell>
          <cell r="GU23">
            <v>28.393000000000001</v>
          </cell>
          <cell r="GV23">
            <v>283.11900000000003</v>
          </cell>
          <cell r="GW23">
            <v>100.38800000000001</v>
          </cell>
          <cell r="GX23">
            <v>182.73099999999999</v>
          </cell>
          <cell r="GY23">
            <v>38.633000000000003</v>
          </cell>
          <cell r="GZ23">
            <v>15.534000000000001</v>
          </cell>
          <cell r="HA23">
            <v>23.099</v>
          </cell>
          <cell r="HB23">
            <v>84.001999999999995</v>
          </cell>
          <cell r="HC23">
            <v>37.008000000000003</v>
          </cell>
          <cell r="HD23">
            <v>46.994</v>
          </cell>
          <cell r="HE23">
            <v>95.084999999999994</v>
          </cell>
          <cell r="HF23">
            <v>7.0140000000000002</v>
          </cell>
          <cell r="HG23">
            <v>88.070999999999998</v>
          </cell>
          <cell r="HH23">
            <v>878.60199999999998</v>
          </cell>
          <cell r="HI23">
            <v>391.35300000000001</v>
          </cell>
          <cell r="HJ23">
            <v>487.25</v>
          </cell>
          <cell r="HK23">
            <v>644.08900000000006</v>
          </cell>
          <cell r="HL23">
            <v>273.89699999999999</v>
          </cell>
          <cell r="HM23">
            <v>370.19200000000001</v>
          </cell>
          <cell r="HN23">
            <v>81.167000000000002</v>
          </cell>
          <cell r="HO23">
            <v>33.228000000000002</v>
          </cell>
          <cell r="HP23">
            <v>47.939</v>
          </cell>
          <cell r="HQ23">
            <v>562.92200000000003</v>
          </cell>
          <cell r="HR23">
            <v>240.67</v>
          </cell>
          <cell r="HS23">
            <v>322.25299999999999</v>
          </cell>
          <cell r="HT23">
            <v>3870.855</v>
          </cell>
          <cell r="HU23">
            <v>2048.1819999999998</v>
          </cell>
          <cell r="HV23">
            <v>1822.673</v>
          </cell>
          <cell r="HW23">
            <v>2268.991</v>
          </cell>
          <cell r="HX23">
            <v>977.60199999999998</v>
          </cell>
          <cell r="HY23">
            <v>1291.3879999999999</v>
          </cell>
          <cell r="HZ23">
            <v>333.89400000000001</v>
          </cell>
          <cell r="IA23">
            <v>125.65</v>
          </cell>
          <cell r="IB23">
            <v>208.24299999999999</v>
          </cell>
          <cell r="IC23">
            <v>4906.326</v>
          </cell>
          <cell r="ID23">
            <v>2412.788</v>
          </cell>
          <cell r="IE23">
            <v>2493.538</v>
          </cell>
          <cell r="IF23">
            <v>3052.6120000000001</v>
          </cell>
          <cell r="IG23">
            <v>1657.0340000000001</v>
          </cell>
          <cell r="IH23">
            <v>1395.579</v>
          </cell>
          <cell r="II23">
            <v>437.767</v>
          </cell>
          <cell r="IJ23">
            <v>230.21600000000001</v>
          </cell>
          <cell r="IK23">
            <v>207.55099999999999</v>
          </cell>
          <cell r="IL23">
            <v>292.05500000000001</v>
          </cell>
          <cell r="IM23">
            <v>120.239</v>
          </cell>
          <cell r="IN23">
            <v>171.816</v>
          </cell>
          <cell r="IO23">
            <v>141.35300000000001</v>
          </cell>
          <cell r="IP23">
            <v>68.087000000000003</v>
          </cell>
          <cell r="IQ23">
            <v>73.266000000000005</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37.116999999999997</v>
          </cell>
          <cell r="C35">
            <v>32.6</v>
          </cell>
          <cell r="D35">
            <v>4.3529999999999998</v>
          </cell>
          <cell r="E35">
            <v>28.247</v>
          </cell>
          <cell r="F35">
            <v>787.54399999999998</v>
          </cell>
          <cell r="G35">
            <v>341.68</v>
          </cell>
          <cell r="H35">
            <v>445.863</v>
          </cell>
          <cell r="I35">
            <v>502.90600000000001</v>
          </cell>
          <cell r="J35">
            <v>206.941</v>
          </cell>
          <cell r="K35">
            <v>295.96499999999997</v>
          </cell>
          <cell r="L35">
            <v>65.852000000000004</v>
          </cell>
          <cell r="M35">
            <v>25.97</v>
          </cell>
          <cell r="N35">
            <v>39.881999999999998</v>
          </cell>
          <cell r="O35">
            <v>437.05399999999997</v>
          </cell>
          <cell r="P35">
            <v>180.971</v>
          </cell>
          <cell r="Q35">
            <v>256.08300000000003</v>
          </cell>
          <cell r="R35">
            <v>4341.1210000000001</v>
          </cell>
          <cell r="S35">
            <v>2272.3829999999998</v>
          </cell>
          <cell r="T35">
            <v>2068.7379999999998</v>
          </cell>
          <cell r="U35">
            <v>1600.346</v>
          </cell>
          <cell r="V35">
            <v>628.17999999999995</v>
          </cell>
          <cell r="W35">
            <v>972.16600000000005</v>
          </cell>
          <cell r="X35">
            <v>248.94300000000001</v>
          </cell>
          <cell r="Y35">
            <v>86.602000000000004</v>
          </cell>
          <cell r="Z35">
            <v>162.34100000000001</v>
          </cell>
          <cell r="AA35">
            <v>3598.9520000000002</v>
          </cell>
          <cell r="AB35">
            <v>1717.826</v>
          </cell>
          <cell r="AC35">
            <v>1881.126</v>
          </cell>
          <cell r="AD35">
            <v>461.92099999999999</v>
          </cell>
          <cell r="AE35">
            <v>277.57499999999999</v>
          </cell>
          <cell r="AF35">
            <v>184.345</v>
          </cell>
          <cell r="AG35">
            <v>20.765999999999998</v>
          </cell>
          <cell r="AH35">
            <v>13.208</v>
          </cell>
          <cell r="AI35">
            <v>7.5579999999999998</v>
          </cell>
          <cell r="AJ35">
            <v>18.489999999999998</v>
          </cell>
          <cell r="AK35">
            <v>11.041</v>
          </cell>
          <cell r="AL35">
            <v>7.4489999999999998</v>
          </cell>
          <cell r="AM35">
            <v>5.1079999999999997</v>
          </cell>
          <cell r="AN35">
            <v>3.274</v>
          </cell>
          <cell r="AO35">
            <v>1.8340000000000001</v>
          </cell>
          <cell r="AP35">
            <v>19.478999999999999</v>
          </cell>
          <cell r="AQ35">
            <v>12.07</v>
          </cell>
          <cell r="AR35">
            <v>7.4080000000000004</v>
          </cell>
          <cell r="AS35">
            <v>18.03</v>
          </cell>
          <cell r="AT35">
            <v>11.041</v>
          </cell>
          <cell r="AU35">
            <v>6.9889999999999999</v>
          </cell>
          <cell r="AV35">
            <v>24.195</v>
          </cell>
          <cell r="AW35">
            <v>15.845000000000001</v>
          </cell>
          <cell r="AX35">
            <v>8.3490000000000002</v>
          </cell>
          <cell r="AY35">
            <v>437.726</v>
          </cell>
          <cell r="AZ35">
            <v>261.73</v>
          </cell>
          <cell r="BA35">
            <v>175.99600000000001</v>
          </cell>
          <cell r="BB35">
            <v>19.491</v>
          </cell>
          <cell r="BC35">
            <v>13.138</v>
          </cell>
          <cell r="BD35">
            <v>6.3529999999999998</v>
          </cell>
          <cell r="BE35">
            <v>233.666</v>
          </cell>
          <cell r="BF35">
            <v>122.31699999999999</v>
          </cell>
          <cell r="BG35">
            <v>111.349</v>
          </cell>
          <cell r="BH35">
            <v>5.274</v>
          </cell>
          <cell r="BI35">
            <v>2.52</v>
          </cell>
          <cell r="BJ35">
            <v>2.754</v>
          </cell>
          <cell r="BK35">
            <v>568.44600000000003</v>
          </cell>
          <cell r="BL35">
            <v>343.36799999999999</v>
          </cell>
          <cell r="BM35">
            <v>225.07900000000001</v>
          </cell>
          <cell r="BN35">
            <v>544.84100000000001</v>
          </cell>
          <cell r="BO35">
            <v>328.54</v>
          </cell>
          <cell r="BP35">
            <v>216.30099999999999</v>
          </cell>
          <cell r="BQ35">
            <v>443.214</v>
          </cell>
          <cell r="BR35">
            <v>265.89</v>
          </cell>
          <cell r="BS35">
            <v>177.32499999999999</v>
          </cell>
          <cell r="BT35">
            <v>146.648</v>
          </cell>
          <cell r="BU35">
            <v>90.456999999999994</v>
          </cell>
          <cell r="BV35">
            <v>56.192</v>
          </cell>
          <cell r="BW35">
            <v>112.639</v>
          </cell>
          <cell r="BX35">
            <v>69.950999999999993</v>
          </cell>
          <cell r="BY35">
            <v>42.688000000000002</v>
          </cell>
          <cell r="BZ35">
            <v>6.1139999999999999</v>
          </cell>
          <cell r="CA35">
            <v>4.1589999999999998</v>
          </cell>
          <cell r="CB35">
            <v>1.954</v>
          </cell>
          <cell r="CC35">
            <v>8.4580000000000002</v>
          </cell>
          <cell r="CD35">
            <v>5.2489999999999997</v>
          </cell>
          <cell r="CE35">
            <v>3.2080000000000002</v>
          </cell>
          <cell r="CF35">
            <v>3128.5740000000001</v>
          </cell>
          <cell r="CG35">
            <v>1435.001</v>
          </cell>
          <cell r="CH35">
            <v>1693.5730000000001</v>
          </cell>
          <cell r="CI35">
            <v>98.498999999999995</v>
          </cell>
          <cell r="CJ35">
            <v>51.756999999999998</v>
          </cell>
          <cell r="CK35">
            <v>46.741999999999997</v>
          </cell>
          <cell r="CL35">
            <v>13.148</v>
          </cell>
          <cell r="CM35">
            <v>7.7919999999999998</v>
          </cell>
          <cell r="CN35">
            <v>5.3559999999999999</v>
          </cell>
          <cell r="CO35">
            <v>90.965000000000003</v>
          </cell>
          <cell r="CP35">
            <v>47.981999999999999</v>
          </cell>
          <cell r="CQ35">
            <v>42.982999999999997</v>
          </cell>
          <cell r="CR35">
            <v>9.3520000000000003</v>
          </cell>
          <cell r="CS35">
            <v>4.6929999999999996</v>
          </cell>
          <cell r="CT35">
            <v>4.6589999999999998</v>
          </cell>
          <cell r="CU35">
            <v>81.358000000000004</v>
          </cell>
          <cell r="CV35">
            <v>43.033999999999999</v>
          </cell>
          <cell r="CW35">
            <v>38.323</v>
          </cell>
          <cell r="CX35">
            <v>30.899000000000001</v>
          </cell>
          <cell r="CY35">
            <v>17.946999999999999</v>
          </cell>
          <cell r="CZ35">
            <v>12.951000000000001</v>
          </cell>
          <cell r="DA35">
            <v>9.2850000000000001</v>
          </cell>
          <cell r="DB35">
            <v>4.2039999999999997</v>
          </cell>
          <cell r="DC35">
            <v>5.0819999999999999</v>
          </cell>
          <cell r="DD35">
            <v>1.1000000000000001</v>
          </cell>
          <cell r="DE35">
            <v>0.63100000000000001</v>
          </cell>
          <cell r="DF35">
            <v>0.47</v>
          </cell>
          <cell r="DG35">
            <v>797.10199999999998</v>
          </cell>
          <cell r="DH35">
            <v>495.666</v>
          </cell>
          <cell r="DI35">
            <v>301.43599999999998</v>
          </cell>
          <cell r="DJ35">
            <v>108.70699999999999</v>
          </cell>
          <cell r="DK35">
            <v>57.435000000000002</v>
          </cell>
          <cell r="DL35">
            <v>51.273000000000003</v>
          </cell>
          <cell r="DM35">
            <v>12.515000000000001</v>
          </cell>
          <cell r="DN35">
            <v>6.4969999999999999</v>
          </cell>
          <cell r="DO35">
            <v>6.0179999999999998</v>
          </cell>
          <cell r="DP35">
            <v>96.192999999999998</v>
          </cell>
          <cell r="DQ35">
            <v>50.938000000000002</v>
          </cell>
          <cell r="DR35">
            <v>45.255000000000003</v>
          </cell>
          <cell r="DS35">
            <v>474.435</v>
          </cell>
          <cell r="DT35">
            <v>284.072</v>
          </cell>
          <cell r="DU35">
            <v>190.363</v>
          </cell>
          <cell r="DV35">
            <v>3124.5169999999998</v>
          </cell>
          <cell r="DW35">
            <v>1433.7529999999999</v>
          </cell>
          <cell r="DX35">
            <v>1690.7639999999999</v>
          </cell>
          <cell r="DY35">
            <v>89.213999999999999</v>
          </cell>
          <cell r="DZ35">
            <v>47.552999999999997</v>
          </cell>
          <cell r="EA35">
            <v>41.66</v>
          </cell>
          <cell r="EB35">
            <v>6263.7889999999998</v>
          </cell>
          <cell r="EC35">
            <v>3084.6260000000002</v>
          </cell>
          <cell r="ED35">
            <v>3179.163</v>
          </cell>
          <cell r="EE35">
            <v>3802.41</v>
          </cell>
          <cell r="EF35">
            <v>2042.8340000000001</v>
          </cell>
          <cell r="EG35">
            <v>1759.576</v>
          </cell>
          <cell r="EH35">
            <v>502.101</v>
          </cell>
          <cell r="EI35">
            <v>248.006</v>
          </cell>
          <cell r="EJ35">
            <v>254.095</v>
          </cell>
          <cell r="EK35">
            <v>318.56400000000002</v>
          </cell>
          <cell r="EL35">
            <v>114.723</v>
          </cell>
          <cell r="EM35">
            <v>203.84100000000001</v>
          </cell>
          <cell r="EN35">
            <v>173.626</v>
          </cell>
          <cell r="EO35">
            <v>71.748000000000005</v>
          </cell>
          <cell r="EP35">
            <v>101.877</v>
          </cell>
          <cell r="EQ35">
            <v>317.96699999999998</v>
          </cell>
          <cell r="ER35">
            <v>120.226</v>
          </cell>
          <cell r="ES35">
            <v>197.74</v>
          </cell>
          <cell r="ET35">
            <v>295.54000000000002</v>
          </cell>
          <cell r="EU35">
            <v>106.842</v>
          </cell>
          <cell r="EV35">
            <v>188.69900000000001</v>
          </cell>
          <cell r="EW35">
            <v>679.70699999999999</v>
          </cell>
          <cell r="EX35">
            <v>351.43200000000002</v>
          </cell>
          <cell r="EY35">
            <v>328.27600000000001</v>
          </cell>
          <cell r="EZ35">
            <v>3122.7020000000002</v>
          </cell>
          <cell r="FA35">
            <v>1691.402</v>
          </cell>
          <cell r="FB35">
            <v>1431.3</v>
          </cell>
          <cell r="FC35">
            <v>622.85</v>
          </cell>
          <cell r="FD35">
            <v>316.31</v>
          </cell>
          <cell r="FE35">
            <v>306.54000000000002</v>
          </cell>
          <cell r="FF35">
            <v>2563.7710000000002</v>
          </cell>
          <cell r="FG35">
            <v>1317.8589999999999</v>
          </cell>
          <cell r="FH35">
            <v>1245.912</v>
          </cell>
          <cell r="FI35">
            <v>218.20599999999999</v>
          </cell>
          <cell r="FJ35">
            <v>102.127</v>
          </cell>
          <cell r="FK35">
            <v>116.07899999999999</v>
          </cell>
          <cell r="FL35">
            <v>4109.6610000000001</v>
          </cell>
          <cell r="FM35">
            <v>2189.6610000000001</v>
          </cell>
          <cell r="FN35">
            <v>1920</v>
          </cell>
          <cell r="FO35">
            <v>3658.8850000000002</v>
          </cell>
          <cell r="FP35">
            <v>1965.087</v>
          </cell>
          <cell r="FQ35">
            <v>1693.798</v>
          </cell>
          <cell r="FR35">
            <v>3402.2930000000001</v>
          </cell>
          <cell r="FS35">
            <v>1844.598</v>
          </cell>
          <cell r="FT35">
            <v>1557.6949999999999</v>
          </cell>
          <cell r="FU35">
            <v>908.08399999999995</v>
          </cell>
          <cell r="FV35">
            <v>456.78199999999998</v>
          </cell>
          <cell r="FW35">
            <v>451.30200000000002</v>
          </cell>
          <cell r="FX35">
            <v>601.65099999999995</v>
          </cell>
          <cell r="FY35">
            <v>305.40699999999998</v>
          </cell>
          <cell r="FZ35">
            <v>296.24400000000003</v>
          </cell>
          <cell r="GA35">
            <v>294.39999999999998</v>
          </cell>
          <cell r="GB35">
            <v>158.58000000000001</v>
          </cell>
          <cell r="GC35">
            <v>135.82</v>
          </cell>
          <cell r="GD35">
            <v>210.17400000000001</v>
          </cell>
          <cell r="GE35">
            <v>114.83</v>
          </cell>
          <cell r="GF35">
            <v>95.343999999999994</v>
          </cell>
          <cell r="GG35">
            <v>2251.2049999999999</v>
          </cell>
          <cell r="GH35">
            <v>926.96199999999999</v>
          </cell>
          <cell r="GI35">
            <v>1324.2429999999999</v>
          </cell>
          <cell r="GJ35">
            <v>449.75299999999999</v>
          </cell>
          <cell r="GK35">
            <v>153.02500000000001</v>
          </cell>
          <cell r="GL35">
            <v>296.72800000000001</v>
          </cell>
          <cell r="GM35">
            <v>115.51900000000001</v>
          </cell>
          <cell r="GN35">
            <v>45.216000000000001</v>
          </cell>
          <cell r="GO35">
            <v>70.302999999999997</v>
          </cell>
          <cell r="GP35">
            <v>377.096</v>
          </cell>
          <cell r="GQ35">
            <v>129.45699999999999</v>
          </cell>
          <cell r="GR35">
            <v>247.63900000000001</v>
          </cell>
          <cell r="GS35">
            <v>67.941000000000003</v>
          </cell>
          <cell r="GT35">
            <v>22.248000000000001</v>
          </cell>
          <cell r="GU35">
            <v>45.692999999999998</v>
          </cell>
          <cell r="GV35">
            <v>291.21600000000001</v>
          </cell>
          <cell r="GW35">
            <v>102.202</v>
          </cell>
          <cell r="GX35">
            <v>189.01400000000001</v>
          </cell>
          <cell r="GY35">
            <v>31.085000000000001</v>
          </cell>
          <cell r="GZ35">
            <v>11.287000000000001</v>
          </cell>
          <cell r="HA35">
            <v>19.797999999999998</v>
          </cell>
          <cell r="HB35">
            <v>75.353999999999999</v>
          </cell>
          <cell r="HC35">
            <v>24.731999999999999</v>
          </cell>
          <cell r="HD35">
            <v>50.622</v>
          </cell>
          <cell r="HE35">
            <v>95.935000000000002</v>
          </cell>
          <cell r="HF35">
            <v>6.9909999999999997</v>
          </cell>
          <cell r="HG35">
            <v>88.942999999999998</v>
          </cell>
          <cell r="HH35">
            <v>808.66300000000001</v>
          </cell>
          <cell r="HI35">
            <v>365.81700000000001</v>
          </cell>
          <cell r="HJ35">
            <v>442.84699999999998</v>
          </cell>
          <cell r="HK35">
            <v>662.625</v>
          </cell>
          <cell r="HL35">
            <v>269.01900000000001</v>
          </cell>
          <cell r="HM35">
            <v>393.60500000000002</v>
          </cell>
          <cell r="HN35">
            <v>95.373999999999995</v>
          </cell>
          <cell r="HO35">
            <v>33.715000000000003</v>
          </cell>
          <cell r="HP35">
            <v>61.658999999999999</v>
          </cell>
          <cell r="HQ35">
            <v>567.25099999999998</v>
          </cell>
          <cell r="HR35">
            <v>235.304</v>
          </cell>
          <cell r="HS35">
            <v>331.94600000000003</v>
          </cell>
          <cell r="HT35">
            <v>3897.7840000000001</v>
          </cell>
          <cell r="HU35">
            <v>2076.549</v>
          </cell>
          <cell r="HV35">
            <v>1821.2349999999999</v>
          </cell>
          <cell r="HW35">
            <v>2366.0050000000001</v>
          </cell>
          <cell r="HX35">
            <v>1008.077</v>
          </cell>
          <cell r="HY35">
            <v>1357.9280000000001</v>
          </cell>
          <cell r="HZ35">
            <v>344.53899999999999</v>
          </cell>
          <cell r="IA35">
            <v>122.124</v>
          </cell>
          <cell r="IB35">
            <v>222.41499999999999</v>
          </cell>
          <cell r="IC35">
            <v>5055.3040000000001</v>
          </cell>
          <cell r="ID35">
            <v>2475.3009999999999</v>
          </cell>
          <cell r="IE35">
            <v>2580.0030000000002</v>
          </cell>
          <cell r="IF35">
            <v>3165.6849999999999</v>
          </cell>
          <cell r="IG35">
            <v>1699.623</v>
          </cell>
          <cell r="IH35">
            <v>1466.0619999999999</v>
          </cell>
          <cell r="II35">
            <v>470.15300000000002</v>
          </cell>
          <cell r="IJ35">
            <v>244.191</v>
          </cell>
          <cell r="IK35">
            <v>225.96199999999999</v>
          </cell>
          <cell r="IL35">
            <v>303.48399999999998</v>
          </cell>
          <cell r="IM35">
            <v>121.65600000000001</v>
          </cell>
          <cell r="IN35">
            <v>181.82900000000001</v>
          </cell>
          <cell r="IO35">
            <v>154.75299999999999</v>
          </cell>
          <cell r="IP35">
            <v>69.885999999999996</v>
          </cell>
          <cell r="IQ35">
            <v>84.867000000000004</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35.472000000000001</v>
          </cell>
          <cell r="C47">
            <v>35.546999999999997</v>
          </cell>
          <cell r="D47">
            <v>3.9260000000000002</v>
          </cell>
          <cell r="E47">
            <v>31.620999999999999</v>
          </cell>
          <cell r="F47">
            <v>814.03</v>
          </cell>
          <cell r="G47">
            <v>351.41300000000001</v>
          </cell>
          <cell r="H47">
            <v>462.61700000000002</v>
          </cell>
          <cell r="I47">
            <v>507.822</v>
          </cell>
          <cell r="J47">
            <v>228.91800000000001</v>
          </cell>
          <cell r="K47">
            <v>278.904</v>
          </cell>
          <cell r="L47">
            <v>73.792000000000002</v>
          </cell>
          <cell r="M47">
            <v>30.12</v>
          </cell>
          <cell r="N47">
            <v>43.670999999999999</v>
          </cell>
          <cell r="O47">
            <v>434.03</v>
          </cell>
          <cell r="P47">
            <v>198.797</v>
          </cell>
          <cell r="Q47">
            <v>235.233</v>
          </cell>
          <cell r="R47">
            <v>4462.0150000000003</v>
          </cell>
          <cell r="S47">
            <v>2331.3649999999998</v>
          </cell>
          <cell r="T47">
            <v>2130.65</v>
          </cell>
          <cell r="U47">
            <v>1552.93</v>
          </cell>
          <cell r="V47">
            <v>606.00900000000001</v>
          </cell>
          <cell r="W47">
            <v>946.92</v>
          </cell>
          <cell r="X47">
            <v>243.90299999999999</v>
          </cell>
          <cell r="Y47">
            <v>95.757000000000005</v>
          </cell>
          <cell r="Z47">
            <v>148.14599999999999</v>
          </cell>
          <cell r="AA47">
            <v>3742.5450000000001</v>
          </cell>
          <cell r="AB47">
            <v>1780.0609999999999</v>
          </cell>
          <cell r="AC47">
            <v>1962.4849999999999</v>
          </cell>
          <cell r="AD47">
            <v>524.74199999999996</v>
          </cell>
          <cell r="AE47">
            <v>317.58199999999999</v>
          </cell>
          <cell r="AF47">
            <v>207.16</v>
          </cell>
          <cell r="AG47">
            <v>35.255000000000003</v>
          </cell>
          <cell r="AH47">
            <v>24.635000000000002</v>
          </cell>
          <cell r="AI47">
            <v>10.621</v>
          </cell>
          <cell r="AJ47">
            <v>25.544</v>
          </cell>
          <cell r="AK47">
            <v>16.553000000000001</v>
          </cell>
          <cell r="AL47">
            <v>8.9909999999999997</v>
          </cell>
          <cell r="AM47">
            <v>5.7160000000000002</v>
          </cell>
          <cell r="AN47">
            <v>3.4849999999999999</v>
          </cell>
          <cell r="AO47">
            <v>2.2309999999999999</v>
          </cell>
          <cell r="AP47">
            <v>28.571999999999999</v>
          </cell>
          <cell r="AQ47">
            <v>19.189</v>
          </cell>
          <cell r="AR47">
            <v>9.3829999999999991</v>
          </cell>
          <cell r="AS47">
            <v>23.631</v>
          </cell>
          <cell r="AT47">
            <v>15.166</v>
          </cell>
          <cell r="AU47">
            <v>8.4649999999999999</v>
          </cell>
          <cell r="AV47">
            <v>19.117000000000001</v>
          </cell>
          <cell r="AW47">
            <v>12.259</v>
          </cell>
          <cell r="AX47">
            <v>6.8579999999999997</v>
          </cell>
          <cell r="AY47">
            <v>505.62599999999998</v>
          </cell>
          <cell r="AZ47">
            <v>305.32299999999998</v>
          </cell>
          <cell r="BA47">
            <v>200.30199999999999</v>
          </cell>
          <cell r="BB47">
            <v>14.583</v>
          </cell>
          <cell r="BC47">
            <v>9.1379999999999999</v>
          </cell>
          <cell r="BD47">
            <v>5.4450000000000003</v>
          </cell>
          <cell r="BE47">
            <v>277.03500000000003</v>
          </cell>
          <cell r="BF47">
            <v>146.87200000000001</v>
          </cell>
          <cell r="BG47">
            <v>130.16300000000001</v>
          </cell>
          <cell r="BH47">
            <v>11.432</v>
          </cell>
          <cell r="BI47">
            <v>8.7140000000000004</v>
          </cell>
          <cell r="BJ47">
            <v>2.7170000000000001</v>
          </cell>
          <cell r="BK47">
            <v>609.89599999999996</v>
          </cell>
          <cell r="BL47">
            <v>366.28500000000003</v>
          </cell>
          <cell r="BM47">
            <v>243.61099999999999</v>
          </cell>
          <cell r="BN47">
            <v>590.596</v>
          </cell>
          <cell r="BO47">
            <v>357.43099999999998</v>
          </cell>
          <cell r="BP47">
            <v>233.16399999999999</v>
          </cell>
          <cell r="BQ47">
            <v>510.61700000000002</v>
          </cell>
          <cell r="BR47">
            <v>308.02600000000001</v>
          </cell>
          <cell r="BS47">
            <v>202.59100000000001</v>
          </cell>
          <cell r="BT47">
            <v>132.411</v>
          </cell>
          <cell r="BU47">
            <v>80.414000000000001</v>
          </cell>
          <cell r="BV47">
            <v>51.997</v>
          </cell>
          <cell r="BW47">
            <v>90.733999999999995</v>
          </cell>
          <cell r="BX47">
            <v>51.994</v>
          </cell>
          <cell r="BY47">
            <v>38.738999999999997</v>
          </cell>
          <cell r="BZ47">
            <v>5.58</v>
          </cell>
          <cell r="CA47">
            <v>3.2919999999999998</v>
          </cell>
          <cell r="CB47">
            <v>2.2879999999999998</v>
          </cell>
          <cell r="CC47">
            <v>8.58</v>
          </cell>
          <cell r="CD47">
            <v>6.5030000000000001</v>
          </cell>
          <cell r="CE47">
            <v>2.077</v>
          </cell>
          <cell r="CF47">
            <v>3209.223</v>
          </cell>
          <cell r="CG47">
            <v>1455.9749999999999</v>
          </cell>
          <cell r="CH47">
            <v>1753.2470000000001</v>
          </cell>
          <cell r="CI47">
            <v>126.33</v>
          </cell>
          <cell r="CJ47">
            <v>67.427999999999997</v>
          </cell>
          <cell r="CK47">
            <v>58.902000000000001</v>
          </cell>
          <cell r="CL47">
            <v>19.263000000000002</v>
          </cell>
          <cell r="CM47">
            <v>11.513999999999999</v>
          </cell>
          <cell r="CN47">
            <v>7.7489999999999997</v>
          </cell>
          <cell r="CO47">
            <v>110.29900000000001</v>
          </cell>
          <cell r="CP47">
            <v>60.222999999999999</v>
          </cell>
          <cell r="CQ47">
            <v>50.076000000000001</v>
          </cell>
          <cell r="CR47">
            <v>10.143000000000001</v>
          </cell>
          <cell r="CS47">
            <v>6.3419999999999996</v>
          </cell>
          <cell r="CT47">
            <v>3.8010000000000002</v>
          </cell>
          <cell r="CU47">
            <v>98.881</v>
          </cell>
          <cell r="CV47">
            <v>53.472000000000001</v>
          </cell>
          <cell r="CW47">
            <v>45.408999999999999</v>
          </cell>
          <cell r="CX47">
            <v>28.312000000000001</v>
          </cell>
          <cell r="CY47">
            <v>12.72</v>
          </cell>
          <cell r="CZ47">
            <v>15.592000000000001</v>
          </cell>
          <cell r="DA47">
            <v>16.707999999999998</v>
          </cell>
          <cell r="DB47">
            <v>7.4740000000000002</v>
          </cell>
          <cell r="DC47">
            <v>9.234</v>
          </cell>
          <cell r="DD47">
            <v>2.2370000000000001</v>
          </cell>
          <cell r="DE47">
            <v>1.238</v>
          </cell>
          <cell r="DF47">
            <v>0.999</v>
          </cell>
          <cell r="DG47">
            <v>938.4</v>
          </cell>
          <cell r="DH47">
            <v>540.53499999999997</v>
          </cell>
          <cell r="DI47">
            <v>397.86500000000001</v>
          </cell>
          <cell r="DJ47">
            <v>135.58699999999999</v>
          </cell>
          <cell r="DK47">
            <v>74.2</v>
          </cell>
          <cell r="DL47">
            <v>61.386000000000003</v>
          </cell>
          <cell r="DM47">
            <v>11.863</v>
          </cell>
          <cell r="DN47">
            <v>7.18</v>
          </cell>
          <cell r="DO47">
            <v>4.6840000000000002</v>
          </cell>
          <cell r="DP47">
            <v>123.723</v>
          </cell>
          <cell r="DQ47">
            <v>67.021000000000001</v>
          </cell>
          <cell r="DR47">
            <v>56.701999999999998</v>
          </cell>
          <cell r="DS47">
            <v>536.60599999999999</v>
          </cell>
          <cell r="DT47">
            <v>324.762</v>
          </cell>
          <cell r="DU47">
            <v>211.84399999999999</v>
          </cell>
          <cell r="DV47">
            <v>3205.94</v>
          </cell>
          <cell r="DW47">
            <v>1455.299</v>
          </cell>
          <cell r="DX47">
            <v>1750.6410000000001</v>
          </cell>
          <cell r="DY47">
            <v>106.999</v>
          </cell>
          <cell r="DZ47">
            <v>58.905999999999999</v>
          </cell>
          <cell r="EA47">
            <v>48.093000000000004</v>
          </cell>
          <cell r="EB47">
            <v>6381.1409999999996</v>
          </cell>
          <cell r="EC47">
            <v>3140.491</v>
          </cell>
          <cell r="ED47">
            <v>3240.65</v>
          </cell>
          <cell r="EE47">
            <v>3967.5619999999999</v>
          </cell>
          <cell r="EF47">
            <v>2113.0219999999999</v>
          </cell>
          <cell r="EG47">
            <v>1854.539</v>
          </cell>
          <cell r="EH47">
            <v>525.78399999999999</v>
          </cell>
          <cell r="EI47">
            <v>259.94299999999998</v>
          </cell>
          <cell r="EJ47">
            <v>265.83999999999997</v>
          </cell>
          <cell r="EK47">
            <v>347.13</v>
          </cell>
          <cell r="EL47">
            <v>130.11699999999999</v>
          </cell>
          <cell r="EM47">
            <v>217.012</v>
          </cell>
          <cell r="EN47">
            <v>182.36500000000001</v>
          </cell>
          <cell r="EO47">
            <v>76.293999999999997</v>
          </cell>
          <cell r="EP47">
            <v>106.072</v>
          </cell>
          <cell r="EQ47">
            <v>341.94</v>
          </cell>
          <cell r="ER47">
            <v>137.58099999999999</v>
          </cell>
          <cell r="ES47">
            <v>204.35900000000001</v>
          </cell>
          <cell r="ET47">
            <v>323.76299999999998</v>
          </cell>
          <cell r="EU47">
            <v>123.325</v>
          </cell>
          <cell r="EV47">
            <v>200.43799999999999</v>
          </cell>
          <cell r="EW47">
            <v>768.78300000000002</v>
          </cell>
          <cell r="EX47">
            <v>406.70100000000002</v>
          </cell>
          <cell r="EY47">
            <v>362.08199999999999</v>
          </cell>
          <cell r="EZ47">
            <v>3198.779</v>
          </cell>
          <cell r="FA47">
            <v>1706.3219999999999</v>
          </cell>
          <cell r="FB47">
            <v>1492.4570000000001</v>
          </cell>
          <cell r="FC47">
            <v>714.57799999999997</v>
          </cell>
          <cell r="FD47">
            <v>370.39699999999999</v>
          </cell>
          <cell r="FE47">
            <v>344.18200000000002</v>
          </cell>
          <cell r="FF47">
            <v>2604.17</v>
          </cell>
          <cell r="FG47">
            <v>1315.5139999999999</v>
          </cell>
          <cell r="FH47">
            <v>1288.6559999999999</v>
          </cell>
          <cell r="FI47">
            <v>262.91399999999999</v>
          </cell>
          <cell r="FJ47">
            <v>118.042</v>
          </cell>
          <cell r="FK47">
            <v>144.87200000000001</v>
          </cell>
          <cell r="FL47">
            <v>4219.9229999999998</v>
          </cell>
          <cell r="FM47">
            <v>2227.44</v>
          </cell>
          <cell r="FN47">
            <v>1992.4829999999999</v>
          </cell>
          <cell r="FO47">
            <v>3725.971</v>
          </cell>
          <cell r="FP47">
            <v>1972.627</v>
          </cell>
          <cell r="FQ47">
            <v>1753.3440000000001</v>
          </cell>
          <cell r="FR47">
            <v>3512.4290000000001</v>
          </cell>
          <cell r="FS47">
            <v>1873.816</v>
          </cell>
          <cell r="FT47">
            <v>1638.6130000000001</v>
          </cell>
          <cell r="FU47">
            <v>910.048</v>
          </cell>
          <cell r="FV47">
            <v>449.53100000000001</v>
          </cell>
          <cell r="FW47">
            <v>460.517</v>
          </cell>
          <cell r="FX47">
            <v>566.52</v>
          </cell>
          <cell r="FY47">
            <v>288.19200000000001</v>
          </cell>
          <cell r="FZ47">
            <v>278.32799999999997</v>
          </cell>
          <cell r="GA47">
            <v>314.15899999999999</v>
          </cell>
          <cell r="GB47">
            <v>173.77500000000001</v>
          </cell>
          <cell r="GC47">
            <v>140.38399999999999</v>
          </cell>
          <cell r="GD47">
            <v>203.50299999999999</v>
          </cell>
          <cell r="GE47">
            <v>110.721</v>
          </cell>
          <cell r="GF47">
            <v>92.781999999999996</v>
          </cell>
          <cell r="GG47">
            <v>2210.076</v>
          </cell>
          <cell r="GH47">
            <v>916.74800000000005</v>
          </cell>
          <cell r="GI47">
            <v>1293.328</v>
          </cell>
          <cell r="GJ47">
            <v>431.25299999999999</v>
          </cell>
          <cell r="GK47">
            <v>168.333</v>
          </cell>
          <cell r="GL47">
            <v>262.92</v>
          </cell>
          <cell r="GM47">
            <v>122.093</v>
          </cell>
          <cell r="GN47">
            <v>55.854999999999997</v>
          </cell>
          <cell r="GO47">
            <v>66.238</v>
          </cell>
          <cell r="GP47">
            <v>349.36500000000001</v>
          </cell>
          <cell r="GQ47">
            <v>138.99</v>
          </cell>
          <cell r="GR47">
            <v>210.376</v>
          </cell>
          <cell r="GS47">
            <v>52.713000000000001</v>
          </cell>
          <cell r="GT47">
            <v>18.504999999999999</v>
          </cell>
          <cell r="GU47">
            <v>34.207000000000001</v>
          </cell>
          <cell r="GV47">
            <v>275.62299999999999</v>
          </cell>
          <cell r="GW47">
            <v>113.58499999999999</v>
          </cell>
          <cell r="GX47">
            <v>162.03800000000001</v>
          </cell>
          <cell r="GY47">
            <v>30.638999999999999</v>
          </cell>
          <cell r="GZ47">
            <v>12.654</v>
          </cell>
          <cell r="HA47">
            <v>17.984999999999999</v>
          </cell>
          <cell r="HB47">
            <v>83.828000000000003</v>
          </cell>
          <cell r="HC47">
            <v>30.481000000000002</v>
          </cell>
          <cell r="HD47">
            <v>53.347000000000001</v>
          </cell>
          <cell r="HE47">
            <v>93.26</v>
          </cell>
          <cell r="HF47">
            <v>9.3070000000000004</v>
          </cell>
          <cell r="HG47">
            <v>83.953999999999994</v>
          </cell>
          <cell r="HH47">
            <v>847.99</v>
          </cell>
          <cell r="HI47">
            <v>384.86599999999999</v>
          </cell>
          <cell r="HJ47">
            <v>463.12400000000002</v>
          </cell>
          <cell r="HK47">
            <v>636.697</v>
          </cell>
          <cell r="HL47">
            <v>280.19200000000001</v>
          </cell>
          <cell r="HM47">
            <v>356.505</v>
          </cell>
          <cell r="HN47">
            <v>85.241</v>
          </cell>
          <cell r="HO47">
            <v>34.113999999999997</v>
          </cell>
          <cell r="HP47">
            <v>51.125999999999998</v>
          </cell>
          <cell r="HQ47">
            <v>551.45600000000002</v>
          </cell>
          <cell r="HR47">
            <v>246.078</v>
          </cell>
          <cell r="HS47">
            <v>305.37799999999999</v>
          </cell>
          <cell r="HT47">
            <v>4052.8020000000001</v>
          </cell>
          <cell r="HU47">
            <v>2147.1370000000002</v>
          </cell>
          <cell r="HV47">
            <v>1905.6659999999999</v>
          </cell>
          <cell r="HW47">
            <v>2328.3389999999999</v>
          </cell>
          <cell r="HX47">
            <v>993.35500000000002</v>
          </cell>
          <cell r="HY47">
            <v>1334.9839999999999</v>
          </cell>
          <cell r="HZ47">
            <v>330.54199999999997</v>
          </cell>
          <cell r="IA47">
            <v>136.14400000000001</v>
          </cell>
          <cell r="IB47">
            <v>194.398</v>
          </cell>
          <cell r="IC47">
            <v>5169.2659999999996</v>
          </cell>
          <cell r="ID47">
            <v>2532.4639999999999</v>
          </cell>
          <cell r="IE47">
            <v>2636.8020000000001</v>
          </cell>
          <cell r="IF47">
            <v>3233.6619999999998</v>
          </cell>
          <cell r="IG47">
            <v>1729.184</v>
          </cell>
          <cell r="IH47">
            <v>1504.479</v>
          </cell>
          <cell r="II47">
            <v>444.74</v>
          </cell>
          <cell r="IJ47">
            <v>238.43199999999999</v>
          </cell>
          <cell r="IK47">
            <v>206.30799999999999</v>
          </cell>
          <cell r="IL47">
            <v>284.30500000000001</v>
          </cell>
          <cell r="IM47">
            <v>112.746</v>
          </cell>
          <cell r="IN47">
            <v>171.559</v>
          </cell>
          <cell r="IO47">
            <v>144.37200000000001</v>
          </cell>
          <cell r="IP47">
            <v>65.873999999999995</v>
          </cell>
          <cell r="IQ47">
            <v>78.498000000000005</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28.690999999999999</v>
          </cell>
          <cell r="C59">
            <v>31.777999999999999</v>
          </cell>
          <cell r="D59">
            <v>4.9950000000000001</v>
          </cell>
          <cell r="E59">
            <v>26.783000000000001</v>
          </cell>
          <cell r="F59">
            <v>833.08900000000006</v>
          </cell>
          <cell r="G59">
            <v>355.50700000000001</v>
          </cell>
          <cell r="H59">
            <v>477.58199999999999</v>
          </cell>
          <cell r="I59">
            <v>453.53699999999998</v>
          </cell>
          <cell r="J59">
            <v>199.54900000000001</v>
          </cell>
          <cell r="K59">
            <v>253.988</v>
          </cell>
          <cell r="L59">
            <v>65.778999999999996</v>
          </cell>
          <cell r="M59">
            <v>36.360999999999997</v>
          </cell>
          <cell r="N59">
            <v>29.417000000000002</v>
          </cell>
          <cell r="O59">
            <v>387.75799999999998</v>
          </cell>
          <cell r="P59">
            <v>163.18799999999999</v>
          </cell>
          <cell r="Q59">
            <v>224.571</v>
          </cell>
          <cell r="R59">
            <v>4506.2439999999997</v>
          </cell>
          <cell r="S59">
            <v>2348.1469999999999</v>
          </cell>
          <cell r="T59">
            <v>2158.096</v>
          </cell>
          <cell r="U59">
            <v>1552.4770000000001</v>
          </cell>
          <cell r="V59">
            <v>606.87199999999996</v>
          </cell>
          <cell r="W59">
            <v>945.60500000000002</v>
          </cell>
          <cell r="X59">
            <v>227.63200000000001</v>
          </cell>
          <cell r="Y59">
            <v>85.932000000000002</v>
          </cell>
          <cell r="Z59">
            <v>141.69900000000001</v>
          </cell>
          <cell r="AA59">
            <v>3804.5520000000001</v>
          </cell>
          <cell r="AB59">
            <v>1801.684</v>
          </cell>
          <cell r="AC59">
            <v>2002.8679999999999</v>
          </cell>
          <cell r="AD59">
            <v>567.54999999999995</v>
          </cell>
          <cell r="AE59">
            <v>349.45400000000001</v>
          </cell>
          <cell r="AF59">
            <v>218.096</v>
          </cell>
          <cell r="AG59">
            <v>33.734000000000002</v>
          </cell>
          <cell r="AH59">
            <v>22.116</v>
          </cell>
          <cell r="AI59">
            <v>11.617000000000001</v>
          </cell>
          <cell r="AJ59">
            <v>24.338999999999999</v>
          </cell>
          <cell r="AK59">
            <v>15.064</v>
          </cell>
          <cell r="AL59">
            <v>9.2750000000000004</v>
          </cell>
          <cell r="AM59">
            <v>9.8640000000000008</v>
          </cell>
          <cell r="AN59">
            <v>6.827</v>
          </cell>
          <cell r="AO59">
            <v>3.0369999999999999</v>
          </cell>
          <cell r="AP59">
            <v>26.352</v>
          </cell>
          <cell r="AQ59">
            <v>17.855</v>
          </cell>
          <cell r="AR59">
            <v>8.4969999999999999</v>
          </cell>
          <cell r="AS59">
            <v>22.481000000000002</v>
          </cell>
          <cell r="AT59">
            <v>15.064</v>
          </cell>
          <cell r="AU59">
            <v>7.4169999999999998</v>
          </cell>
          <cell r="AV59">
            <v>25.751999999999999</v>
          </cell>
          <cell r="AW59">
            <v>18.266999999999999</v>
          </cell>
          <cell r="AX59">
            <v>7.4850000000000003</v>
          </cell>
          <cell r="AY59">
            <v>541.798</v>
          </cell>
          <cell r="AZ59">
            <v>331.18799999999999</v>
          </cell>
          <cell r="BA59">
            <v>210.61</v>
          </cell>
          <cell r="BB59">
            <v>21.129000000000001</v>
          </cell>
          <cell r="BC59">
            <v>14.7</v>
          </cell>
          <cell r="BD59">
            <v>6.4290000000000003</v>
          </cell>
          <cell r="BE59">
            <v>284.77</v>
          </cell>
          <cell r="BF59">
            <v>143.01300000000001</v>
          </cell>
          <cell r="BG59">
            <v>141.75700000000001</v>
          </cell>
          <cell r="BH59">
            <v>11.45</v>
          </cell>
          <cell r="BI59">
            <v>9.2550000000000008</v>
          </cell>
          <cell r="BJ59">
            <v>2.1960000000000002</v>
          </cell>
          <cell r="BK59">
            <v>673.67700000000002</v>
          </cell>
          <cell r="BL59">
            <v>405.74</v>
          </cell>
          <cell r="BM59">
            <v>267.93599999999998</v>
          </cell>
          <cell r="BN59">
            <v>648.65899999999999</v>
          </cell>
          <cell r="BO59">
            <v>392.10500000000002</v>
          </cell>
          <cell r="BP59">
            <v>256.55399999999997</v>
          </cell>
          <cell r="BQ59">
            <v>547.98299999999995</v>
          </cell>
          <cell r="BR59">
            <v>336.351</v>
          </cell>
          <cell r="BS59">
            <v>211.63200000000001</v>
          </cell>
          <cell r="BT59">
            <v>160.72999999999999</v>
          </cell>
          <cell r="BU59">
            <v>90.858000000000004</v>
          </cell>
          <cell r="BV59">
            <v>69.872</v>
          </cell>
          <cell r="BW59">
            <v>112.967</v>
          </cell>
          <cell r="BX59">
            <v>61.354999999999997</v>
          </cell>
          <cell r="BY59">
            <v>51.612000000000002</v>
          </cell>
          <cell r="BZ59">
            <v>6.84</v>
          </cell>
          <cell r="CA59">
            <v>5.069</v>
          </cell>
          <cell r="CB59">
            <v>1.772</v>
          </cell>
          <cell r="CC59">
            <v>12.638</v>
          </cell>
          <cell r="CD59">
            <v>8.7769999999999992</v>
          </cell>
          <cell r="CE59">
            <v>3.8610000000000002</v>
          </cell>
          <cell r="CF59">
            <v>3224.3649999999998</v>
          </cell>
          <cell r="CG59">
            <v>1443.453</v>
          </cell>
          <cell r="CH59">
            <v>1780.912</v>
          </cell>
          <cell r="CI59">
            <v>127.8</v>
          </cell>
          <cell r="CJ59">
            <v>70.183000000000007</v>
          </cell>
          <cell r="CK59">
            <v>57.616999999999997</v>
          </cell>
          <cell r="CL59">
            <v>19.294</v>
          </cell>
          <cell r="CM59">
            <v>14.263999999999999</v>
          </cell>
          <cell r="CN59">
            <v>5.03</v>
          </cell>
          <cell r="CO59">
            <v>111.60899999999999</v>
          </cell>
          <cell r="CP59">
            <v>64.221999999999994</v>
          </cell>
          <cell r="CQ59">
            <v>47.387999999999998</v>
          </cell>
          <cell r="CR59">
            <v>8.7940000000000005</v>
          </cell>
          <cell r="CS59">
            <v>4.7640000000000002</v>
          </cell>
          <cell r="CT59">
            <v>4.03</v>
          </cell>
          <cell r="CU59">
            <v>100.968</v>
          </cell>
          <cell r="CV59">
            <v>58.932000000000002</v>
          </cell>
          <cell r="CW59">
            <v>42.036999999999999</v>
          </cell>
          <cell r="CX59">
            <v>28.802</v>
          </cell>
          <cell r="CY59">
            <v>16.497</v>
          </cell>
          <cell r="CZ59">
            <v>12.305</v>
          </cell>
          <cell r="DA59">
            <v>18.393000000000001</v>
          </cell>
          <cell r="DB59">
            <v>7.5359999999999996</v>
          </cell>
          <cell r="DC59">
            <v>10.856</v>
          </cell>
          <cell r="DD59">
            <v>6.3959999999999999</v>
          </cell>
          <cell r="DE59">
            <v>3.3570000000000002</v>
          </cell>
          <cell r="DF59">
            <v>3.0390000000000001</v>
          </cell>
          <cell r="DG59">
            <v>1001.655</v>
          </cell>
          <cell r="DH59">
            <v>567.54300000000001</v>
          </cell>
          <cell r="DI59">
            <v>434.11200000000002</v>
          </cell>
          <cell r="DJ59">
            <v>142.63999999999999</v>
          </cell>
          <cell r="DK59">
            <v>80.534999999999997</v>
          </cell>
          <cell r="DL59">
            <v>62.104999999999997</v>
          </cell>
          <cell r="DM59">
            <v>12.56</v>
          </cell>
          <cell r="DN59">
            <v>6.2160000000000002</v>
          </cell>
          <cell r="DO59">
            <v>6.3440000000000003</v>
          </cell>
          <cell r="DP59">
            <v>130.08000000000001</v>
          </cell>
          <cell r="DQ59">
            <v>74.319000000000003</v>
          </cell>
          <cell r="DR59">
            <v>55.761000000000003</v>
          </cell>
          <cell r="DS59">
            <v>580.11</v>
          </cell>
          <cell r="DT59">
            <v>355.67</v>
          </cell>
          <cell r="DU59">
            <v>224.43899999999999</v>
          </cell>
          <cell r="DV59">
            <v>3224.4430000000002</v>
          </cell>
          <cell r="DW59">
            <v>1446.0139999999999</v>
          </cell>
          <cell r="DX59">
            <v>1778.4290000000001</v>
          </cell>
          <cell r="DY59">
            <v>107.443</v>
          </cell>
          <cell r="DZ59">
            <v>61.890999999999998</v>
          </cell>
          <cell r="EA59">
            <v>45.552</v>
          </cell>
          <cell r="EB59">
            <v>6474.16</v>
          </cell>
          <cell r="EC59">
            <v>3178.6120000000001</v>
          </cell>
          <cell r="ED59">
            <v>3295.5479999999998</v>
          </cell>
          <cell r="EE59">
            <v>4090.89</v>
          </cell>
          <cell r="EF59">
            <v>2166.2150000000001</v>
          </cell>
          <cell r="EG59">
            <v>1924.675</v>
          </cell>
          <cell r="EH59">
            <v>511.53899999999999</v>
          </cell>
          <cell r="EI59">
            <v>257.55099999999999</v>
          </cell>
          <cell r="EJ59">
            <v>253.988</v>
          </cell>
          <cell r="EK59">
            <v>329.947</v>
          </cell>
          <cell r="EL59">
            <v>128.09700000000001</v>
          </cell>
          <cell r="EM59">
            <v>201.85</v>
          </cell>
          <cell r="EN59">
            <v>171.54599999999999</v>
          </cell>
          <cell r="EO59">
            <v>77.349000000000004</v>
          </cell>
          <cell r="EP59">
            <v>94.197000000000003</v>
          </cell>
          <cell r="EQ59">
            <v>325.71699999999998</v>
          </cell>
          <cell r="ER59">
            <v>138.149</v>
          </cell>
          <cell r="ES59">
            <v>187.56899999999999</v>
          </cell>
          <cell r="ET59">
            <v>296.44799999999998</v>
          </cell>
          <cell r="EU59">
            <v>119.116</v>
          </cell>
          <cell r="EV59">
            <v>177.333</v>
          </cell>
          <cell r="EW59">
            <v>755.20699999999999</v>
          </cell>
          <cell r="EX59">
            <v>379.14</v>
          </cell>
          <cell r="EY59">
            <v>376.06700000000001</v>
          </cell>
          <cell r="EZ59">
            <v>3335.683</v>
          </cell>
          <cell r="FA59">
            <v>1787.075</v>
          </cell>
          <cell r="FB59">
            <v>1548.607</v>
          </cell>
          <cell r="FC59">
            <v>698.71799999999996</v>
          </cell>
          <cell r="FD59">
            <v>348.923</v>
          </cell>
          <cell r="FE59">
            <v>349.79500000000002</v>
          </cell>
          <cell r="FF59">
            <v>2677.241</v>
          </cell>
          <cell r="FG59">
            <v>1349.402</v>
          </cell>
          <cell r="FH59">
            <v>1327.8389999999999</v>
          </cell>
          <cell r="FI59">
            <v>257.50599999999997</v>
          </cell>
          <cell r="FJ59">
            <v>123.762</v>
          </cell>
          <cell r="FK59">
            <v>133.744</v>
          </cell>
          <cell r="FL59">
            <v>4361.598</v>
          </cell>
          <cell r="FM59">
            <v>2297.6660000000002</v>
          </cell>
          <cell r="FN59">
            <v>2063.9319999999998</v>
          </cell>
          <cell r="FO59">
            <v>3924.8380000000002</v>
          </cell>
          <cell r="FP59">
            <v>2075.5140000000001</v>
          </cell>
          <cell r="FQ59">
            <v>1849.3240000000001</v>
          </cell>
          <cell r="FR59">
            <v>3673.47</v>
          </cell>
          <cell r="FS59">
            <v>1958.65</v>
          </cell>
          <cell r="FT59">
            <v>1714.8209999999999</v>
          </cell>
          <cell r="FU59">
            <v>987.75099999999998</v>
          </cell>
          <cell r="FV59">
            <v>482.27499999999998</v>
          </cell>
          <cell r="FW59">
            <v>505.47699999999998</v>
          </cell>
          <cell r="FX59">
            <v>611.24400000000003</v>
          </cell>
          <cell r="FY59">
            <v>301.00599999999997</v>
          </cell>
          <cell r="FZ59">
            <v>310.238</v>
          </cell>
          <cell r="GA59">
            <v>340.536</v>
          </cell>
          <cell r="GB59">
            <v>169.55500000000001</v>
          </cell>
          <cell r="GC59">
            <v>170.98099999999999</v>
          </cell>
          <cell r="GD59">
            <v>185.87700000000001</v>
          </cell>
          <cell r="GE59">
            <v>100.03400000000001</v>
          </cell>
          <cell r="GF59">
            <v>85.843000000000004</v>
          </cell>
          <cell r="GG59">
            <v>2197.393</v>
          </cell>
          <cell r="GH59">
            <v>912.36300000000006</v>
          </cell>
          <cell r="GI59">
            <v>1285.03</v>
          </cell>
          <cell r="GJ59">
            <v>416.71699999999998</v>
          </cell>
          <cell r="GK59">
            <v>165.124</v>
          </cell>
          <cell r="GL59">
            <v>251.59299999999999</v>
          </cell>
          <cell r="GM59">
            <v>120.67400000000001</v>
          </cell>
          <cell r="GN59">
            <v>57.125</v>
          </cell>
          <cell r="GO59">
            <v>63.548999999999999</v>
          </cell>
          <cell r="GP59">
            <v>355.71</v>
          </cell>
          <cell r="GQ59">
            <v>141.76499999999999</v>
          </cell>
          <cell r="GR59">
            <v>213.946</v>
          </cell>
          <cell r="GS59">
            <v>64.576999999999998</v>
          </cell>
          <cell r="GT59">
            <v>25.574999999999999</v>
          </cell>
          <cell r="GU59">
            <v>39.000999999999998</v>
          </cell>
          <cell r="GV59">
            <v>271.21199999999999</v>
          </cell>
          <cell r="GW59">
            <v>105.93600000000001</v>
          </cell>
          <cell r="GX59">
            <v>165.27699999999999</v>
          </cell>
          <cell r="GY59">
            <v>24.099</v>
          </cell>
          <cell r="GZ59">
            <v>11.598000000000001</v>
          </cell>
          <cell r="HA59">
            <v>12.500999999999999</v>
          </cell>
          <cell r="HB59">
            <v>65.444999999999993</v>
          </cell>
          <cell r="HC59">
            <v>25.507000000000001</v>
          </cell>
          <cell r="HD59">
            <v>39.938000000000002</v>
          </cell>
          <cell r="HE59">
            <v>80.272000000000006</v>
          </cell>
          <cell r="HF59">
            <v>5.23</v>
          </cell>
          <cell r="HG59">
            <v>75.042000000000002</v>
          </cell>
          <cell r="HH59">
            <v>874.47199999999998</v>
          </cell>
          <cell r="HI59">
            <v>396.15499999999997</v>
          </cell>
          <cell r="HJ59">
            <v>478.31599999999997</v>
          </cell>
          <cell r="HK59">
            <v>607.03200000000004</v>
          </cell>
          <cell r="HL59">
            <v>267.30599999999998</v>
          </cell>
          <cell r="HM59">
            <v>339.726</v>
          </cell>
          <cell r="HN59">
            <v>92.760999999999996</v>
          </cell>
          <cell r="HO59">
            <v>41.816000000000003</v>
          </cell>
          <cell r="HP59">
            <v>50.945</v>
          </cell>
          <cell r="HQ59">
            <v>514.27099999999996</v>
          </cell>
          <cell r="HR59">
            <v>225.49</v>
          </cell>
          <cell r="HS59">
            <v>288.78100000000001</v>
          </cell>
          <cell r="HT59">
            <v>4183.6509999999998</v>
          </cell>
          <cell r="HU59">
            <v>2208.0309999999999</v>
          </cell>
          <cell r="HV59">
            <v>1975.62</v>
          </cell>
          <cell r="HW59">
            <v>2290.509</v>
          </cell>
          <cell r="HX59">
            <v>970.58100000000002</v>
          </cell>
          <cell r="HY59">
            <v>1319.9280000000001</v>
          </cell>
          <cell r="HZ59">
            <v>326.11</v>
          </cell>
          <cell r="IA59">
            <v>133.512</v>
          </cell>
          <cell r="IB59">
            <v>192.59800000000001</v>
          </cell>
          <cell r="IC59">
            <v>5266.0749999999998</v>
          </cell>
          <cell r="ID59">
            <v>2581.5140000000001</v>
          </cell>
          <cell r="IE59">
            <v>2684.5610000000001</v>
          </cell>
          <cell r="IF59">
            <v>3367.4189999999999</v>
          </cell>
          <cell r="IG59">
            <v>1796.9390000000001</v>
          </cell>
          <cell r="IH59">
            <v>1570.48</v>
          </cell>
          <cell r="II59">
            <v>460.65300000000002</v>
          </cell>
          <cell r="IJ59">
            <v>238.066</v>
          </cell>
          <cell r="IK59">
            <v>222.58699999999999</v>
          </cell>
          <cell r="IL59">
            <v>294.77600000000001</v>
          </cell>
          <cell r="IM59">
            <v>112.145</v>
          </cell>
          <cell r="IN59">
            <v>182.63200000000001</v>
          </cell>
          <cell r="IO59">
            <v>143.67400000000001</v>
          </cell>
          <cell r="IP59">
            <v>64.125</v>
          </cell>
          <cell r="IQ59">
            <v>79.548000000000002</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39.747999999999998</v>
          </cell>
          <cell r="C71">
            <v>32.783999999999999</v>
          </cell>
          <cell r="D71">
            <v>2.83</v>
          </cell>
          <cell r="E71">
            <v>29.954999999999998</v>
          </cell>
          <cell r="F71">
            <v>827.54200000000003</v>
          </cell>
          <cell r="G71">
            <v>344.524</v>
          </cell>
          <cell r="H71">
            <v>483.01799999999997</v>
          </cell>
          <cell r="I71">
            <v>484.13099999999997</v>
          </cell>
          <cell r="J71">
            <v>206.09299999999999</v>
          </cell>
          <cell r="K71">
            <v>278.03800000000001</v>
          </cell>
          <cell r="L71">
            <v>75.358000000000004</v>
          </cell>
          <cell r="M71">
            <v>35.540999999999997</v>
          </cell>
          <cell r="N71">
            <v>39.816000000000003</v>
          </cell>
          <cell r="O71">
            <v>408.77300000000002</v>
          </cell>
          <cell r="P71">
            <v>170.55099999999999</v>
          </cell>
          <cell r="Q71">
            <v>238.22200000000001</v>
          </cell>
          <cell r="R71">
            <v>4623.7240000000002</v>
          </cell>
          <cell r="S71">
            <v>2412.4270000000001</v>
          </cell>
          <cell r="T71">
            <v>2211.297</v>
          </cell>
          <cell r="U71">
            <v>1545.558</v>
          </cell>
          <cell r="V71">
            <v>597.97</v>
          </cell>
          <cell r="W71">
            <v>947.58799999999997</v>
          </cell>
          <cell r="X71">
            <v>231.131</v>
          </cell>
          <cell r="Y71">
            <v>89.968000000000004</v>
          </cell>
          <cell r="Z71">
            <v>141.16300000000001</v>
          </cell>
          <cell r="AA71">
            <v>3983.8870000000002</v>
          </cell>
          <cell r="AB71">
            <v>1902.2470000000001</v>
          </cell>
          <cell r="AC71">
            <v>2081.64</v>
          </cell>
          <cell r="AD71">
            <v>594.62400000000002</v>
          </cell>
          <cell r="AE71">
            <v>351.81200000000001</v>
          </cell>
          <cell r="AF71">
            <v>242.81200000000001</v>
          </cell>
          <cell r="AG71">
            <v>36.472999999999999</v>
          </cell>
          <cell r="AH71">
            <v>25.018000000000001</v>
          </cell>
          <cell r="AI71">
            <v>11.455</v>
          </cell>
          <cell r="AJ71">
            <v>24.32</v>
          </cell>
          <cell r="AK71">
            <v>14.978</v>
          </cell>
          <cell r="AL71">
            <v>9.3420000000000005</v>
          </cell>
          <cell r="AM71">
            <v>5.2759999999999998</v>
          </cell>
          <cell r="AN71">
            <v>4.88</v>
          </cell>
          <cell r="AO71">
            <v>0.39600000000000002</v>
          </cell>
          <cell r="AP71">
            <v>25.2</v>
          </cell>
          <cell r="AQ71">
            <v>16.463000000000001</v>
          </cell>
          <cell r="AR71">
            <v>8.7379999999999995</v>
          </cell>
          <cell r="AS71">
            <v>22.103000000000002</v>
          </cell>
          <cell r="AT71">
            <v>13.848000000000001</v>
          </cell>
          <cell r="AU71">
            <v>8.2550000000000008</v>
          </cell>
          <cell r="AV71">
            <v>23.204999999999998</v>
          </cell>
          <cell r="AW71">
            <v>12.942</v>
          </cell>
          <cell r="AX71">
            <v>10.263999999999999</v>
          </cell>
          <cell r="AY71">
            <v>571.41899999999998</v>
          </cell>
          <cell r="AZ71">
            <v>338.87</v>
          </cell>
          <cell r="BA71">
            <v>232.54900000000001</v>
          </cell>
          <cell r="BB71">
            <v>21.1</v>
          </cell>
          <cell r="BC71">
            <v>12.208</v>
          </cell>
          <cell r="BD71">
            <v>8.8919999999999995</v>
          </cell>
          <cell r="BE71">
            <v>310.952</v>
          </cell>
          <cell r="BF71">
            <v>158.40600000000001</v>
          </cell>
          <cell r="BG71">
            <v>152.54599999999999</v>
          </cell>
          <cell r="BH71">
            <v>17.824999999999999</v>
          </cell>
          <cell r="BI71">
            <v>12.561</v>
          </cell>
          <cell r="BJ71">
            <v>5.2640000000000002</v>
          </cell>
          <cell r="BK71">
            <v>702.64200000000005</v>
          </cell>
          <cell r="BL71">
            <v>409.81400000000002</v>
          </cell>
          <cell r="BM71">
            <v>292.82799999999997</v>
          </cell>
          <cell r="BN71">
            <v>680.38900000000001</v>
          </cell>
          <cell r="BO71">
            <v>398.38900000000001</v>
          </cell>
          <cell r="BP71">
            <v>282</v>
          </cell>
          <cell r="BQ71">
            <v>577.78099999999995</v>
          </cell>
          <cell r="BR71">
            <v>341.541</v>
          </cell>
          <cell r="BS71">
            <v>236.24</v>
          </cell>
          <cell r="BT71">
            <v>164.363</v>
          </cell>
          <cell r="BU71">
            <v>93.503</v>
          </cell>
          <cell r="BV71">
            <v>70.86</v>
          </cell>
          <cell r="BW71">
            <v>113.452</v>
          </cell>
          <cell r="BX71">
            <v>60.854999999999997</v>
          </cell>
          <cell r="BY71">
            <v>52.597000000000001</v>
          </cell>
          <cell r="BZ71">
            <v>5.4340000000000002</v>
          </cell>
          <cell r="CA71">
            <v>2.8519999999999999</v>
          </cell>
          <cell r="CB71">
            <v>2.5819999999999999</v>
          </cell>
          <cell r="CC71">
            <v>11.81</v>
          </cell>
          <cell r="CD71">
            <v>7.1210000000000004</v>
          </cell>
          <cell r="CE71">
            <v>4.6890000000000001</v>
          </cell>
          <cell r="CF71">
            <v>3377.453</v>
          </cell>
          <cell r="CG71">
            <v>1543.3150000000001</v>
          </cell>
          <cell r="CH71">
            <v>1834.1379999999999</v>
          </cell>
          <cell r="CI71">
            <v>144.30500000000001</v>
          </cell>
          <cell r="CJ71">
            <v>75.489999999999995</v>
          </cell>
          <cell r="CK71">
            <v>68.814999999999998</v>
          </cell>
          <cell r="CL71">
            <v>22.928999999999998</v>
          </cell>
          <cell r="CM71">
            <v>14.829000000000001</v>
          </cell>
          <cell r="CN71">
            <v>8.1</v>
          </cell>
          <cell r="CO71">
            <v>130.916</v>
          </cell>
          <cell r="CP71">
            <v>67.558999999999997</v>
          </cell>
          <cell r="CQ71">
            <v>63.356999999999999</v>
          </cell>
          <cell r="CR71">
            <v>9.5909999999999993</v>
          </cell>
          <cell r="CS71">
            <v>3.9180000000000001</v>
          </cell>
          <cell r="CT71">
            <v>5.673</v>
          </cell>
          <cell r="CU71">
            <v>120.267</v>
          </cell>
          <cell r="CV71">
            <v>63.640999999999998</v>
          </cell>
          <cell r="CW71">
            <v>56.627000000000002</v>
          </cell>
          <cell r="CX71">
            <v>34.973999999999997</v>
          </cell>
          <cell r="CY71">
            <v>20.617000000000001</v>
          </cell>
          <cell r="CZ71">
            <v>14.356999999999999</v>
          </cell>
          <cell r="DA71">
            <v>14.492000000000001</v>
          </cell>
          <cell r="DB71">
            <v>7.931</v>
          </cell>
          <cell r="DC71">
            <v>6.5609999999999999</v>
          </cell>
          <cell r="DD71">
            <v>5.2</v>
          </cell>
          <cell r="DE71">
            <v>2.073</v>
          </cell>
          <cell r="DF71">
            <v>3.1269999999999998</v>
          </cell>
          <cell r="DG71">
            <v>1090.95</v>
          </cell>
          <cell r="DH71">
            <v>612.73599999999999</v>
          </cell>
          <cell r="DI71">
            <v>478.214</v>
          </cell>
          <cell r="DJ71">
            <v>157.21799999999999</v>
          </cell>
          <cell r="DK71">
            <v>82.611000000000004</v>
          </cell>
          <cell r="DL71">
            <v>74.606999999999999</v>
          </cell>
          <cell r="DM71">
            <v>13.361000000000001</v>
          </cell>
          <cell r="DN71">
            <v>5.7859999999999996</v>
          </cell>
          <cell r="DO71">
            <v>7.5759999999999996</v>
          </cell>
          <cell r="DP71">
            <v>143.857</v>
          </cell>
          <cell r="DQ71">
            <v>76.825000000000003</v>
          </cell>
          <cell r="DR71">
            <v>67.031999999999996</v>
          </cell>
          <cell r="DS71">
            <v>607.98500000000001</v>
          </cell>
          <cell r="DT71">
            <v>357.59699999999998</v>
          </cell>
          <cell r="DU71">
            <v>250.38800000000001</v>
          </cell>
          <cell r="DV71">
            <v>3375.902</v>
          </cell>
          <cell r="DW71">
            <v>1544.65</v>
          </cell>
          <cell r="DX71">
            <v>1831.252</v>
          </cell>
          <cell r="DY71">
            <v>127.94</v>
          </cell>
          <cell r="DZ71">
            <v>66.64</v>
          </cell>
          <cell r="EA71">
            <v>61.3</v>
          </cell>
          <cell r="EB71">
            <v>6559.48</v>
          </cell>
          <cell r="EC71">
            <v>3236.97</v>
          </cell>
          <cell r="ED71">
            <v>3322.51</v>
          </cell>
          <cell r="EE71">
            <v>4128.1440000000002</v>
          </cell>
          <cell r="EF71">
            <v>2190.2950000000001</v>
          </cell>
          <cell r="EG71">
            <v>1937.85</v>
          </cell>
          <cell r="EH71">
            <v>578.05499999999995</v>
          </cell>
          <cell r="EI71">
            <v>293.36200000000002</v>
          </cell>
          <cell r="EJ71">
            <v>284.69299999999998</v>
          </cell>
          <cell r="EK71">
            <v>347.86799999999999</v>
          </cell>
          <cell r="EL71">
            <v>127.321</v>
          </cell>
          <cell r="EM71">
            <v>220.547</v>
          </cell>
          <cell r="EN71">
            <v>192.03100000000001</v>
          </cell>
          <cell r="EO71">
            <v>86.105000000000004</v>
          </cell>
          <cell r="EP71">
            <v>105.926</v>
          </cell>
          <cell r="EQ71">
            <v>371.33800000000002</v>
          </cell>
          <cell r="ER71">
            <v>152.58699999999999</v>
          </cell>
          <cell r="ES71">
            <v>218.751</v>
          </cell>
          <cell r="ET71">
            <v>331.53399999999999</v>
          </cell>
          <cell r="EU71">
            <v>121.872</v>
          </cell>
          <cell r="EV71">
            <v>209.66200000000001</v>
          </cell>
          <cell r="EW71">
            <v>737.47900000000004</v>
          </cell>
          <cell r="EX71">
            <v>363.17399999999998</v>
          </cell>
          <cell r="EY71">
            <v>374.30500000000001</v>
          </cell>
          <cell r="EZ71">
            <v>3390.665</v>
          </cell>
          <cell r="FA71">
            <v>1827.1210000000001</v>
          </cell>
          <cell r="FB71">
            <v>1563.5440000000001</v>
          </cell>
          <cell r="FC71">
            <v>682.28099999999995</v>
          </cell>
          <cell r="FD71">
            <v>333.13299999999998</v>
          </cell>
          <cell r="FE71">
            <v>349.14800000000002</v>
          </cell>
          <cell r="FF71">
            <v>2765.8690000000001</v>
          </cell>
          <cell r="FG71">
            <v>1409.1220000000001</v>
          </cell>
          <cell r="FH71">
            <v>1356.7470000000001</v>
          </cell>
          <cell r="FI71">
            <v>317.399</v>
          </cell>
          <cell r="FJ71">
            <v>160.26400000000001</v>
          </cell>
          <cell r="FK71">
            <v>157.13399999999999</v>
          </cell>
          <cell r="FL71">
            <v>4408.0559999999996</v>
          </cell>
          <cell r="FM71">
            <v>2325.5010000000002</v>
          </cell>
          <cell r="FN71">
            <v>2082.5549999999998</v>
          </cell>
          <cell r="FO71">
            <v>3946.76</v>
          </cell>
          <cell r="FP71">
            <v>2099.2399999999998</v>
          </cell>
          <cell r="FQ71">
            <v>1847.52</v>
          </cell>
          <cell r="FR71">
            <v>3706.7510000000002</v>
          </cell>
          <cell r="FS71">
            <v>1988.2560000000001</v>
          </cell>
          <cell r="FT71">
            <v>1718.4949999999999</v>
          </cell>
          <cell r="FU71">
            <v>982.73299999999995</v>
          </cell>
          <cell r="FV71">
            <v>500.35</v>
          </cell>
          <cell r="FW71">
            <v>482.38299999999998</v>
          </cell>
          <cell r="FX71">
            <v>603.31899999999996</v>
          </cell>
          <cell r="FY71">
            <v>302.20699999999999</v>
          </cell>
          <cell r="FZ71">
            <v>301.11200000000002</v>
          </cell>
          <cell r="GA71">
            <v>323.40699999999998</v>
          </cell>
          <cell r="GB71">
            <v>167.001</v>
          </cell>
          <cell r="GC71">
            <v>156.40600000000001</v>
          </cell>
          <cell r="GD71">
            <v>200.82499999999999</v>
          </cell>
          <cell r="GE71">
            <v>107.182</v>
          </cell>
          <cell r="GF71">
            <v>93.643000000000001</v>
          </cell>
          <cell r="GG71">
            <v>2230.511</v>
          </cell>
          <cell r="GH71">
            <v>939.49300000000005</v>
          </cell>
          <cell r="GI71">
            <v>1291.0170000000001</v>
          </cell>
          <cell r="GJ71">
            <v>429.63299999999998</v>
          </cell>
          <cell r="GK71">
            <v>157.03</v>
          </cell>
          <cell r="GL71">
            <v>272.60300000000001</v>
          </cell>
          <cell r="GM71">
            <v>108.854</v>
          </cell>
          <cell r="GN71">
            <v>52.293999999999997</v>
          </cell>
          <cell r="GO71">
            <v>56.56</v>
          </cell>
          <cell r="GP71">
            <v>361.154</v>
          </cell>
          <cell r="GQ71">
            <v>135.459</v>
          </cell>
          <cell r="GR71">
            <v>225.696</v>
          </cell>
          <cell r="GS71">
            <v>66.512</v>
          </cell>
          <cell r="GT71">
            <v>29.262</v>
          </cell>
          <cell r="GU71">
            <v>37.25</v>
          </cell>
          <cell r="GV71">
            <v>277.00099999999998</v>
          </cell>
          <cell r="GW71">
            <v>98.248999999999995</v>
          </cell>
          <cell r="GX71">
            <v>178.75299999999999</v>
          </cell>
          <cell r="GY71">
            <v>35.42</v>
          </cell>
          <cell r="GZ71">
            <v>15.69</v>
          </cell>
          <cell r="HA71">
            <v>19.731000000000002</v>
          </cell>
          <cell r="HB71">
            <v>71.625</v>
          </cell>
          <cell r="HC71">
            <v>23.178999999999998</v>
          </cell>
          <cell r="HD71">
            <v>48.445999999999998</v>
          </cell>
          <cell r="HE71">
            <v>85.403000000000006</v>
          </cell>
          <cell r="HF71">
            <v>6.484</v>
          </cell>
          <cell r="HG71">
            <v>78.918999999999997</v>
          </cell>
          <cell r="HH71">
            <v>883.24099999999999</v>
          </cell>
          <cell r="HI71">
            <v>393.93400000000003</v>
          </cell>
          <cell r="HJ71">
            <v>489.30700000000002</v>
          </cell>
          <cell r="HK71">
            <v>633.60500000000002</v>
          </cell>
          <cell r="HL71">
            <v>265.82</v>
          </cell>
          <cell r="HM71">
            <v>367.78500000000003</v>
          </cell>
          <cell r="HN71">
            <v>98.856999999999999</v>
          </cell>
          <cell r="HO71">
            <v>44.616999999999997</v>
          </cell>
          <cell r="HP71">
            <v>54.24</v>
          </cell>
          <cell r="HQ71">
            <v>534.74699999999996</v>
          </cell>
          <cell r="HR71">
            <v>221.203</v>
          </cell>
          <cell r="HS71">
            <v>313.54399999999998</v>
          </cell>
          <cell r="HT71">
            <v>4227.0020000000004</v>
          </cell>
          <cell r="HU71">
            <v>2234.9119999999998</v>
          </cell>
          <cell r="HV71">
            <v>1992.09</v>
          </cell>
          <cell r="HW71">
            <v>2332.4789999999998</v>
          </cell>
          <cell r="HX71">
            <v>1002.058</v>
          </cell>
          <cell r="HY71">
            <v>1330.42</v>
          </cell>
          <cell r="HZ71">
            <v>333.654</v>
          </cell>
          <cell r="IA71">
            <v>127.29300000000001</v>
          </cell>
          <cell r="IB71">
            <v>206.36099999999999</v>
          </cell>
          <cell r="IC71">
            <v>5378.4110000000001</v>
          </cell>
          <cell r="ID71">
            <v>2645.1149999999998</v>
          </cell>
          <cell r="IE71">
            <v>2733.2959999999998</v>
          </cell>
          <cell r="IF71">
            <v>3427.8910000000001</v>
          </cell>
          <cell r="IG71">
            <v>1809.2809999999999</v>
          </cell>
          <cell r="IH71">
            <v>1618.61</v>
          </cell>
          <cell r="II71">
            <v>479.28100000000001</v>
          </cell>
          <cell r="IJ71">
            <v>254.208</v>
          </cell>
          <cell r="IK71">
            <v>225.07300000000001</v>
          </cell>
          <cell r="IL71">
            <v>297.24</v>
          </cell>
          <cell r="IM71">
            <v>113.532</v>
          </cell>
          <cell r="IN71">
            <v>183.70699999999999</v>
          </cell>
          <cell r="IO71">
            <v>144.226</v>
          </cell>
          <cell r="IP71">
            <v>62.908000000000001</v>
          </cell>
          <cell r="IQ71">
            <v>81.319000000000003</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40.491</v>
          </cell>
          <cell r="C83">
            <v>37.661999999999999</v>
          </cell>
          <cell r="D83">
            <v>6.7960000000000003</v>
          </cell>
          <cell r="E83">
            <v>30.866</v>
          </cell>
          <cell r="F83">
            <v>820.47699999999998</v>
          </cell>
          <cell r="G83">
            <v>348.447</v>
          </cell>
          <cell r="H83">
            <v>472.03</v>
          </cell>
          <cell r="I83">
            <v>569.51400000000001</v>
          </cell>
          <cell r="J83">
            <v>243.72399999999999</v>
          </cell>
          <cell r="K83">
            <v>325.79000000000002</v>
          </cell>
          <cell r="L83">
            <v>84.076999999999998</v>
          </cell>
          <cell r="M83">
            <v>39.643999999999998</v>
          </cell>
          <cell r="N83">
            <v>44.433</v>
          </cell>
          <cell r="O83">
            <v>485.43700000000001</v>
          </cell>
          <cell r="P83">
            <v>204.08</v>
          </cell>
          <cell r="Q83">
            <v>281.35700000000003</v>
          </cell>
          <cell r="R83">
            <v>4629.2740000000003</v>
          </cell>
          <cell r="S83">
            <v>2396.4740000000002</v>
          </cell>
          <cell r="T83">
            <v>2232.8000000000002</v>
          </cell>
          <cell r="U83">
            <v>1555.355</v>
          </cell>
          <cell r="V83">
            <v>619.36599999999999</v>
          </cell>
          <cell r="W83">
            <v>935.98900000000003</v>
          </cell>
          <cell r="X83">
            <v>271.85599999999999</v>
          </cell>
          <cell r="Y83">
            <v>97.087000000000003</v>
          </cell>
          <cell r="Z83">
            <v>174.76900000000001</v>
          </cell>
          <cell r="AA83">
            <v>4215.0940000000001</v>
          </cell>
          <cell r="AB83">
            <v>1992.127</v>
          </cell>
          <cell r="AC83">
            <v>2222.9659999999999</v>
          </cell>
          <cell r="AD83">
            <v>650.09100000000001</v>
          </cell>
          <cell r="AE83">
            <v>395.30200000000002</v>
          </cell>
          <cell r="AF83">
            <v>254.79</v>
          </cell>
          <cell r="AG83">
            <v>49.689</v>
          </cell>
          <cell r="AH83">
            <v>29.36</v>
          </cell>
          <cell r="AI83">
            <v>20.327999999999999</v>
          </cell>
          <cell r="AJ83">
            <v>37.521000000000001</v>
          </cell>
          <cell r="AK83">
            <v>19.8</v>
          </cell>
          <cell r="AL83">
            <v>17.72</v>
          </cell>
          <cell r="AM83">
            <v>12.706</v>
          </cell>
          <cell r="AN83">
            <v>8.6319999999999997</v>
          </cell>
          <cell r="AO83">
            <v>4.0739999999999998</v>
          </cell>
          <cell r="AP83">
            <v>43.597000000000001</v>
          </cell>
          <cell r="AQ83">
            <v>24.745000000000001</v>
          </cell>
          <cell r="AR83">
            <v>18.852</v>
          </cell>
          <cell r="AS83">
            <v>36.14</v>
          </cell>
          <cell r="AT83">
            <v>18.420000000000002</v>
          </cell>
          <cell r="AU83">
            <v>17.72</v>
          </cell>
          <cell r="AV83">
            <v>21.582000000000001</v>
          </cell>
          <cell r="AW83">
            <v>13.618</v>
          </cell>
          <cell r="AX83">
            <v>7.9640000000000004</v>
          </cell>
          <cell r="AY83">
            <v>628.51</v>
          </cell>
          <cell r="AZ83">
            <v>381.68400000000003</v>
          </cell>
          <cell r="BA83">
            <v>246.82599999999999</v>
          </cell>
          <cell r="BB83">
            <v>15.268000000000001</v>
          </cell>
          <cell r="BC83">
            <v>9.8979999999999997</v>
          </cell>
          <cell r="BD83">
            <v>5.37</v>
          </cell>
          <cell r="BE83">
            <v>317.57499999999999</v>
          </cell>
          <cell r="BF83">
            <v>167.50899999999999</v>
          </cell>
          <cell r="BG83">
            <v>150.066</v>
          </cell>
          <cell r="BH83">
            <v>18.292999999999999</v>
          </cell>
          <cell r="BI83">
            <v>9.3420000000000005</v>
          </cell>
          <cell r="BJ83">
            <v>8.9510000000000005</v>
          </cell>
          <cell r="BK83">
            <v>740.15599999999995</v>
          </cell>
          <cell r="BL83">
            <v>447.84699999999998</v>
          </cell>
          <cell r="BM83">
            <v>292.30900000000003</v>
          </cell>
          <cell r="BN83">
            <v>735.24300000000005</v>
          </cell>
          <cell r="BO83">
            <v>446.92399999999998</v>
          </cell>
          <cell r="BP83">
            <v>288.32</v>
          </cell>
          <cell r="BQ83">
            <v>633.57000000000005</v>
          </cell>
          <cell r="BR83">
            <v>385.35500000000002</v>
          </cell>
          <cell r="BS83">
            <v>248.21600000000001</v>
          </cell>
          <cell r="BT83">
            <v>155.172</v>
          </cell>
          <cell r="BU83">
            <v>94.284000000000006</v>
          </cell>
          <cell r="BV83">
            <v>60.887999999999998</v>
          </cell>
          <cell r="BW83">
            <v>95.667000000000002</v>
          </cell>
          <cell r="BX83">
            <v>56.298000000000002</v>
          </cell>
          <cell r="BY83">
            <v>39.369</v>
          </cell>
          <cell r="BZ83">
            <v>5.6020000000000003</v>
          </cell>
          <cell r="CA83">
            <v>3.7530000000000001</v>
          </cell>
          <cell r="CB83">
            <v>1.85</v>
          </cell>
          <cell r="CC83">
            <v>14.134</v>
          </cell>
          <cell r="CD83">
            <v>7.835</v>
          </cell>
          <cell r="CE83">
            <v>6.2990000000000004</v>
          </cell>
          <cell r="CF83">
            <v>3550.8679999999999</v>
          </cell>
          <cell r="CG83">
            <v>1588.991</v>
          </cell>
          <cell r="CH83">
            <v>1961.877</v>
          </cell>
          <cell r="CI83">
            <v>127.2</v>
          </cell>
          <cell r="CJ83">
            <v>70.698999999999998</v>
          </cell>
          <cell r="CK83">
            <v>56.500999999999998</v>
          </cell>
          <cell r="CL83">
            <v>17.734999999999999</v>
          </cell>
          <cell r="CM83">
            <v>10.603</v>
          </cell>
          <cell r="CN83">
            <v>7.1310000000000002</v>
          </cell>
          <cell r="CO83">
            <v>113.89700000000001</v>
          </cell>
          <cell r="CP83">
            <v>62.597000000000001</v>
          </cell>
          <cell r="CQ83">
            <v>51.3</v>
          </cell>
          <cell r="CR83">
            <v>17.062999999999999</v>
          </cell>
          <cell r="CS83">
            <v>9.3160000000000007</v>
          </cell>
          <cell r="CT83">
            <v>7.7469999999999999</v>
          </cell>
          <cell r="CU83">
            <v>95.593000000000004</v>
          </cell>
          <cell r="CV83">
            <v>53.280999999999999</v>
          </cell>
          <cell r="CW83">
            <v>42.313000000000002</v>
          </cell>
          <cell r="CX83">
            <v>31.178000000000001</v>
          </cell>
          <cell r="CY83">
            <v>16.350000000000001</v>
          </cell>
          <cell r="CZ83">
            <v>14.827999999999999</v>
          </cell>
          <cell r="DA83">
            <v>15.547000000000001</v>
          </cell>
          <cell r="DB83">
            <v>8.7520000000000007</v>
          </cell>
          <cell r="DC83">
            <v>6.7949999999999999</v>
          </cell>
          <cell r="DD83">
            <v>3.9820000000000002</v>
          </cell>
          <cell r="DE83">
            <v>3.4489999999999998</v>
          </cell>
          <cell r="DF83">
            <v>0.53400000000000003</v>
          </cell>
          <cell r="DG83">
            <v>1136.597</v>
          </cell>
          <cell r="DH83">
            <v>629.41399999999999</v>
          </cell>
          <cell r="DI83">
            <v>507.18299999999999</v>
          </cell>
          <cell r="DJ83">
            <v>143.578</v>
          </cell>
          <cell r="DK83">
            <v>79.183999999999997</v>
          </cell>
          <cell r="DL83">
            <v>64.394000000000005</v>
          </cell>
          <cell r="DM83">
            <v>21.472000000000001</v>
          </cell>
          <cell r="DN83">
            <v>10.923999999999999</v>
          </cell>
          <cell r="DO83">
            <v>10.548</v>
          </cell>
          <cell r="DP83">
            <v>122.10599999999999</v>
          </cell>
          <cell r="DQ83">
            <v>68.260000000000005</v>
          </cell>
          <cell r="DR83">
            <v>53.845999999999997</v>
          </cell>
          <cell r="DS83">
            <v>671.56299999999999</v>
          </cell>
          <cell r="DT83">
            <v>406.22500000000002</v>
          </cell>
          <cell r="DU83">
            <v>265.33800000000002</v>
          </cell>
          <cell r="DV83">
            <v>3543.53</v>
          </cell>
          <cell r="DW83">
            <v>1585.902</v>
          </cell>
          <cell r="DX83">
            <v>1957.6279999999999</v>
          </cell>
          <cell r="DY83">
            <v>109.29900000000001</v>
          </cell>
          <cell r="DZ83">
            <v>60.792000000000002</v>
          </cell>
          <cell r="EA83">
            <v>48.506999999999998</v>
          </cell>
          <cell r="EB83">
            <v>6570.549</v>
          </cell>
          <cell r="EC83">
            <v>3224.895</v>
          </cell>
          <cell r="ED83">
            <v>3345.654</v>
          </cell>
          <cell r="EE83">
            <v>4116.92</v>
          </cell>
          <cell r="EF83">
            <v>2164.788</v>
          </cell>
          <cell r="EG83">
            <v>1952.133</v>
          </cell>
          <cell r="EH83">
            <v>529.55799999999999</v>
          </cell>
          <cell r="EI83">
            <v>290.79000000000002</v>
          </cell>
          <cell r="EJ83">
            <v>238.768</v>
          </cell>
          <cell r="EK83">
            <v>330.03699999999998</v>
          </cell>
          <cell r="EL83">
            <v>138.67099999999999</v>
          </cell>
          <cell r="EM83">
            <v>191.36600000000001</v>
          </cell>
          <cell r="EN83">
            <v>181.19</v>
          </cell>
          <cell r="EO83">
            <v>94.915999999999997</v>
          </cell>
          <cell r="EP83">
            <v>86.274000000000001</v>
          </cell>
          <cell r="EQ83">
            <v>358.18599999999998</v>
          </cell>
          <cell r="ER83">
            <v>172.65299999999999</v>
          </cell>
          <cell r="ES83">
            <v>185.53299999999999</v>
          </cell>
          <cell r="ET83">
            <v>311.36900000000003</v>
          </cell>
          <cell r="EU83">
            <v>135.19900000000001</v>
          </cell>
          <cell r="EV83">
            <v>176.17</v>
          </cell>
          <cell r="EW83">
            <v>709.28200000000004</v>
          </cell>
          <cell r="EX83">
            <v>364.76400000000001</v>
          </cell>
          <cell r="EY83">
            <v>344.51799999999997</v>
          </cell>
          <cell r="EZ83">
            <v>3407.6390000000001</v>
          </cell>
          <cell r="FA83">
            <v>1800.0239999999999</v>
          </cell>
          <cell r="FB83">
            <v>1607.615</v>
          </cell>
          <cell r="FC83">
            <v>650.69000000000005</v>
          </cell>
          <cell r="FD83">
            <v>333.12599999999998</v>
          </cell>
          <cell r="FE83">
            <v>317.56400000000002</v>
          </cell>
          <cell r="FF83">
            <v>2761.3150000000001</v>
          </cell>
          <cell r="FG83">
            <v>1377.336</v>
          </cell>
          <cell r="FH83">
            <v>1383.979</v>
          </cell>
          <cell r="FI83">
            <v>305.745</v>
          </cell>
          <cell r="FJ83">
            <v>151.41300000000001</v>
          </cell>
          <cell r="FK83">
            <v>154.33099999999999</v>
          </cell>
          <cell r="FL83">
            <v>4365.509</v>
          </cell>
          <cell r="FM83">
            <v>2273.0940000000001</v>
          </cell>
          <cell r="FN83">
            <v>2092.415</v>
          </cell>
          <cell r="FO83">
            <v>3946.2840000000001</v>
          </cell>
          <cell r="FP83">
            <v>2070.4940000000001</v>
          </cell>
          <cell r="FQ83">
            <v>1875.789</v>
          </cell>
          <cell r="FR83">
            <v>3697.3429999999998</v>
          </cell>
          <cell r="FS83">
            <v>1954.5440000000001</v>
          </cell>
          <cell r="FT83">
            <v>1742.799</v>
          </cell>
          <cell r="FU83">
            <v>939.14700000000005</v>
          </cell>
          <cell r="FV83">
            <v>455.80599999999998</v>
          </cell>
          <cell r="FW83">
            <v>483.34100000000001</v>
          </cell>
          <cell r="FX83">
            <v>533.202</v>
          </cell>
          <cell r="FY83">
            <v>262.99599999999998</v>
          </cell>
          <cell r="FZ83">
            <v>270.20600000000002</v>
          </cell>
          <cell r="GA83">
            <v>284.613</v>
          </cell>
          <cell r="GB83">
            <v>154.69</v>
          </cell>
          <cell r="GC83">
            <v>129.923</v>
          </cell>
          <cell r="GD83">
            <v>245.21799999999999</v>
          </cell>
          <cell r="GE83">
            <v>138.44200000000001</v>
          </cell>
          <cell r="GF83">
            <v>106.776</v>
          </cell>
          <cell r="GG83">
            <v>2208.41</v>
          </cell>
          <cell r="GH83">
            <v>921.66499999999996</v>
          </cell>
          <cell r="GI83">
            <v>1286.7449999999999</v>
          </cell>
          <cell r="GJ83">
            <v>438.88400000000001</v>
          </cell>
          <cell r="GK83">
            <v>169.07499999999999</v>
          </cell>
          <cell r="GL83">
            <v>269.81</v>
          </cell>
          <cell r="GM83">
            <v>133.816</v>
          </cell>
          <cell r="GN83">
            <v>58.329000000000001</v>
          </cell>
          <cell r="GO83">
            <v>75.486999999999995</v>
          </cell>
          <cell r="GP83">
            <v>369.93400000000003</v>
          </cell>
          <cell r="GQ83">
            <v>145.91999999999999</v>
          </cell>
          <cell r="GR83">
            <v>224.01400000000001</v>
          </cell>
          <cell r="GS83">
            <v>75.286000000000001</v>
          </cell>
          <cell r="GT83">
            <v>27.065999999999999</v>
          </cell>
          <cell r="GU83">
            <v>48.219000000000001</v>
          </cell>
          <cell r="GV83">
            <v>265.738</v>
          </cell>
          <cell r="GW83">
            <v>107.039</v>
          </cell>
          <cell r="GX83">
            <v>158.69900000000001</v>
          </cell>
          <cell r="GY83">
            <v>35.783000000000001</v>
          </cell>
          <cell r="GZ83">
            <v>15.218</v>
          </cell>
          <cell r="HA83">
            <v>20.565000000000001</v>
          </cell>
          <cell r="HB83">
            <v>70.728999999999999</v>
          </cell>
          <cell r="HC83">
            <v>24.251000000000001</v>
          </cell>
          <cell r="HD83">
            <v>46.478000000000002</v>
          </cell>
          <cell r="HE83">
            <v>77.564999999999998</v>
          </cell>
          <cell r="HF83">
            <v>9.9890000000000008</v>
          </cell>
          <cell r="HG83">
            <v>67.575000000000003</v>
          </cell>
          <cell r="HH83">
            <v>892.30799999999999</v>
          </cell>
          <cell r="HI83">
            <v>409.03100000000001</v>
          </cell>
          <cell r="HJ83">
            <v>483.27699999999999</v>
          </cell>
          <cell r="HK83">
            <v>685.88099999999997</v>
          </cell>
          <cell r="HL83">
            <v>308.61399999999998</v>
          </cell>
          <cell r="HM83">
            <v>377.267</v>
          </cell>
          <cell r="HN83">
            <v>109.47199999999999</v>
          </cell>
          <cell r="HO83">
            <v>43.86</v>
          </cell>
          <cell r="HP83">
            <v>65.611999999999995</v>
          </cell>
          <cell r="HQ83">
            <v>576.40899999999999</v>
          </cell>
          <cell r="HR83">
            <v>264.75299999999999</v>
          </cell>
          <cell r="HS83">
            <v>311.65600000000001</v>
          </cell>
          <cell r="HT83">
            <v>4226.3919999999998</v>
          </cell>
          <cell r="HU83">
            <v>2208.6480000000001</v>
          </cell>
          <cell r="HV83">
            <v>2017.7439999999999</v>
          </cell>
          <cell r="HW83">
            <v>2344.1559999999999</v>
          </cell>
          <cell r="HX83">
            <v>1016.247</v>
          </cell>
          <cell r="HY83">
            <v>1327.9090000000001</v>
          </cell>
          <cell r="HZ83">
            <v>343.733</v>
          </cell>
          <cell r="IA83">
            <v>137.46299999999999</v>
          </cell>
          <cell r="IB83">
            <v>206.27</v>
          </cell>
          <cell r="IC83">
            <v>5406.0709999999999</v>
          </cell>
          <cell r="ID83">
            <v>2653.0790000000002</v>
          </cell>
          <cell r="IE83">
            <v>2752.9929999999999</v>
          </cell>
          <cell r="IF83">
            <v>3410.0639999999999</v>
          </cell>
          <cell r="IG83">
            <v>1801.558</v>
          </cell>
          <cell r="IH83">
            <v>1608.5060000000001</v>
          </cell>
          <cell r="II83">
            <v>458.62</v>
          </cell>
          <cell r="IJ83">
            <v>258.08800000000002</v>
          </cell>
          <cell r="IK83">
            <v>200.53200000000001</v>
          </cell>
          <cell r="IL83">
            <v>283.39999999999998</v>
          </cell>
          <cell r="IM83">
            <v>121.747</v>
          </cell>
          <cell r="IN83">
            <v>161.65299999999999</v>
          </cell>
          <cell r="IO83">
            <v>153.43899999999999</v>
          </cell>
          <cell r="IP83">
            <v>75.186999999999998</v>
          </cell>
          <cell r="IQ83">
            <v>78.253</v>
          </cell>
        </row>
      </sheetData>
      <sheetData sheetId="7">
        <row r="1">
          <cell r="B1" t="str">
            <v>Victoria ;  P06 - Underemployed workers ;  Persons ;</v>
          </cell>
          <cell r="C1" t="str">
            <v>Victoria ;  P06 - Underemployed workers ;  &gt; Males ;</v>
          </cell>
          <cell r="D1" t="str">
            <v>Victoria ;  P06 - Underemployed workers ;  &gt; Females ;</v>
          </cell>
          <cell r="E1" t="str">
            <v>Victoria ;  P07 - Underemployed part-time workers ;  Persons ;</v>
          </cell>
          <cell r="F1" t="str">
            <v>Victoria ;  P07 - Underemployed part-time workers ;  &gt; Males ;</v>
          </cell>
          <cell r="G1" t="str">
            <v>Victoria ;  P07 - Underemployed part-time workers ;  &gt; Females ;</v>
          </cell>
          <cell r="H1" t="str">
            <v>Victoria ;  P08 - People who started current job In the last year ;  Persons ;</v>
          </cell>
          <cell r="I1" t="str">
            <v>Victoria ;  P08 - People who started current job In the last year ;  &gt; Males ;</v>
          </cell>
          <cell r="J1" t="str">
            <v>Victoria ;  P08 - People who started current job In the last year ;  &gt; Females ;</v>
          </cell>
          <cell r="K1" t="str">
            <v>Victoria ;  P09 - People employed in current job for a year or more ;  Persons ;</v>
          </cell>
          <cell r="L1" t="str">
            <v>Victoria ;  P09 - People employed in current job for a year or more ;  &gt; Males ;</v>
          </cell>
          <cell r="M1" t="str">
            <v>Victoria ;  P09 - People employed in current job for a year or more ;  &gt; Females ;</v>
          </cell>
          <cell r="N1" t="str">
            <v>Victoria ;  P10 - Employees who started current job In the last year ;  Persons ;</v>
          </cell>
          <cell r="O1" t="str">
            <v>Victoria ;  P10 - Employees who started current job In the last year ;  &gt; Males ;</v>
          </cell>
          <cell r="P1" t="str">
            <v>Victoria ;  P10 - Employees who started current job In the last year ;  &gt; Females ;</v>
          </cell>
          <cell r="Q1" t="str">
            <v>Victoria ;  P11 - Employees in current job for a year or more ;  Persons ;</v>
          </cell>
          <cell r="R1" t="str">
            <v>Victoria ;  P11 - Employees in current job for a year or more ;  &gt; Males ;</v>
          </cell>
          <cell r="S1" t="str">
            <v>Victoria ;  P11 - Employees in current job for a year or more ;  &gt; Females ;</v>
          </cell>
          <cell r="T1" t="str">
            <v>Victoria ;  P12 - Looked for work while in current job over the last year ;  Persons ;</v>
          </cell>
          <cell r="U1" t="str">
            <v>Victoria ;  P12 - Looked for work while in current job over the last year ;  &gt; Males ;</v>
          </cell>
          <cell r="V1" t="str">
            <v>Victoria ;  P12 - Looked for work while in current job over the last year ;  &gt; Females ;</v>
          </cell>
          <cell r="W1" t="str">
            <v>Victoria ;  P13 - People who worked at some time during the last year ;  Persons ;</v>
          </cell>
          <cell r="X1" t="str">
            <v>Victoria ;  P13 - People who worked at some time during the last year ;  &gt; Males ;</v>
          </cell>
          <cell r="Y1" t="str">
            <v>Victoria ;  P13 - People who worked at some time during the last year ;  &gt; Females ;</v>
          </cell>
          <cell r="Z1" t="str">
            <v>Victoria ;  P14 - People who were working 12 months ago ;  Persons ;</v>
          </cell>
          <cell r="AA1" t="str">
            <v>Victoria ;  P14 - People who were working 12 months ago ;  &gt; Males ;</v>
          </cell>
          <cell r="AB1" t="str">
            <v>Victoria ;  P14 - People who were working 12 months ago ;  &gt; Females ;</v>
          </cell>
          <cell r="AC1" t="str">
            <v>Victoria ;  P15 - People currently employed and employed 12 months ago ;  Persons ;</v>
          </cell>
          <cell r="AD1" t="str">
            <v>Victoria ;  P15 - People currently employed and employed 12 months ago ;  &gt; Males ;</v>
          </cell>
          <cell r="AE1" t="str">
            <v>Victoria ;  P15 - People currently employed and employed 12 months ago ;  &gt; Females ;</v>
          </cell>
          <cell r="AF1" t="str">
            <v>Victoria ;  P16 - People who left, lost or worked multiple jobs last year ;  Persons ;</v>
          </cell>
          <cell r="AG1" t="str">
            <v>Victoria ;  P16 - People who left, lost or worked multiple jobs last year ;  &gt; Males ;</v>
          </cell>
          <cell r="AH1" t="str">
            <v>Victoria ;  P16 - People who left, lost or worked multiple jobs last year ;  &gt; Females ;</v>
          </cell>
          <cell r="AI1" t="str">
            <v>Victoria ;  P17 - People who left or lost a job last year ;  Persons ;</v>
          </cell>
          <cell r="AJ1" t="str">
            <v>Victoria ;  P17 - People who left or lost a job last year ;  &gt; Males ;</v>
          </cell>
          <cell r="AK1" t="str">
            <v>Victoria ;  P17 - People who left or lost a job last year ;  &gt; Females ;</v>
          </cell>
          <cell r="AL1" t="str">
            <v>Victoria ;  P18 - Employed people who left or lost a job last year ;  Persons ;</v>
          </cell>
          <cell r="AM1" t="str">
            <v>Victoria ;  P18 - Employed people who left or lost a job last year ;  &gt; Males ;</v>
          </cell>
          <cell r="AN1" t="str">
            <v>Victoria ;  P18 - Employed people who left or lost a job last year ;  &gt; Females ;</v>
          </cell>
          <cell r="AO1" t="str">
            <v>Victoria ;  P19 - Unemployed people ;  Persons ;</v>
          </cell>
          <cell r="AP1" t="str">
            <v>Victoria ;  P19 - Unemployed people ;  &gt; Males ;</v>
          </cell>
          <cell r="AQ1" t="str">
            <v>Victoria ;  P19 - Unemployed people ;  &gt; Females ;</v>
          </cell>
          <cell r="AR1" t="str">
            <v>Victoria ;  P20 - People not in the labour force (PNILF) ;  Persons ;</v>
          </cell>
          <cell r="AS1" t="str">
            <v>Victoria ;  P20 - People not in the labour force (PNILF) ;  &gt; Males ;</v>
          </cell>
          <cell r="AT1" t="str">
            <v>Victoria ;  P20 - People not in the labour force (PNILF) ;  &gt; Females ;</v>
          </cell>
          <cell r="AU1" t="str">
            <v>Victoria ;  P21 - PNILF who wanted to work ;  Persons ;</v>
          </cell>
          <cell r="AV1" t="str">
            <v>Victoria ;  P21 - PNILF who wanted to work ;  &gt; Males ;</v>
          </cell>
          <cell r="AW1" t="str">
            <v>Victoria ;  P21 - PNILF who wanted to work ;  &gt; Females ;</v>
          </cell>
          <cell r="AX1" t="str">
            <v>Victoria ;  P22 - PNILF who looked for work ;  Persons ;</v>
          </cell>
          <cell r="AY1" t="str">
            <v>Victoria ;  P22 - PNILF who looked for work ;  &gt; Males ;</v>
          </cell>
          <cell r="AZ1" t="str">
            <v>Victoria ;  P22 - PNILF who looked for work ;  &gt; Females ;</v>
          </cell>
          <cell r="BA1" t="str">
            <v>Victoria ;  P23 - PNILF with marginal attachment to the labour force ;  Persons ;</v>
          </cell>
          <cell r="BB1" t="str">
            <v>Victoria ;  P23 - PNILF with marginal attachment to the labour force ;  &gt; Males ;</v>
          </cell>
          <cell r="BC1" t="str">
            <v>Victoria ;  P23 - PNILF with marginal attachment to the labour force ;  &gt; Females ;</v>
          </cell>
          <cell r="BD1" t="str">
            <v>Victoria ;  P24 - PNILF who had a job to go or return to ;  Persons ;</v>
          </cell>
          <cell r="BE1" t="str">
            <v>Victoria ;  P24 - PNILF who had a job to go or return to ;  &gt; Males ;</v>
          </cell>
          <cell r="BF1" t="str">
            <v>Victoria ;  P24 - PNILF who had a job to go or return to ;  &gt; Females ;</v>
          </cell>
          <cell r="BG1" t="str">
            <v>Victoria ;  P25 - PNILF who wanted work and could start within four weeks ;  Persons ;</v>
          </cell>
          <cell r="BH1" t="str">
            <v>Victoria ;  P25 - PNILF who wanted work and could start within four weeks ;  &gt; Males ;</v>
          </cell>
          <cell r="BI1" t="str">
            <v>Victoria ;  P25 - PNILF who wanted work and could start within four weeks ;  &gt; Females ;</v>
          </cell>
          <cell r="BJ1" t="str">
            <v>Victoria ;  P26 - Discouraged job seekers ;  Persons ;</v>
          </cell>
          <cell r="BK1" t="str">
            <v>Victoria ;  P26 - Discouraged job seekers ;  &gt; Males ;</v>
          </cell>
          <cell r="BL1" t="str">
            <v>Victoria ;  P26 - Discouraged job seekers ;  &gt; Females ;</v>
          </cell>
          <cell r="BM1" t="str">
            <v>Victoria ;  P27 - PNILF who wanted work but unavailable within four weeks ;  Persons ;</v>
          </cell>
          <cell r="BN1" t="str">
            <v>Victoria ;  P27 - PNILF who wanted work but unavailable within four weeks ;  &gt; Males ;</v>
          </cell>
          <cell r="BO1" t="str">
            <v>Victoria ;  P27 - PNILF who wanted work but unavailable within four weeks ;  &gt; Females ;</v>
          </cell>
          <cell r="BP1" t="str">
            <v>Victoria ;  P28 - PNILF who wanted work but were caring for children ;  Persons ;</v>
          </cell>
          <cell r="BQ1" t="str">
            <v>Victoria ;  P28 - PNILF who wanted work but were caring for children ;  &gt; Males ;</v>
          </cell>
          <cell r="BR1" t="str">
            <v>Victoria ;  P28 - PNILF who wanted work but were caring for children ;  &gt; Females ;</v>
          </cell>
          <cell r="BS1" t="str">
            <v>Victoria ;  P29 - PNILF whose last job was less than 10 years ago ;  Persons ;</v>
          </cell>
          <cell r="BT1" t="str">
            <v>Victoria ;  P29 - PNILF whose last job was less than 10 years ago ;  &gt; Males ;</v>
          </cell>
          <cell r="BU1" t="str">
            <v>Victoria ;  P29 - PNILF whose last job was less than 10 years ago ;  &gt; Females ;</v>
          </cell>
          <cell r="BV1" t="str">
            <v>Victoria ;  P30 - Potential workers ;  Persons ;</v>
          </cell>
          <cell r="BW1" t="str">
            <v>Victoria ;  P30 - Potential workers ;  &gt; Males ;</v>
          </cell>
          <cell r="BX1" t="str">
            <v>Victoria ;  P30 - Potential workers ;  &gt; Females ;</v>
          </cell>
          <cell r="BY1" t="str">
            <v>Victoria ;  P31 - Potential workers with job attachment ;  Persons ;</v>
          </cell>
          <cell r="BZ1" t="str">
            <v>Victoria ;  P31 - Potential workers with job attachment ;  &gt; Males ;</v>
          </cell>
          <cell r="CA1" t="str">
            <v>Victoria ;  P31 - Potential workers with job attachment ;  &gt; Females ;</v>
          </cell>
          <cell r="CB1" t="str">
            <v>Victoria ;  P32 - Potential workers without job attachment ;  Persons ;</v>
          </cell>
          <cell r="CC1" t="str">
            <v>Victoria ;  P32 - Potential workers without job attachment ;  &gt; Males ;</v>
          </cell>
          <cell r="CD1" t="str">
            <v>Victoria ;  P32 - Potential workers without job attachment ;  &gt; Females ;</v>
          </cell>
          <cell r="CE1" t="str">
            <v>Victoria ;  P33 - People with job attachment ;  Persons ;</v>
          </cell>
          <cell r="CF1" t="str">
            <v>Victoria ;  P33 - People with job attachment ;  &gt; Males ;</v>
          </cell>
          <cell r="CG1" t="str">
            <v>Victoria ;  P33 - People with job attachment ;  &gt; Females ;</v>
          </cell>
          <cell r="CH1" t="str">
            <v>Victoria ;  P34 - People without job attachment ;  Persons ;</v>
          </cell>
          <cell r="CI1" t="str">
            <v>Victoria ;  P34 - People without job attachment ;  &gt; Males ;</v>
          </cell>
          <cell r="CJ1" t="str">
            <v>Victoria ;  P34 - People without job attachment ;  &gt; Females ;</v>
          </cell>
          <cell r="CK1" t="str">
            <v>Victoria ;  P35 - PNILF with marginal attachment to the labour force (historical ver.) ;  Persons ;</v>
          </cell>
          <cell r="CL1" t="str">
            <v>Victoria ;  P35 - PNILF with marginal attachment to the labour force (historical ver.) ;  &gt; Males ;</v>
          </cell>
          <cell r="CM1" t="str">
            <v>Victoria ;  P35 - PNILF with marginal attachment to the labour force (historical ver.) ;  &gt; Females ;</v>
          </cell>
          <cell r="CN1" t="str">
            <v>Queensland ;  P01 - Civilian population ;  Persons ;</v>
          </cell>
          <cell r="CO1" t="str">
            <v>Queensland ;  P01 - Civilian population ;  &gt; Males ;</v>
          </cell>
          <cell r="CP1" t="str">
            <v>Queensland ;  P01 - Civilian population ;  &gt; Females ;</v>
          </cell>
          <cell r="CQ1" t="str">
            <v>Queensland ;  P02 - Employed people ;  Persons ;</v>
          </cell>
          <cell r="CR1" t="str">
            <v>Queensland ;  P02 - Employed people ;  &gt; Males ;</v>
          </cell>
          <cell r="CS1" t="str">
            <v>Queensland ;  P02 - Employed people ;  &gt; Females ;</v>
          </cell>
          <cell r="CT1" t="str">
            <v>Queensland ;  P03 - Employed people who would prefer more hours ;  Persons ;</v>
          </cell>
          <cell r="CU1" t="str">
            <v>Queensland ;  P03 - Employed people who would prefer more hours ;  &gt; Males ;</v>
          </cell>
          <cell r="CV1" t="str">
            <v>Queensland ;  P03 - Employed people who would prefer more hours ;  &gt; Females ;</v>
          </cell>
          <cell r="CW1" t="str">
            <v>Queensland ;  P04 - Part-time workers who would prefer more hours ;  Persons ;</v>
          </cell>
          <cell r="CX1" t="str">
            <v>Queensland ;  P04 - Part-time workers who would prefer more hours ;  &gt; Males ;</v>
          </cell>
          <cell r="CY1" t="str">
            <v>Queensland ;  P04 - Part-time workers who would prefer more hours ;  &gt; Females ;</v>
          </cell>
          <cell r="CZ1" t="str">
            <v>Queensland ;  P05 - Part-time workers who would prefer full-time hours ;  Persons ;</v>
          </cell>
          <cell r="DA1" t="str">
            <v>Queensland ;  P05 - Part-time workers who would prefer full-time hours ;  &gt; Males ;</v>
          </cell>
          <cell r="DB1" t="str">
            <v>Queensland ;  P05 - Part-time workers who would prefer full-time hours ;  &gt; Females ;</v>
          </cell>
          <cell r="DC1" t="str">
            <v>Queensland ;  P06 - Underemployed workers ;  Persons ;</v>
          </cell>
          <cell r="DD1" t="str">
            <v>Queensland ;  P06 - Underemployed workers ;  &gt; Males ;</v>
          </cell>
          <cell r="DE1" t="str">
            <v>Queensland ;  P06 - Underemployed workers ;  &gt; Females ;</v>
          </cell>
          <cell r="DF1" t="str">
            <v>Queensland ;  P07 - Underemployed part-time workers ;  Persons ;</v>
          </cell>
          <cell r="DG1" t="str">
            <v>Queensland ;  P07 - Underemployed part-time workers ;  &gt; Males ;</v>
          </cell>
          <cell r="DH1" t="str">
            <v>Queensland ;  P07 - Underemployed part-time workers ;  &gt; Females ;</v>
          </cell>
          <cell r="DI1" t="str">
            <v>Queensland ;  P08 - People who started current job In the last year ;  Persons ;</v>
          </cell>
          <cell r="DJ1" t="str">
            <v>Queensland ;  P08 - People who started current job In the last year ;  &gt; Males ;</v>
          </cell>
          <cell r="DK1" t="str">
            <v>Queensland ;  P08 - People who started current job In the last year ;  &gt; Females ;</v>
          </cell>
          <cell r="DL1" t="str">
            <v>Queensland ;  P09 - People employed in current job for a year or more ;  Persons ;</v>
          </cell>
          <cell r="DM1" t="str">
            <v>Queensland ;  P09 - People employed in current job for a year or more ;  &gt; Males ;</v>
          </cell>
          <cell r="DN1" t="str">
            <v>Queensland ;  P09 - People employed in current job for a year or more ;  &gt; Females ;</v>
          </cell>
          <cell r="DO1" t="str">
            <v>Queensland ;  P10 - Employees who started current job In the last year ;  Persons ;</v>
          </cell>
          <cell r="DP1" t="str">
            <v>Queensland ;  P10 - Employees who started current job In the last year ;  &gt; Males ;</v>
          </cell>
          <cell r="DQ1" t="str">
            <v>Queensland ;  P10 - Employees who started current job In the last year ;  &gt; Females ;</v>
          </cell>
          <cell r="DR1" t="str">
            <v>Queensland ;  P11 - Employees in current job for a year or more ;  Persons ;</v>
          </cell>
          <cell r="DS1" t="str">
            <v>Queensland ;  P11 - Employees in current job for a year or more ;  &gt; Males ;</v>
          </cell>
          <cell r="DT1" t="str">
            <v>Queensland ;  P11 - Employees in current job for a year or more ;  &gt; Females ;</v>
          </cell>
          <cell r="DU1" t="str">
            <v>Queensland ;  P12 - Looked for work while in current job over the last year ;  Persons ;</v>
          </cell>
          <cell r="DV1" t="str">
            <v>Queensland ;  P12 - Looked for work while in current job over the last year ;  &gt; Males ;</v>
          </cell>
          <cell r="DW1" t="str">
            <v>Queensland ;  P12 - Looked for work while in current job over the last year ;  &gt; Females ;</v>
          </cell>
          <cell r="DX1" t="str">
            <v>Queensland ;  P13 - People who worked at some time during the last year ;  Persons ;</v>
          </cell>
          <cell r="DY1" t="str">
            <v>Queensland ;  P13 - People who worked at some time during the last year ;  &gt; Males ;</v>
          </cell>
          <cell r="DZ1" t="str">
            <v>Queensland ;  P13 - People who worked at some time during the last year ;  &gt; Females ;</v>
          </cell>
          <cell r="EA1" t="str">
            <v>Queensland ;  P14 - People who were working 12 months ago ;  Persons ;</v>
          </cell>
          <cell r="EB1" t="str">
            <v>Queensland ;  P14 - People who were working 12 months ago ;  &gt; Males ;</v>
          </cell>
          <cell r="EC1" t="str">
            <v>Queensland ;  P14 - People who were working 12 months ago ;  &gt; Females ;</v>
          </cell>
          <cell r="ED1" t="str">
            <v>Queensland ;  P15 - People currently employed and employed 12 months ago ;  Persons ;</v>
          </cell>
          <cell r="EE1" t="str">
            <v>Queensland ;  P15 - People currently employed and employed 12 months ago ;  &gt; Males ;</v>
          </cell>
          <cell r="EF1" t="str">
            <v>Queensland ;  P15 - People currently employed and employed 12 months ago ;  &gt; Females ;</v>
          </cell>
          <cell r="EG1" t="str">
            <v>Queensland ;  P16 - People who left, lost or worked multiple jobs last year ;  Persons ;</v>
          </cell>
          <cell r="EH1" t="str">
            <v>Queensland ;  P16 - People who left, lost or worked multiple jobs last year ;  &gt; Males ;</v>
          </cell>
          <cell r="EI1" t="str">
            <v>Queensland ;  P16 - People who left, lost or worked multiple jobs last year ;  &gt; Females ;</v>
          </cell>
          <cell r="EJ1" t="str">
            <v>Queensland ;  P17 - People who left or lost a job last year ;  Persons ;</v>
          </cell>
          <cell r="EK1" t="str">
            <v>Queensland ;  P17 - People who left or lost a job last year ;  &gt; Males ;</v>
          </cell>
          <cell r="EL1" t="str">
            <v>Queensland ;  P17 - People who left or lost a job last year ;  &gt; Females ;</v>
          </cell>
          <cell r="EM1" t="str">
            <v>Queensland ;  P18 - Employed people who left or lost a job last year ;  Persons ;</v>
          </cell>
          <cell r="EN1" t="str">
            <v>Queensland ;  P18 - Employed people who left or lost a job last year ;  &gt; Males ;</v>
          </cell>
          <cell r="EO1" t="str">
            <v>Queensland ;  P18 - Employed people who left or lost a job last year ;  &gt; Females ;</v>
          </cell>
          <cell r="EP1" t="str">
            <v>Queensland ;  P19 - Unemployed people ;  Persons ;</v>
          </cell>
          <cell r="EQ1" t="str">
            <v>Queensland ;  P19 - Unemployed people ;  &gt; Males ;</v>
          </cell>
          <cell r="ER1" t="str">
            <v>Queensland ;  P19 - Unemployed people ;  &gt; Females ;</v>
          </cell>
          <cell r="ES1" t="str">
            <v>Queensland ;  P20 - People not in the labour force (PNILF) ;  Persons ;</v>
          </cell>
          <cell r="ET1" t="str">
            <v>Queensland ;  P20 - People not in the labour force (PNILF) ;  &gt; Males ;</v>
          </cell>
          <cell r="EU1" t="str">
            <v>Queensland ;  P20 - People not in the labour force (PNILF) ;  &gt; Females ;</v>
          </cell>
          <cell r="EV1" t="str">
            <v>Queensland ;  P21 - PNILF who wanted to work ;  Persons ;</v>
          </cell>
          <cell r="EW1" t="str">
            <v>Queensland ;  P21 - PNILF who wanted to work ;  &gt; Males ;</v>
          </cell>
          <cell r="EX1" t="str">
            <v>Queensland ;  P21 - PNILF who wanted to work ;  &gt; Females ;</v>
          </cell>
          <cell r="EY1" t="str">
            <v>Queensland ;  P22 - PNILF who looked for work ;  Persons ;</v>
          </cell>
          <cell r="EZ1" t="str">
            <v>Queensland ;  P22 - PNILF who looked for work ;  &gt; Males ;</v>
          </cell>
          <cell r="FA1" t="str">
            <v>Queensland ;  P22 - PNILF who looked for work ;  &gt; Females ;</v>
          </cell>
          <cell r="FB1" t="str">
            <v>Queensland ;  P23 - PNILF with marginal attachment to the labour force ;  Persons ;</v>
          </cell>
          <cell r="FC1" t="str">
            <v>Queensland ;  P23 - PNILF with marginal attachment to the labour force ;  &gt; Males ;</v>
          </cell>
          <cell r="FD1" t="str">
            <v>Queensland ;  P23 - PNILF with marginal attachment to the labour force ;  &gt; Females ;</v>
          </cell>
          <cell r="FE1" t="str">
            <v>Queensland ;  P24 - PNILF who had a job to go or return to ;  Persons ;</v>
          </cell>
          <cell r="FF1" t="str">
            <v>Queensland ;  P24 - PNILF who had a job to go or return to ;  &gt; Males ;</v>
          </cell>
          <cell r="FG1" t="str">
            <v>Queensland ;  P24 - PNILF who had a job to go or return to ;  &gt; Females ;</v>
          </cell>
          <cell r="FH1" t="str">
            <v>Queensland ;  P25 - PNILF who wanted work and could start within four weeks ;  Persons ;</v>
          </cell>
          <cell r="FI1" t="str">
            <v>Queensland ;  P25 - PNILF who wanted work and could start within four weeks ;  &gt; Males ;</v>
          </cell>
          <cell r="FJ1" t="str">
            <v>Queensland ;  P25 - PNILF who wanted work and could start within four weeks ;  &gt; Females ;</v>
          </cell>
          <cell r="FK1" t="str">
            <v>Queensland ;  P26 - Discouraged job seekers ;  Persons ;</v>
          </cell>
          <cell r="FL1" t="str">
            <v>Queensland ;  P26 - Discouraged job seekers ;  &gt; Males ;</v>
          </cell>
          <cell r="FM1" t="str">
            <v>Queensland ;  P26 - Discouraged job seekers ;  &gt; Females ;</v>
          </cell>
          <cell r="FN1" t="str">
            <v>Queensland ;  P27 - PNILF who wanted work but unavailable within four weeks ;  Persons ;</v>
          </cell>
          <cell r="FO1" t="str">
            <v>Queensland ;  P27 - PNILF who wanted work but unavailable within four weeks ;  &gt; Males ;</v>
          </cell>
          <cell r="FP1" t="str">
            <v>Queensland ;  P27 - PNILF who wanted work but unavailable within four weeks ;  &gt; Females ;</v>
          </cell>
          <cell r="FQ1" t="str">
            <v>Queensland ;  P28 - PNILF who wanted work but were caring for children ;  Persons ;</v>
          </cell>
          <cell r="FR1" t="str">
            <v>Queensland ;  P28 - PNILF who wanted work but were caring for children ;  &gt; Males ;</v>
          </cell>
          <cell r="FS1" t="str">
            <v>Queensland ;  P28 - PNILF who wanted work but were caring for children ;  &gt; Females ;</v>
          </cell>
          <cell r="FT1" t="str">
            <v>Queensland ;  P29 - PNILF whose last job was less than 10 years ago ;  Persons ;</v>
          </cell>
          <cell r="FU1" t="str">
            <v>Queensland ;  P29 - PNILF whose last job was less than 10 years ago ;  &gt; Males ;</v>
          </cell>
          <cell r="FV1" t="str">
            <v>Queensland ;  P29 - PNILF whose last job was less than 10 years ago ;  &gt; Females ;</v>
          </cell>
          <cell r="FW1" t="str">
            <v>Queensland ;  P30 - Potential workers ;  Persons ;</v>
          </cell>
          <cell r="FX1" t="str">
            <v>Queensland ;  P30 - Potential workers ;  &gt; Males ;</v>
          </cell>
          <cell r="FY1" t="str">
            <v>Queensland ;  P30 - Potential workers ;  &gt; Females ;</v>
          </cell>
          <cell r="FZ1" t="str">
            <v>Queensland ;  P31 - Potential workers with job attachment ;  Persons ;</v>
          </cell>
          <cell r="GA1" t="str">
            <v>Queensland ;  P31 - Potential workers with job attachment ;  &gt; Males ;</v>
          </cell>
          <cell r="GB1" t="str">
            <v>Queensland ;  P31 - Potential workers with job attachment ;  &gt; Females ;</v>
          </cell>
          <cell r="GC1" t="str">
            <v>Queensland ;  P32 - Potential workers without job attachment ;  Persons ;</v>
          </cell>
          <cell r="GD1" t="str">
            <v>Queensland ;  P32 - Potential workers without job attachment ;  &gt; Males ;</v>
          </cell>
          <cell r="GE1" t="str">
            <v>Queensland ;  P32 - Potential workers without job attachment ;  &gt; Females ;</v>
          </cell>
          <cell r="GF1" t="str">
            <v>Queensland ;  P33 - People with job attachment ;  Persons ;</v>
          </cell>
          <cell r="GG1" t="str">
            <v>Queensland ;  P33 - People with job attachment ;  &gt; Males ;</v>
          </cell>
          <cell r="GH1" t="str">
            <v>Queensland ;  P33 - People with job attachment ;  &gt; Females ;</v>
          </cell>
          <cell r="GI1" t="str">
            <v>Queensland ;  P34 - People without job attachment ;  Persons ;</v>
          </cell>
          <cell r="GJ1" t="str">
            <v>Queensland ;  P34 - People without job attachment ;  &gt; Males ;</v>
          </cell>
          <cell r="GK1" t="str">
            <v>Queensland ;  P34 - People without job attachment ;  &gt; Females ;</v>
          </cell>
          <cell r="GL1" t="str">
            <v>Queensland ;  P35 - PNILF with marginal attachment to the labour force (historical ver.) ;  Persons ;</v>
          </cell>
          <cell r="GM1" t="str">
            <v>Queensland ;  P35 - PNILF with marginal attachment to the labour force (historical ver.) ;  &gt; Males ;</v>
          </cell>
          <cell r="GN1" t="str">
            <v>Queensland ;  P35 - PNILF with marginal attachment to the labour force (historical ver.) ;  &gt; Females ;</v>
          </cell>
          <cell r="GO1" t="str">
            <v>South Australia ;  P01 - Civilian population ;  Persons ;</v>
          </cell>
          <cell r="GP1" t="str">
            <v>South Australia ;  P01 - Civilian population ;  &gt; Males ;</v>
          </cell>
          <cell r="GQ1" t="str">
            <v>South Australia ;  P01 - Civilian population ;  &gt; Females ;</v>
          </cell>
          <cell r="GR1" t="str">
            <v>South Australia ;  P02 - Employed people ;  Persons ;</v>
          </cell>
          <cell r="GS1" t="str">
            <v>South Australia ;  P02 - Employed people ;  &gt; Males ;</v>
          </cell>
          <cell r="GT1" t="str">
            <v>South Australia ;  P02 - Employed people ;  &gt; Females ;</v>
          </cell>
          <cell r="GU1" t="str">
            <v>South Australia ;  P03 - Employed people who would prefer more hours ;  Persons ;</v>
          </cell>
          <cell r="GV1" t="str">
            <v>South Australia ;  P03 - Employed people who would prefer more hours ;  &gt; Males ;</v>
          </cell>
          <cell r="GW1" t="str">
            <v>South Australia ;  P03 - Employed people who would prefer more hours ;  &gt; Females ;</v>
          </cell>
          <cell r="GX1" t="str">
            <v>South Australia ;  P04 - Part-time workers who would prefer more hours ;  Persons ;</v>
          </cell>
          <cell r="GY1" t="str">
            <v>South Australia ;  P04 - Part-time workers who would prefer more hours ;  &gt; Males ;</v>
          </cell>
          <cell r="GZ1" t="str">
            <v>South Australia ;  P04 - Part-time workers who would prefer more hours ;  &gt; Females ;</v>
          </cell>
          <cell r="HA1" t="str">
            <v>South Australia ;  P05 - Part-time workers who would prefer full-time hours ;  Persons ;</v>
          </cell>
          <cell r="HB1" t="str">
            <v>South Australia ;  P05 - Part-time workers who would prefer full-time hours ;  &gt; Males ;</v>
          </cell>
          <cell r="HC1" t="str">
            <v>South Australia ;  P05 - Part-time workers who would prefer full-time hours ;  &gt; Females ;</v>
          </cell>
          <cell r="HD1" t="str">
            <v>South Australia ;  P06 - Underemployed workers ;  Persons ;</v>
          </cell>
          <cell r="HE1" t="str">
            <v>South Australia ;  P06 - Underemployed workers ;  &gt; Males ;</v>
          </cell>
          <cell r="HF1" t="str">
            <v>South Australia ;  P06 - Underemployed workers ;  &gt; Females ;</v>
          </cell>
          <cell r="HG1" t="str">
            <v>South Australia ;  P07 - Underemployed part-time workers ;  Persons ;</v>
          </cell>
          <cell r="HH1" t="str">
            <v>South Australia ;  P07 - Underemployed part-time workers ;  &gt; Males ;</v>
          </cell>
          <cell r="HI1" t="str">
            <v>South Australia ;  P07 - Underemployed part-time workers ;  &gt; Females ;</v>
          </cell>
          <cell r="HJ1" t="str">
            <v>South Australia ;  P08 - People who started current job In the last year ;  Persons ;</v>
          </cell>
          <cell r="HK1" t="str">
            <v>South Australia ;  P08 - People who started current job In the last year ;  &gt; Males ;</v>
          </cell>
          <cell r="HL1" t="str">
            <v>South Australia ;  P08 - People who started current job In the last year ;  &gt; Females ;</v>
          </cell>
          <cell r="HM1" t="str">
            <v>South Australia ;  P09 - People employed in current job for a year or more ;  Persons ;</v>
          </cell>
          <cell r="HN1" t="str">
            <v>South Australia ;  P09 - People employed in current job for a year or more ;  &gt; Males ;</v>
          </cell>
          <cell r="HO1" t="str">
            <v>South Australia ;  P09 - People employed in current job for a year or more ;  &gt; Females ;</v>
          </cell>
          <cell r="HP1" t="str">
            <v>South Australia ;  P10 - Employees who started current job In the last year ;  Persons ;</v>
          </cell>
          <cell r="HQ1" t="str">
            <v>South Australia ;  P10 - Employees who started current job In the last year ;  &gt; Males ;</v>
          </cell>
          <cell r="HR1" t="str">
            <v>South Australia ;  P10 - Employees who started current job In the last year ;  &gt; Females ;</v>
          </cell>
          <cell r="HS1" t="str">
            <v>South Australia ;  P11 - Employees in current job for a year or more ;  Persons ;</v>
          </cell>
          <cell r="HT1" t="str">
            <v>South Australia ;  P11 - Employees in current job for a year or more ;  &gt; Males ;</v>
          </cell>
          <cell r="HU1" t="str">
            <v>South Australia ;  P11 - Employees in current job for a year or more ;  &gt; Females ;</v>
          </cell>
          <cell r="HV1" t="str">
            <v>South Australia ;  P12 - Looked for work while in current job over the last year ;  Persons ;</v>
          </cell>
          <cell r="HW1" t="str">
            <v>South Australia ;  P12 - Looked for work while in current job over the last year ;  &gt; Males ;</v>
          </cell>
          <cell r="HX1" t="str">
            <v>South Australia ;  P12 - Looked for work while in current job over the last year ;  &gt; Females ;</v>
          </cell>
          <cell r="HY1" t="str">
            <v>South Australia ;  P13 - People who worked at some time during the last year ;  Persons ;</v>
          </cell>
          <cell r="HZ1" t="str">
            <v>South Australia ;  P13 - People who worked at some time during the last year ;  &gt; Males ;</v>
          </cell>
          <cell r="IA1" t="str">
            <v>South Australia ;  P13 - People who worked at some time during the last year ;  &gt; Females ;</v>
          </cell>
          <cell r="IB1" t="str">
            <v>South Australia ;  P14 - People who were working 12 months ago ;  Persons ;</v>
          </cell>
          <cell r="IC1" t="str">
            <v>South Australia ;  P14 - People who were working 12 months ago ;  &gt; Males ;</v>
          </cell>
          <cell r="ID1" t="str">
            <v>South Australia ;  P14 - People who were working 12 months ago ;  &gt; Females ;</v>
          </cell>
          <cell r="IE1" t="str">
            <v>South Australia ;  P15 - People currently employed and employed 12 months ago ;  Persons ;</v>
          </cell>
          <cell r="IF1" t="str">
            <v>South Australia ;  P15 - People currently employed and employed 12 months ago ;  &gt; Males ;</v>
          </cell>
          <cell r="IG1" t="str">
            <v>South Australia ;  P15 - People currently employed and employed 12 months ago ;  &gt; Females ;</v>
          </cell>
          <cell r="IH1" t="str">
            <v>South Australia ;  P16 - People who left, lost or worked multiple jobs last year ;  Persons ;</v>
          </cell>
          <cell r="II1" t="str">
            <v>South Australia ;  P16 - People who left, lost or worked multiple jobs last year ;  &gt; Males ;</v>
          </cell>
          <cell r="IJ1" t="str">
            <v>South Australia ;  P16 - People who left, lost or worked multiple jobs last year ;  &gt; Females ;</v>
          </cell>
          <cell r="IK1" t="str">
            <v>South Australia ;  P17 - People who left or lost a job last year ;  Persons ;</v>
          </cell>
          <cell r="IL1" t="str">
            <v>South Australia ;  P17 - People who left or lost a job last year ;  &gt; Males ;</v>
          </cell>
          <cell r="IM1" t="str">
            <v>South Australia ;  P17 - People who left or lost a job last year ;  &gt; Females ;</v>
          </cell>
          <cell r="IN1" t="str">
            <v>South Australia ;  P18 - Employed people who left or lost a job last year ;  Persons ;</v>
          </cell>
          <cell r="IO1" t="str">
            <v>South Australia ;  P18 - Employed people who left or lost a job last year ;  &gt; Males ;</v>
          </cell>
          <cell r="IP1" t="str">
            <v>South Australia ;  P18 - Employed people who left or lost a job last year ;  &gt; Females ;</v>
          </cell>
          <cell r="IQ1" t="str">
            <v>South Australia ;  P19 - Unemployed people ;  Persons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A126095166F</v>
          </cell>
          <cell r="C10" t="str">
            <v>A126110286R</v>
          </cell>
          <cell r="D10" t="str">
            <v>A126102726J</v>
          </cell>
          <cell r="E10" t="str">
            <v>A126095190F</v>
          </cell>
          <cell r="F10" t="str">
            <v>A126110310C</v>
          </cell>
          <cell r="G10" t="str">
            <v>A126102750J</v>
          </cell>
          <cell r="H10" t="str">
            <v>A126095138W</v>
          </cell>
          <cell r="I10" t="str">
            <v>A126110258F</v>
          </cell>
          <cell r="J10" t="str">
            <v>A126102698K</v>
          </cell>
          <cell r="K10" t="str">
            <v>A126095214L</v>
          </cell>
          <cell r="L10" t="str">
            <v>A126110334W</v>
          </cell>
          <cell r="M10" t="str">
            <v>A126102774A</v>
          </cell>
          <cell r="N10" t="str">
            <v>A126095194R</v>
          </cell>
          <cell r="O10" t="str">
            <v>A126110314L</v>
          </cell>
          <cell r="P10" t="str">
            <v>A126102754T</v>
          </cell>
          <cell r="Q10" t="str">
            <v>A126095226W</v>
          </cell>
          <cell r="R10" t="str">
            <v>A126110346F</v>
          </cell>
          <cell r="S10" t="str">
            <v>A126102786K</v>
          </cell>
          <cell r="T10" t="str">
            <v>A126095142L</v>
          </cell>
          <cell r="U10" t="str">
            <v>A126110262W</v>
          </cell>
          <cell r="V10" t="str">
            <v>A126102702R</v>
          </cell>
          <cell r="W10" t="str">
            <v>A126095098R</v>
          </cell>
          <cell r="X10" t="str">
            <v>A126110218L</v>
          </cell>
          <cell r="Y10" t="str">
            <v>A126102658T</v>
          </cell>
          <cell r="Z10" t="str">
            <v>A126095118L</v>
          </cell>
          <cell r="AA10" t="str">
            <v>A126110238W</v>
          </cell>
          <cell r="AB10" t="str">
            <v>A126102678A</v>
          </cell>
          <cell r="AC10" t="str">
            <v>A126095170W</v>
          </cell>
          <cell r="AD10" t="str">
            <v>A126110290F</v>
          </cell>
          <cell r="AE10" t="str">
            <v>A126102730X</v>
          </cell>
          <cell r="AF10" t="str">
            <v>A126095122C</v>
          </cell>
          <cell r="AG10" t="str">
            <v>A126110242L</v>
          </cell>
          <cell r="AH10" t="str">
            <v>A126102682T</v>
          </cell>
          <cell r="AI10" t="str">
            <v>A126095174F</v>
          </cell>
          <cell r="AJ10" t="str">
            <v>A126110294R</v>
          </cell>
          <cell r="AK10" t="str">
            <v>A126102734J</v>
          </cell>
          <cell r="AL10" t="str">
            <v>A126095178R</v>
          </cell>
          <cell r="AM10" t="str">
            <v>A126110298X</v>
          </cell>
          <cell r="AN10" t="str">
            <v>A126102738T</v>
          </cell>
          <cell r="AO10" t="str">
            <v>A126095230L</v>
          </cell>
          <cell r="AP10" t="str">
            <v>A126110350W</v>
          </cell>
          <cell r="AQ10" t="str">
            <v>A126102790A</v>
          </cell>
          <cell r="AR10" t="str">
            <v>A126095102V</v>
          </cell>
          <cell r="AS10" t="str">
            <v>A126110222C</v>
          </cell>
          <cell r="AT10" t="str">
            <v>A126102662J</v>
          </cell>
          <cell r="AU10" t="str">
            <v>A126095218W</v>
          </cell>
          <cell r="AV10" t="str">
            <v>A126110338F</v>
          </cell>
          <cell r="AW10" t="str">
            <v>A126102778K</v>
          </cell>
          <cell r="AX10" t="str">
            <v>A126095222L</v>
          </cell>
          <cell r="AY10" t="str">
            <v>A126110342W</v>
          </cell>
          <cell r="AZ10" t="str">
            <v>A126102782A</v>
          </cell>
          <cell r="BA10" t="str">
            <v>A126095110V</v>
          </cell>
          <cell r="BB10" t="str">
            <v>A126110230C</v>
          </cell>
          <cell r="BC10" t="str">
            <v>A126102670J</v>
          </cell>
          <cell r="BD10" t="str">
            <v>A126095146W</v>
          </cell>
          <cell r="BE10" t="str">
            <v>A126110266F</v>
          </cell>
          <cell r="BF10" t="str">
            <v>A126102706X</v>
          </cell>
          <cell r="BG10" t="str">
            <v>A126095182F</v>
          </cell>
          <cell r="BH10" t="str">
            <v>A126110302C</v>
          </cell>
          <cell r="BI10" t="str">
            <v>A126102742J</v>
          </cell>
          <cell r="BJ10" t="str">
            <v>A126095234W</v>
          </cell>
          <cell r="BK10" t="str">
            <v>A126110354F</v>
          </cell>
          <cell r="BL10" t="str">
            <v>A126102794K</v>
          </cell>
          <cell r="BM10" t="str">
            <v>A126095106C</v>
          </cell>
          <cell r="BN10" t="str">
            <v>A126110226L</v>
          </cell>
          <cell r="BO10" t="str">
            <v>A126102666T</v>
          </cell>
          <cell r="BP10" t="str">
            <v>A126095186R</v>
          </cell>
          <cell r="BQ10" t="str">
            <v>A126110306L</v>
          </cell>
          <cell r="BR10" t="str">
            <v>A126102746T</v>
          </cell>
          <cell r="BS10" t="str">
            <v>A126095198X</v>
          </cell>
          <cell r="BT10" t="str">
            <v>A126110318W</v>
          </cell>
          <cell r="BU10" t="str">
            <v>A126102758A</v>
          </cell>
          <cell r="BV10" t="str">
            <v>A126095130C</v>
          </cell>
          <cell r="BW10" t="str">
            <v>A126110250L</v>
          </cell>
          <cell r="BX10" t="str">
            <v>A126102690T</v>
          </cell>
          <cell r="BY10" t="str">
            <v>A126095114C</v>
          </cell>
          <cell r="BZ10" t="str">
            <v>A126110234L</v>
          </cell>
          <cell r="CA10" t="str">
            <v>A126102674T</v>
          </cell>
          <cell r="CB10" t="str">
            <v>A126095150L</v>
          </cell>
          <cell r="CC10" t="str">
            <v>A126110270W</v>
          </cell>
          <cell r="CD10" t="str">
            <v>A126102710R</v>
          </cell>
          <cell r="CE10" t="str">
            <v>A126095126L</v>
          </cell>
          <cell r="CF10" t="str">
            <v>A126110246W</v>
          </cell>
          <cell r="CG10" t="str">
            <v>A126102686A</v>
          </cell>
          <cell r="CH10" t="str">
            <v>A126095154W</v>
          </cell>
          <cell r="CI10" t="str">
            <v>A126110274F</v>
          </cell>
          <cell r="CJ10" t="str">
            <v>A126102714X</v>
          </cell>
          <cell r="CK10" t="str">
            <v>A126095134L</v>
          </cell>
          <cell r="CL10" t="str">
            <v>A126110254W</v>
          </cell>
          <cell r="CM10" t="str">
            <v>A126102694A</v>
          </cell>
          <cell r="CN10" t="str">
            <v>A126095902T</v>
          </cell>
          <cell r="CO10" t="str">
            <v>A126111022C</v>
          </cell>
          <cell r="CP10" t="str">
            <v>A126103462J</v>
          </cell>
          <cell r="CQ10" t="str">
            <v>A126095858V</v>
          </cell>
          <cell r="CR10" t="str">
            <v>A126110978C</v>
          </cell>
          <cell r="CS10" t="str">
            <v>A126103418X</v>
          </cell>
          <cell r="CT10" t="str">
            <v>A126095906A</v>
          </cell>
          <cell r="CU10" t="str">
            <v>A126111026L</v>
          </cell>
          <cell r="CV10" t="str">
            <v>A126103466T</v>
          </cell>
          <cell r="CW10" t="str">
            <v>A126095910T</v>
          </cell>
          <cell r="CX10" t="str">
            <v>A126111030C</v>
          </cell>
          <cell r="CY10" t="str">
            <v>A126103470J</v>
          </cell>
          <cell r="CZ10" t="str">
            <v>A126095862K</v>
          </cell>
          <cell r="DA10" t="str">
            <v>A126110982V</v>
          </cell>
          <cell r="DB10" t="str">
            <v>A126103422R</v>
          </cell>
          <cell r="DC10" t="str">
            <v>A126095866V</v>
          </cell>
          <cell r="DD10" t="str">
            <v>A126110986C</v>
          </cell>
          <cell r="DE10" t="str">
            <v>A126103426X</v>
          </cell>
          <cell r="DF10" t="str">
            <v>A126095890V</v>
          </cell>
          <cell r="DG10" t="str">
            <v>A126111010V</v>
          </cell>
          <cell r="DH10" t="str">
            <v>A126103450X</v>
          </cell>
          <cell r="DI10" t="str">
            <v>A126095838K</v>
          </cell>
          <cell r="DJ10" t="str">
            <v>A126110958V</v>
          </cell>
          <cell r="DK10" t="str">
            <v>A126103398A</v>
          </cell>
          <cell r="DL10" t="str">
            <v>A126095914A</v>
          </cell>
          <cell r="DM10" t="str">
            <v>A126111034L</v>
          </cell>
          <cell r="DN10" t="str">
            <v>A126103474T</v>
          </cell>
          <cell r="DO10" t="str">
            <v>A126095894C</v>
          </cell>
          <cell r="DP10" t="str">
            <v>A126111014C</v>
          </cell>
          <cell r="DQ10" t="str">
            <v>A126103454J</v>
          </cell>
          <cell r="DR10" t="str">
            <v>A126095926K</v>
          </cell>
          <cell r="DS10" t="str">
            <v>A126111046W</v>
          </cell>
          <cell r="DT10" t="str">
            <v>A126103486A</v>
          </cell>
          <cell r="DU10" t="str">
            <v>A126095842A</v>
          </cell>
          <cell r="DV10" t="str">
            <v>A126110962K</v>
          </cell>
          <cell r="DW10" t="str">
            <v>A126103402F</v>
          </cell>
          <cell r="DX10" t="str">
            <v>A126095798C</v>
          </cell>
          <cell r="DY10" t="str">
            <v>A126110918A</v>
          </cell>
          <cell r="DZ10" t="str">
            <v>A126103358J</v>
          </cell>
          <cell r="EA10" t="str">
            <v>A126095818A</v>
          </cell>
          <cell r="EB10" t="str">
            <v>A126110938K</v>
          </cell>
          <cell r="EC10" t="str">
            <v>A126103378T</v>
          </cell>
          <cell r="ED10" t="str">
            <v>A126095870K</v>
          </cell>
          <cell r="EE10" t="str">
            <v>A126110990V</v>
          </cell>
          <cell r="EF10" t="str">
            <v>A126103430R</v>
          </cell>
          <cell r="EG10" t="str">
            <v>A126095822T</v>
          </cell>
          <cell r="EH10" t="str">
            <v>A126110942A</v>
          </cell>
          <cell r="EI10" t="str">
            <v>A126103382J</v>
          </cell>
          <cell r="EJ10" t="str">
            <v>A126095874V</v>
          </cell>
          <cell r="EK10" t="str">
            <v>A126110994C</v>
          </cell>
          <cell r="EL10" t="str">
            <v>A126103434X</v>
          </cell>
          <cell r="EM10" t="str">
            <v>A126095878C</v>
          </cell>
          <cell r="EN10" t="str">
            <v>A126110998L</v>
          </cell>
          <cell r="EO10" t="str">
            <v>A126103438J</v>
          </cell>
          <cell r="EP10" t="str">
            <v>A126095930A</v>
          </cell>
          <cell r="EQ10" t="str">
            <v>A126111050L</v>
          </cell>
          <cell r="ER10" t="str">
            <v>A126103490T</v>
          </cell>
          <cell r="ES10" t="str">
            <v>A126095802J</v>
          </cell>
          <cell r="ET10" t="str">
            <v>A126110922T</v>
          </cell>
          <cell r="EU10" t="str">
            <v>A126103362X</v>
          </cell>
          <cell r="EV10" t="str">
            <v>A126095918K</v>
          </cell>
          <cell r="EW10" t="str">
            <v>A126111038W</v>
          </cell>
          <cell r="EX10" t="str">
            <v>A126103478A</v>
          </cell>
          <cell r="EY10" t="str">
            <v>A126095922A</v>
          </cell>
          <cell r="EZ10" t="str">
            <v>A126111042L</v>
          </cell>
          <cell r="FA10" t="str">
            <v>A126103482T</v>
          </cell>
          <cell r="FB10" t="str">
            <v>A126095810J</v>
          </cell>
          <cell r="FC10" t="str">
            <v>A126110930T</v>
          </cell>
          <cell r="FD10" t="str">
            <v>A126103370X</v>
          </cell>
          <cell r="FE10" t="str">
            <v>A126095846K</v>
          </cell>
          <cell r="FF10" t="str">
            <v>A126110966V</v>
          </cell>
          <cell r="FG10" t="str">
            <v>A126103406R</v>
          </cell>
          <cell r="FH10" t="str">
            <v>A126095882V</v>
          </cell>
          <cell r="FI10" t="str">
            <v>A126111002V</v>
          </cell>
          <cell r="FJ10" t="str">
            <v>A126103442X</v>
          </cell>
          <cell r="FK10" t="str">
            <v>A126095934K</v>
          </cell>
          <cell r="FL10" t="str">
            <v>A126111054W</v>
          </cell>
          <cell r="FM10" t="str">
            <v>A126103494A</v>
          </cell>
          <cell r="FN10" t="str">
            <v>A126095806T</v>
          </cell>
          <cell r="FO10" t="str">
            <v>A126110926A</v>
          </cell>
          <cell r="FP10" t="str">
            <v>A126103366J</v>
          </cell>
          <cell r="FQ10" t="str">
            <v>A126095886C</v>
          </cell>
          <cell r="FR10" t="str">
            <v>A126111006C</v>
          </cell>
          <cell r="FS10" t="str">
            <v>A126103446J</v>
          </cell>
          <cell r="FT10" t="str">
            <v>A126095898L</v>
          </cell>
          <cell r="FU10" t="str">
            <v>A126111018L</v>
          </cell>
          <cell r="FV10" t="str">
            <v>A126103458T</v>
          </cell>
          <cell r="FW10" t="str">
            <v>A126095830T</v>
          </cell>
          <cell r="FX10" t="str">
            <v>A126110950A</v>
          </cell>
          <cell r="FY10" t="str">
            <v>A126103390J</v>
          </cell>
          <cell r="FZ10" t="str">
            <v>A126095814T</v>
          </cell>
          <cell r="GA10" t="str">
            <v>A126110934A</v>
          </cell>
          <cell r="GB10" t="str">
            <v>A126103374J</v>
          </cell>
          <cell r="GC10" t="str">
            <v>A126095850A</v>
          </cell>
          <cell r="GD10" t="str">
            <v>A126110970K</v>
          </cell>
          <cell r="GE10" t="str">
            <v>A126103410F</v>
          </cell>
          <cell r="GF10" t="str">
            <v>A126095826A</v>
          </cell>
          <cell r="GG10" t="str">
            <v>A126110946K</v>
          </cell>
          <cell r="GH10" t="str">
            <v>A126103386T</v>
          </cell>
          <cell r="GI10" t="str">
            <v>A126095854K</v>
          </cell>
          <cell r="GJ10" t="str">
            <v>A126110974V</v>
          </cell>
          <cell r="GK10" t="str">
            <v>A126103414R</v>
          </cell>
          <cell r="GL10" t="str">
            <v>A126095834A</v>
          </cell>
          <cell r="GM10" t="str">
            <v>A126110954K</v>
          </cell>
          <cell r="GN10" t="str">
            <v>A126103394T</v>
          </cell>
          <cell r="GO10" t="str">
            <v>A126096042W</v>
          </cell>
          <cell r="GP10" t="str">
            <v>A126111162F</v>
          </cell>
          <cell r="GQ10" t="str">
            <v>A126103602X</v>
          </cell>
          <cell r="GR10" t="str">
            <v>A126095998W</v>
          </cell>
          <cell r="GS10" t="str">
            <v>A126111118W</v>
          </cell>
          <cell r="GT10" t="str">
            <v>A126103558A</v>
          </cell>
          <cell r="GU10" t="str">
            <v>A126096046F</v>
          </cell>
          <cell r="GV10" t="str">
            <v>A126111166R</v>
          </cell>
          <cell r="GW10" t="str">
            <v>A126103606J</v>
          </cell>
          <cell r="GX10" t="str">
            <v>A126096050W</v>
          </cell>
          <cell r="GY10" t="str">
            <v>A126111170F</v>
          </cell>
          <cell r="GZ10" t="str">
            <v>A126103610X</v>
          </cell>
          <cell r="HA10" t="str">
            <v>A126096002C</v>
          </cell>
          <cell r="HB10" t="str">
            <v>A126111122L</v>
          </cell>
          <cell r="HC10" t="str">
            <v>A126103562T</v>
          </cell>
          <cell r="HD10" t="str">
            <v>A126096006L</v>
          </cell>
          <cell r="HE10" t="str">
            <v>A126111126W</v>
          </cell>
          <cell r="HF10" t="str">
            <v>A126103566A</v>
          </cell>
          <cell r="HG10" t="str">
            <v>A126096030L</v>
          </cell>
          <cell r="HH10" t="str">
            <v>A126111150W</v>
          </cell>
          <cell r="HI10" t="str">
            <v>A126103590A</v>
          </cell>
          <cell r="HJ10" t="str">
            <v>A126095978L</v>
          </cell>
          <cell r="HK10" t="str">
            <v>A126111098X</v>
          </cell>
          <cell r="HL10" t="str">
            <v>A126103538T</v>
          </cell>
          <cell r="HM10" t="str">
            <v>A126096054F</v>
          </cell>
          <cell r="HN10" t="str">
            <v>A126111174R</v>
          </cell>
          <cell r="HO10" t="str">
            <v>A126103614J</v>
          </cell>
          <cell r="HP10" t="str">
            <v>A126096034W</v>
          </cell>
          <cell r="HQ10" t="str">
            <v>A126111154F</v>
          </cell>
          <cell r="HR10" t="str">
            <v>A126103594K</v>
          </cell>
          <cell r="HS10" t="str">
            <v>A126096066R</v>
          </cell>
          <cell r="HT10" t="str">
            <v>A126111186X</v>
          </cell>
          <cell r="HU10" t="str">
            <v>A126103626T</v>
          </cell>
          <cell r="HV10" t="str">
            <v>A126095982C</v>
          </cell>
          <cell r="HW10" t="str">
            <v>A126111102C</v>
          </cell>
          <cell r="HX10" t="str">
            <v>A126103542J</v>
          </cell>
          <cell r="HY10" t="str">
            <v>A126095938V</v>
          </cell>
          <cell r="HZ10" t="str">
            <v>A126111058F</v>
          </cell>
          <cell r="IA10" t="str">
            <v>A126103498K</v>
          </cell>
          <cell r="IB10" t="str">
            <v>A126095958C</v>
          </cell>
          <cell r="IC10" t="str">
            <v>A126111078R</v>
          </cell>
          <cell r="ID10" t="str">
            <v>A126103518J</v>
          </cell>
          <cell r="IE10" t="str">
            <v>A126096010C</v>
          </cell>
          <cell r="IF10" t="str">
            <v>A126111130L</v>
          </cell>
          <cell r="IG10" t="str">
            <v>A126103570T</v>
          </cell>
          <cell r="IH10" t="str">
            <v>A126095962V</v>
          </cell>
          <cell r="II10" t="str">
            <v>A126111082F</v>
          </cell>
          <cell r="IJ10" t="str">
            <v>A126103522X</v>
          </cell>
          <cell r="IK10" t="str">
            <v>A126096014L</v>
          </cell>
          <cell r="IL10" t="str">
            <v>A126111134W</v>
          </cell>
          <cell r="IM10" t="str">
            <v>A126103574A</v>
          </cell>
          <cell r="IN10" t="str">
            <v>A126096018W</v>
          </cell>
          <cell r="IO10" t="str">
            <v>A126111138F</v>
          </cell>
          <cell r="IP10" t="str">
            <v>A126103578K</v>
          </cell>
          <cell r="IQ10" t="str">
            <v>A126096070F</v>
          </cell>
        </row>
        <row r="11">
          <cell r="B11">
            <v>286.32</v>
          </cell>
          <cell r="C11">
            <v>115.529</v>
          </cell>
          <cell r="D11">
            <v>170.79</v>
          </cell>
          <cell r="E11">
            <v>267.87400000000002</v>
          </cell>
          <cell r="F11">
            <v>102.63</v>
          </cell>
          <cell r="G11">
            <v>165.244</v>
          </cell>
          <cell r="H11">
            <v>547.59500000000003</v>
          </cell>
          <cell r="I11">
            <v>293.84800000000001</v>
          </cell>
          <cell r="J11">
            <v>253.74700000000001</v>
          </cell>
          <cell r="K11">
            <v>2433.7460000000001</v>
          </cell>
          <cell r="L11">
            <v>1316.117</v>
          </cell>
          <cell r="M11">
            <v>1117.6300000000001</v>
          </cell>
          <cell r="N11">
            <v>487.79399999999998</v>
          </cell>
          <cell r="O11">
            <v>259.77</v>
          </cell>
          <cell r="P11">
            <v>228.024</v>
          </cell>
          <cell r="Q11">
            <v>1924.8009999999999</v>
          </cell>
          <cell r="R11">
            <v>979.25300000000004</v>
          </cell>
          <cell r="S11">
            <v>945.548</v>
          </cell>
          <cell r="T11">
            <v>257.17399999999998</v>
          </cell>
          <cell r="U11">
            <v>132.73500000000001</v>
          </cell>
          <cell r="V11">
            <v>124.43899999999999</v>
          </cell>
          <cell r="W11">
            <v>3226.1480000000001</v>
          </cell>
          <cell r="X11">
            <v>1724.778</v>
          </cell>
          <cell r="Y11">
            <v>1501.37</v>
          </cell>
          <cell r="Z11">
            <v>2876.4749999999999</v>
          </cell>
          <cell r="AA11">
            <v>1547.4549999999999</v>
          </cell>
          <cell r="AB11">
            <v>1329.02</v>
          </cell>
          <cell r="AC11">
            <v>2681.2130000000002</v>
          </cell>
          <cell r="AD11">
            <v>1455.405</v>
          </cell>
          <cell r="AE11">
            <v>1225.808</v>
          </cell>
          <cell r="AF11">
            <v>825.91700000000003</v>
          </cell>
          <cell r="AG11">
            <v>412.34100000000001</v>
          </cell>
          <cell r="AH11">
            <v>413.57600000000002</v>
          </cell>
          <cell r="AI11">
            <v>483.38499999999999</v>
          </cell>
          <cell r="AJ11">
            <v>249.947</v>
          </cell>
          <cell r="AK11">
            <v>233.43799999999999</v>
          </cell>
          <cell r="AL11">
            <v>238.578</v>
          </cell>
          <cell r="AM11">
            <v>135.13399999999999</v>
          </cell>
          <cell r="AN11">
            <v>103.444</v>
          </cell>
          <cell r="AO11">
            <v>187.804</v>
          </cell>
          <cell r="AP11">
            <v>99.135000000000005</v>
          </cell>
          <cell r="AQ11">
            <v>88.668999999999997</v>
          </cell>
          <cell r="AR11">
            <v>1614.7449999999999</v>
          </cell>
          <cell r="AS11">
            <v>653.50900000000001</v>
          </cell>
          <cell r="AT11">
            <v>961.23599999999999</v>
          </cell>
          <cell r="AU11">
            <v>359.733</v>
          </cell>
          <cell r="AV11">
            <v>131.66800000000001</v>
          </cell>
          <cell r="AW11">
            <v>228.065</v>
          </cell>
          <cell r="AX11">
            <v>89.747</v>
          </cell>
          <cell r="AY11">
            <v>38.076999999999998</v>
          </cell>
          <cell r="AZ11">
            <v>51.670999999999999</v>
          </cell>
          <cell r="BA11">
            <v>299.06099999999998</v>
          </cell>
          <cell r="BB11">
            <v>105.09099999999999</v>
          </cell>
          <cell r="BC11">
            <v>193.971</v>
          </cell>
          <cell r="BD11">
            <v>45.201000000000001</v>
          </cell>
          <cell r="BE11">
            <v>17.251999999999999</v>
          </cell>
          <cell r="BF11">
            <v>27.949000000000002</v>
          </cell>
          <cell r="BG11">
            <v>239.197</v>
          </cell>
          <cell r="BH11">
            <v>81.078999999999994</v>
          </cell>
          <cell r="BI11">
            <v>158.11799999999999</v>
          </cell>
          <cell r="BJ11">
            <v>26.434999999999999</v>
          </cell>
          <cell r="BK11">
            <v>10.958</v>
          </cell>
          <cell r="BL11">
            <v>15.477</v>
          </cell>
          <cell r="BM11">
            <v>61.914999999999999</v>
          </cell>
          <cell r="BN11">
            <v>27.215</v>
          </cell>
          <cell r="BO11">
            <v>34.700000000000003</v>
          </cell>
          <cell r="BP11">
            <v>67.537000000000006</v>
          </cell>
          <cell r="BQ11">
            <v>2.8439999999999999</v>
          </cell>
          <cell r="BR11">
            <v>64.692999999999998</v>
          </cell>
          <cell r="BS11">
            <v>675.53200000000004</v>
          </cell>
          <cell r="BT11">
            <v>287.14499999999998</v>
          </cell>
          <cell r="BU11">
            <v>388.387</v>
          </cell>
          <cell r="BV11">
            <v>548.78099999999995</v>
          </cell>
          <cell r="BW11">
            <v>231.44</v>
          </cell>
          <cell r="BX11">
            <v>317.33999999999997</v>
          </cell>
          <cell r="BY11">
            <v>70.665000000000006</v>
          </cell>
          <cell r="BZ11">
            <v>30.672000000000001</v>
          </cell>
          <cell r="CA11">
            <v>39.993000000000002</v>
          </cell>
          <cell r="CB11">
            <v>478.11599999999999</v>
          </cell>
          <cell r="CC11">
            <v>200.768</v>
          </cell>
          <cell r="CD11">
            <v>277.34800000000001</v>
          </cell>
          <cell r="CE11">
            <v>3052.0059999999999</v>
          </cell>
          <cell r="CF11">
            <v>1640.636</v>
          </cell>
          <cell r="CG11">
            <v>1411.3689999999999</v>
          </cell>
          <cell r="CH11">
            <v>1731.884</v>
          </cell>
          <cell r="CI11">
            <v>721.971</v>
          </cell>
          <cell r="CJ11">
            <v>1009.913</v>
          </cell>
          <cell r="CK11">
            <v>278.60899999999998</v>
          </cell>
          <cell r="CL11">
            <v>100.878</v>
          </cell>
          <cell r="CM11">
            <v>177.73</v>
          </cell>
          <cell r="CN11">
            <v>3755.1840000000002</v>
          </cell>
          <cell r="CO11">
            <v>1854.5609999999999</v>
          </cell>
          <cell r="CP11">
            <v>1900.623</v>
          </cell>
          <cell r="CQ11">
            <v>2328.873</v>
          </cell>
          <cell r="CR11">
            <v>1237.1110000000001</v>
          </cell>
          <cell r="CS11">
            <v>1091.7619999999999</v>
          </cell>
          <cell r="CT11">
            <v>354.88499999999999</v>
          </cell>
          <cell r="CU11">
            <v>185.63800000000001</v>
          </cell>
          <cell r="CV11">
            <v>169.24700000000001</v>
          </cell>
          <cell r="CW11">
            <v>215.88399999999999</v>
          </cell>
          <cell r="CX11">
            <v>86.361000000000004</v>
          </cell>
          <cell r="CY11">
            <v>129.523</v>
          </cell>
          <cell r="CZ11">
            <v>124.398</v>
          </cell>
          <cell r="DA11">
            <v>52.536999999999999</v>
          </cell>
          <cell r="DB11">
            <v>71.861000000000004</v>
          </cell>
          <cell r="DC11">
            <v>224.36699999999999</v>
          </cell>
          <cell r="DD11">
            <v>97.366</v>
          </cell>
          <cell r="DE11">
            <v>127.001</v>
          </cell>
          <cell r="DF11">
            <v>205.93299999999999</v>
          </cell>
          <cell r="DG11">
            <v>83.441000000000003</v>
          </cell>
          <cell r="DH11">
            <v>122.492</v>
          </cell>
          <cell r="DI11">
            <v>460.83100000000002</v>
          </cell>
          <cell r="DJ11">
            <v>231.827</v>
          </cell>
          <cell r="DK11">
            <v>229.00399999999999</v>
          </cell>
          <cell r="DL11">
            <v>1868.0419999999999</v>
          </cell>
          <cell r="DM11">
            <v>1005.284</v>
          </cell>
          <cell r="DN11">
            <v>862.75800000000004</v>
          </cell>
          <cell r="DO11">
            <v>424.78500000000003</v>
          </cell>
          <cell r="DP11">
            <v>212.792</v>
          </cell>
          <cell r="DQ11">
            <v>211.99299999999999</v>
          </cell>
          <cell r="DR11">
            <v>1521.413</v>
          </cell>
          <cell r="DS11">
            <v>798.60199999999998</v>
          </cell>
          <cell r="DT11">
            <v>722.81100000000004</v>
          </cell>
          <cell r="DU11">
            <v>173.161</v>
          </cell>
          <cell r="DV11">
            <v>84.927000000000007</v>
          </cell>
          <cell r="DW11">
            <v>88.234999999999999</v>
          </cell>
          <cell r="DX11">
            <v>2507.348</v>
          </cell>
          <cell r="DY11">
            <v>1323.2929999999999</v>
          </cell>
          <cell r="DZ11">
            <v>1184.0540000000001</v>
          </cell>
          <cell r="EA11">
            <v>2227.5700000000002</v>
          </cell>
          <cell r="EB11">
            <v>1195.1099999999999</v>
          </cell>
          <cell r="EC11">
            <v>1032.4590000000001</v>
          </cell>
          <cell r="ED11">
            <v>2075.3240000000001</v>
          </cell>
          <cell r="EE11">
            <v>1120.355</v>
          </cell>
          <cell r="EF11">
            <v>954.96900000000005</v>
          </cell>
          <cell r="EG11">
            <v>580.61500000000001</v>
          </cell>
          <cell r="EH11">
            <v>299.60899999999998</v>
          </cell>
          <cell r="EI11">
            <v>281.00599999999997</v>
          </cell>
          <cell r="EJ11">
            <v>377.13099999999997</v>
          </cell>
          <cell r="EK11">
            <v>197.25800000000001</v>
          </cell>
          <cell r="EL11">
            <v>179.87299999999999</v>
          </cell>
          <cell r="EM11">
            <v>198.65600000000001</v>
          </cell>
          <cell r="EN11">
            <v>111.07599999999999</v>
          </cell>
          <cell r="EO11">
            <v>87.58</v>
          </cell>
          <cell r="EP11">
            <v>163.095</v>
          </cell>
          <cell r="EQ11">
            <v>93.206000000000003</v>
          </cell>
          <cell r="ER11">
            <v>69.89</v>
          </cell>
          <cell r="ES11">
            <v>1263.2159999999999</v>
          </cell>
          <cell r="ET11">
            <v>524.24400000000003</v>
          </cell>
          <cell r="EU11">
            <v>738.97199999999998</v>
          </cell>
          <cell r="EV11">
            <v>256.483</v>
          </cell>
          <cell r="EW11">
            <v>88.19</v>
          </cell>
          <cell r="EX11">
            <v>168.29400000000001</v>
          </cell>
          <cell r="EY11">
            <v>58.283000000000001</v>
          </cell>
          <cell r="EZ11">
            <v>23.245000000000001</v>
          </cell>
          <cell r="FA11">
            <v>35.036999999999999</v>
          </cell>
          <cell r="FB11">
            <v>224.386</v>
          </cell>
          <cell r="FC11">
            <v>77.305000000000007</v>
          </cell>
          <cell r="FD11">
            <v>147.08099999999999</v>
          </cell>
          <cell r="FE11">
            <v>33.225000000000001</v>
          </cell>
          <cell r="FF11">
            <v>10.308999999999999</v>
          </cell>
          <cell r="FG11">
            <v>22.916</v>
          </cell>
          <cell r="FH11">
            <v>182.559</v>
          </cell>
          <cell r="FI11">
            <v>63.576999999999998</v>
          </cell>
          <cell r="FJ11">
            <v>118.982</v>
          </cell>
          <cell r="FK11">
            <v>19.712</v>
          </cell>
          <cell r="FL11">
            <v>9.984</v>
          </cell>
          <cell r="FM11">
            <v>9.7279999999999998</v>
          </cell>
          <cell r="FN11">
            <v>32.572000000000003</v>
          </cell>
          <cell r="FO11">
            <v>10.884</v>
          </cell>
          <cell r="FP11">
            <v>21.687999999999999</v>
          </cell>
          <cell r="FQ11">
            <v>63.805999999999997</v>
          </cell>
          <cell r="FR11">
            <v>7.1970000000000001</v>
          </cell>
          <cell r="FS11">
            <v>56.61</v>
          </cell>
          <cell r="FT11">
            <v>554.03099999999995</v>
          </cell>
          <cell r="FU11">
            <v>236.89</v>
          </cell>
          <cell r="FV11">
            <v>317.14100000000002</v>
          </cell>
          <cell r="FW11">
            <v>420.053</v>
          </cell>
          <cell r="FX11">
            <v>181.39500000000001</v>
          </cell>
          <cell r="FY11">
            <v>238.65799999999999</v>
          </cell>
          <cell r="FZ11">
            <v>54.22</v>
          </cell>
          <cell r="GA11">
            <v>23.216999999999999</v>
          </cell>
          <cell r="GB11">
            <v>31.003</v>
          </cell>
          <cell r="GC11">
            <v>365.83300000000003</v>
          </cell>
          <cell r="GD11">
            <v>158.178</v>
          </cell>
          <cell r="GE11">
            <v>207.655</v>
          </cell>
          <cell r="GF11">
            <v>2383.0929999999998</v>
          </cell>
          <cell r="GG11">
            <v>1260.329</v>
          </cell>
          <cell r="GH11">
            <v>1122.7650000000001</v>
          </cell>
          <cell r="GI11">
            <v>1372.0909999999999</v>
          </cell>
          <cell r="GJ11">
            <v>594.23299999999995</v>
          </cell>
          <cell r="GK11">
            <v>777.85799999999995</v>
          </cell>
          <cell r="GL11">
            <v>212.59299999999999</v>
          </cell>
          <cell r="GM11">
            <v>76.278000000000006</v>
          </cell>
          <cell r="GN11">
            <v>136.316</v>
          </cell>
          <cell r="GO11">
            <v>1373.826</v>
          </cell>
          <cell r="GP11">
            <v>675.76700000000005</v>
          </cell>
          <cell r="GQ11">
            <v>698.05899999999997</v>
          </cell>
          <cell r="GR11">
            <v>797.64</v>
          </cell>
          <cell r="GS11">
            <v>428.983</v>
          </cell>
          <cell r="GT11">
            <v>368.65699999999998</v>
          </cell>
          <cell r="GU11">
            <v>112.443</v>
          </cell>
          <cell r="GV11">
            <v>53.069000000000003</v>
          </cell>
          <cell r="GW11">
            <v>59.374000000000002</v>
          </cell>
          <cell r="GX11">
            <v>77.352999999999994</v>
          </cell>
          <cell r="GY11">
            <v>26.863</v>
          </cell>
          <cell r="GZ11">
            <v>50.488999999999997</v>
          </cell>
          <cell r="HA11">
            <v>40.366999999999997</v>
          </cell>
          <cell r="HB11">
            <v>17.911000000000001</v>
          </cell>
          <cell r="HC11">
            <v>22.456</v>
          </cell>
          <cell r="HD11">
            <v>78.497</v>
          </cell>
          <cell r="HE11">
            <v>28.645</v>
          </cell>
          <cell r="HF11">
            <v>49.850999999999999</v>
          </cell>
          <cell r="HG11">
            <v>74.325000000000003</v>
          </cell>
          <cell r="HH11">
            <v>25.981000000000002</v>
          </cell>
          <cell r="HI11">
            <v>48.344000000000001</v>
          </cell>
          <cell r="HJ11">
            <v>129.55099999999999</v>
          </cell>
          <cell r="HK11">
            <v>69.912000000000006</v>
          </cell>
          <cell r="HL11">
            <v>59.639000000000003</v>
          </cell>
          <cell r="HM11">
            <v>668.08900000000006</v>
          </cell>
          <cell r="HN11">
            <v>359.07100000000003</v>
          </cell>
          <cell r="HO11">
            <v>309.01799999999997</v>
          </cell>
          <cell r="HP11">
            <v>119.626</v>
          </cell>
          <cell r="HQ11">
            <v>63.820999999999998</v>
          </cell>
          <cell r="HR11">
            <v>55.805</v>
          </cell>
          <cell r="HS11">
            <v>536.19200000000001</v>
          </cell>
          <cell r="HT11">
            <v>272.858</v>
          </cell>
          <cell r="HU11">
            <v>263.334</v>
          </cell>
          <cell r="HV11">
            <v>61.551000000000002</v>
          </cell>
          <cell r="HW11">
            <v>31.623999999999999</v>
          </cell>
          <cell r="HX11">
            <v>29.927</v>
          </cell>
          <cell r="HY11">
            <v>863.37400000000002</v>
          </cell>
          <cell r="HZ11">
            <v>459.92500000000001</v>
          </cell>
          <cell r="IA11">
            <v>403.45</v>
          </cell>
          <cell r="IB11">
            <v>777.31399999999996</v>
          </cell>
          <cell r="IC11">
            <v>416.577</v>
          </cell>
          <cell r="ID11">
            <v>360.73700000000002</v>
          </cell>
          <cell r="IE11">
            <v>724.23</v>
          </cell>
          <cell r="IF11">
            <v>391.67099999999999</v>
          </cell>
          <cell r="IG11">
            <v>332.55900000000003</v>
          </cell>
          <cell r="IH11">
            <v>197.6</v>
          </cell>
          <cell r="II11">
            <v>96.504999999999995</v>
          </cell>
          <cell r="IJ11">
            <v>101.096</v>
          </cell>
          <cell r="IK11">
            <v>117.44799999999999</v>
          </cell>
          <cell r="IL11">
            <v>58.415999999999997</v>
          </cell>
          <cell r="IM11">
            <v>59.031999999999996</v>
          </cell>
          <cell r="IN11">
            <v>51.713999999999999</v>
          </cell>
          <cell r="IO11">
            <v>27.475000000000001</v>
          </cell>
          <cell r="IP11">
            <v>24.239000000000001</v>
          </cell>
          <cell r="IQ11">
            <v>57.426000000000002</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288.60300000000001</v>
          </cell>
          <cell r="C23">
            <v>126.53700000000001</v>
          </cell>
          <cell r="D23">
            <v>162.066</v>
          </cell>
          <cell r="E23">
            <v>274.72699999999998</v>
          </cell>
          <cell r="F23">
            <v>114.92</v>
          </cell>
          <cell r="G23">
            <v>159.80699999999999</v>
          </cell>
          <cell r="H23">
            <v>571.61800000000005</v>
          </cell>
          <cell r="I23">
            <v>309.12200000000001</v>
          </cell>
          <cell r="J23">
            <v>262.49599999999998</v>
          </cell>
          <cell r="K23">
            <v>2480.9940000000001</v>
          </cell>
          <cell r="L23">
            <v>1347.912</v>
          </cell>
          <cell r="M23">
            <v>1133.0820000000001</v>
          </cell>
          <cell r="N23">
            <v>520.88499999999999</v>
          </cell>
          <cell r="O23">
            <v>279.28800000000001</v>
          </cell>
          <cell r="P23">
            <v>241.59700000000001</v>
          </cell>
          <cell r="Q23">
            <v>1947.883</v>
          </cell>
          <cell r="R23">
            <v>990.06500000000005</v>
          </cell>
          <cell r="S23">
            <v>957.81799999999998</v>
          </cell>
          <cell r="T23">
            <v>269.89600000000002</v>
          </cell>
          <cell r="U23">
            <v>137.46799999999999</v>
          </cell>
          <cell r="V23">
            <v>132.428</v>
          </cell>
          <cell r="W23">
            <v>3288.913</v>
          </cell>
          <cell r="X23">
            <v>1763.59</v>
          </cell>
          <cell r="Y23">
            <v>1525.3230000000001</v>
          </cell>
          <cell r="Z23">
            <v>2919.8890000000001</v>
          </cell>
          <cell r="AA23">
            <v>1573.587</v>
          </cell>
          <cell r="AB23">
            <v>1346.3019999999999</v>
          </cell>
          <cell r="AC23">
            <v>2725.8679999999999</v>
          </cell>
          <cell r="AD23">
            <v>1487.5229999999999</v>
          </cell>
          <cell r="AE23">
            <v>1238.345</v>
          </cell>
          <cell r="AF23">
            <v>810.798</v>
          </cell>
          <cell r="AG23">
            <v>410.40600000000001</v>
          </cell>
          <cell r="AH23">
            <v>400.392</v>
          </cell>
          <cell r="AI23">
            <v>482.48</v>
          </cell>
          <cell r="AJ23">
            <v>248.97</v>
          </cell>
          <cell r="AK23">
            <v>233.51</v>
          </cell>
          <cell r="AL23">
            <v>246.18</v>
          </cell>
          <cell r="AM23">
            <v>142.41399999999999</v>
          </cell>
          <cell r="AN23">
            <v>103.76600000000001</v>
          </cell>
          <cell r="AO23">
            <v>189.012</v>
          </cell>
          <cell r="AP23">
            <v>101.276</v>
          </cell>
          <cell r="AQ23">
            <v>87.736000000000004</v>
          </cell>
          <cell r="AR23">
            <v>1664.702</v>
          </cell>
          <cell r="AS23">
            <v>654.47799999999995</v>
          </cell>
          <cell r="AT23">
            <v>1010.223</v>
          </cell>
          <cell r="AU23">
            <v>362.73899999999998</v>
          </cell>
          <cell r="AV23">
            <v>129.15700000000001</v>
          </cell>
          <cell r="AW23">
            <v>233.583</v>
          </cell>
          <cell r="AX23">
            <v>109.21</v>
          </cell>
          <cell r="AY23">
            <v>40.36</v>
          </cell>
          <cell r="AZ23">
            <v>68.849999999999994</v>
          </cell>
          <cell r="BA23">
            <v>306.55200000000002</v>
          </cell>
          <cell r="BB23">
            <v>112.367</v>
          </cell>
          <cell r="BC23">
            <v>194.185</v>
          </cell>
          <cell r="BD23">
            <v>46.728999999999999</v>
          </cell>
          <cell r="BE23">
            <v>14.194000000000001</v>
          </cell>
          <cell r="BF23">
            <v>32.536000000000001</v>
          </cell>
          <cell r="BG23">
            <v>243.542</v>
          </cell>
          <cell r="BH23">
            <v>94.052999999999997</v>
          </cell>
          <cell r="BI23">
            <v>149.489</v>
          </cell>
          <cell r="BJ23">
            <v>26.015999999999998</v>
          </cell>
          <cell r="BK23">
            <v>11.286</v>
          </cell>
          <cell r="BL23">
            <v>14.731</v>
          </cell>
          <cell r="BM23">
            <v>61.182000000000002</v>
          </cell>
          <cell r="BN23">
            <v>19.768000000000001</v>
          </cell>
          <cell r="BO23">
            <v>41.412999999999997</v>
          </cell>
          <cell r="BP23">
            <v>66.86</v>
          </cell>
          <cell r="BQ23">
            <v>3.7949999999999999</v>
          </cell>
          <cell r="BR23">
            <v>63.064999999999998</v>
          </cell>
          <cell r="BS23">
            <v>684.55399999999997</v>
          </cell>
          <cell r="BT23">
            <v>279.101</v>
          </cell>
          <cell r="BU23">
            <v>405.45299999999997</v>
          </cell>
          <cell r="BV23">
            <v>556.74599999999998</v>
          </cell>
          <cell r="BW23">
            <v>233.411</v>
          </cell>
          <cell r="BX23">
            <v>323.33499999999998</v>
          </cell>
          <cell r="BY23">
            <v>76.558999999999997</v>
          </cell>
          <cell r="BZ23">
            <v>34.323</v>
          </cell>
          <cell r="CA23">
            <v>42.234999999999999</v>
          </cell>
          <cell r="CB23">
            <v>480.18700000000001</v>
          </cell>
          <cell r="CC23">
            <v>199.08799999999999</v>
          </cell>
          <cell r="CD23">
            <v>281.09899999999999</v>
          </cell>
          <cell r="CE23">
            <v>3129.1709999999998</v>
          </cell>
          <cell r="CF23">
            <v>1691.357</v>
          </cell>
          <cell r="CG23">
            <v>1437.8140000000001</v>
          </cell>
          <cell r="CH23">
            <v>1777.155</v>
          </cell>
          <cell r="CI23">
            <v>721.43100000000004</v>
          </cell>
          <cell r="CJ23">
            <v>1055.7239999999999</v>
          </cell>
          <cell r="CK23">
            <v>282.77199999999999</v>
          </cell>
          <cell r="CL23">
            <v>106.042</v>
          </cell>
          <cell r="CM23">
            <v>176.73099999999999</v>
          </cell>
          <cell r="CN23">
            <v>3774.9580000000001</v>
          </cell>
          <cell r="CO23">
            <v>1857.877</v>
          </cell>
          <cell r="CP23">
            <v>1917.0809999999999</v>
          </cell>
          <cell r="CQ23">
            <v>2378.3389999999999</v>
          </cell>
          <cell r="CR23">
            <v>1262.009</v>
          </cell>
          <cell r="CS23">
            <v>1116.33</v>
          </cell>
          <cell r="CT23">
            <v>311.57499999999999</v>
          </cell>
          <cell r="CU23">
            <v>158.41</v>
          </cell>
          <cell r="CV23">
            <v>153.166</v>
          </cell>
          <cell r="CW23">
            <v>194.15600000000001</v>
          </cell>
          <cell r="CX23">
            <v>77.816000000000003</v>
          </cell>
          <cell r="CY23">
            <v>116.339</v>
          </cell>
          <cell r="CZ23">
            <v>112.074</v>
          </cell>
          <cell r="DA23">
            <v>49.567</v>
          </cell>
          <cell r="DB23">
            <v>62.508000000000003</v>
          </cell>
          <cell r="DC23">
            <v>208.42699999999999</v>
          </cell>
          <cell r="DD23">
            <v>90.465000000000003</v>
          </cell>
          <cell r="DE23">
            <v>117.962</v>
          </cell>
          <cell r="DF23">
            <v>186.52799999999999</v>
          </cell>
          <cell r="DG23">
            <v>76.448999999999998</v>
          </cell>
          <cell r="DH23">
            <v>110.07899999999999</v>
          </cell>
          <cell r="DI23">
            <v>439.88900000000001</v>
          </cell>
          <cell r="DJ23">
            <v>240.40100000000001</v>
          </cell>
          <cell r="DK23">
            <v>199.488</v>
          </cell>
          <cell r="DL23">
            <v>1938.45</v>
          </cell>
          <cell r="DM23">
            <v>1021.6079999999999</v>
          </cell>
          <cell r="DN23">
            <v>916.84199999999998</v>
          </cell>
          <cell r="DO23">
            <v>396.54899999999998</v>
          </cell>
          <cell r="DP23">
            <v>211.41200000000001</v>
          </cell>
          <cell r="DQ23">
            <v>185.137</v>
          </cell>
          <cell r="DR23">
            <v>1570.758</v>
          </cell>
          <cell r="DS23">
            <v>791.14599999999996</v>
          </cell>
          <cell r="DT23">
            <v>779.61199999999997</v>
          </cell>
          <cell r="DU23">
            <v>155.90799999999999</v>
          </cell>
          <cell r="DV23">
            <v>76.838999999999999</v>
          </cell>
          <cell r="DW23">
            <v>79.069000000000003</v>
          </cell>
          <cell r="DX23">
            <v>2553.2750000000001</v>
          </cell>
          <cell r="DY23">
            <v>1350.7370000000001</v>
          </cell>
          <cell r="DZ23">
            <v>1202.537</v>
          </cell>
          <cell r="EA23">
            <v>2264.1990000000001</v>
          </cell>
          <cell r="EB23">
            <v>1194.873</v>
          </cell>
          <cell r="EC23">
            <v>1069.327</v>
          </cell>
          <cell r="ED23">
            <v>2118.8339999999998</v>
          </cell>
          <cell r="EE23">
            <v>1127.2190000000001</v>
          </cell>
          <cell r="EF23">
            <v>991.61500000000001</v>
          </cell>
          <cell r="EG23">
            <v>538.61099999999999</v>
          </cell>
          <cell r="EH23">
            <v>276.17099999999999</v>
          </cell>
          <cell r="EI23">
            <v>262.44</v>
          </cell>
          <cell r="EJ23">
            <v>354.76900000000001</v>
          </cell>
          <cell r="EK23">
            <v>195.01900000000001</v>
          </cell>
          <cell r="EL23">
            <v>159.75</v>
          </cell>
          <cell r="EM23">
            <v>179.833</v>
          </cell>
          <cell r="EN23">
            <v>106.29</v>
          </cell>
          <cell r="EO23">
            <v>73.542000000000002</v>
          </cell>
          <cell r="EP23">
            <v>138.208</v>
          </cell>
          <cell r="EQ23">
            <v>68.557000000000002</v>
          </cell>
          <cell r="ER23">
            <v>69.650999999999996</v>
          </cell>
          <cell r="ES23">
            <v>1258.4110000000001</v>
          </cell>
          <cell r="ET23">
            <v>527.31200000000001</v>
          </cell>
          <cell r="EU23">
            <v>731.1</v>
          </cell>
          <cell r="EV23">
            <v>241.86500000000001</v>
          </cell>
          <cell r="EW23">
            <v>92.421000000000006</v>
          </cell>
          <cell r="EX23">
            <v>149.44399999999999</v>
          </cell>
          <cell r="EY23">
            <v>66.375</v>
          </cell>
          <cell r="EZ23">
            <v>30.382000000000001</v>
          </cell>
          <cell r="FA23">
            <v>35.991999999999997</v>
          </cell>
          <cell r="FB23">
            <v>205.98500000000001</v>
          </cell>
          <cell r="FC23">
            <v>79.703000000000003</v>
          </cell>
          <cell r="FD23">
            <v>126.282</v>
          </cell>
          <cell r="FE23">
            <v>29.388999999999999</v>
          </cell>
          <cell r="FF23">
            <v>11.06</v>
          </cell>
          <cell r="FG23">
            <v>18.329000000000001</v>
          </cell>
          <cell r="FH23">
            <v>162.78399999999999</v>
          </cell>
          <cell r="FI23">
            <v>65.382000000000005</v>
          </cell>
          <cell r="FJ23">
            <v>97.402000000000001</v>
          </cell>
          <cell r="FK23">
            <v>18.710999999999999</v>
          </cell>
          <cell r="FL23">
            <v>9.1280000000000001</v>
          </cell>
          <cell r="FM23">
            <v>9.5820000000000007</v>
          </cell>
          <cell r="FN23">
            <v>35.878999999999998</v>
          </cell>
          <cell r="FO23">
            <v>12.718</v>
          </cell>
          <cell r="FP23">
            <v>23.161999999999999</v>
          </cell>
          <cell r="FQ23">
            <v>46.923999999999999</v>
          </cell>
          <cell r="FR23">
            <v>4.4420000000000002</v>
          </cell>
          <cell r="FS23">
            <v>42.481999999999999</v>
          </cell>
          <cell r="FT23">
            <v>541.08799999999997</v>
          </cell>
          <cell r="FU23">
            <v>237.33199999999999</v>
          </cell>
          <cell r="FV23">
            <v>303.75599999999997</v>
          </cell>
          <cell r="FW23">
            <v>380.07299999999998</v>
          </cell>
          <cell r="FX23">
            <v>160.977</v>
          </cell>
          <cell r="FY23">
            <v>219.095</v>
          </cell>
          <cell r="FZ23">
            <v>46.231999999999999</v>
          </cell>
          <cell r="GA23">
            <v>17.669</v>
          </cell>
          <cell r="GB23">
            <v>28.562000000000001</v>
          </cell>
          <cell r="GC23">
            <v>333.84100000000001</v>
          </cell>
          <cell r="GD23">
            <v>143.30799999999999</v>
          </cell>
          <cell r="GE23">
            <v>190.53299999999999</v>
          </cell>
          <cell r="GF23">
            <v>2424.5709999999999</v>
          </cell>
          <cell r="GG23">
            <v>1279.6780000000001</v>
          </cell>
          <cell r="GH23">
            <v>1144.8920000000001</v>
          </cell>
          <cell r="GI23">
            <v>1350.3879999999999</v>
          </cell>
          <cell r="GJ23">
            <v>578.19899999999996</v>
          </cell>
          <cell r="GK23">
            <v>772.18899999999996</v>
          </cell>
          <cell r="GL23">
            <v>197.68799999999999</v>
          </cell>
          <cell r="GM23">
            <v>78.664000000000001</v>
          </cell>
          <cell r="GN23">
            <v>119.024</v>
          </cell>
          <cell r="GO23">
            <v>1371.539</v>
          </cell>
          <cell r="GP23">
            <v>676.03399999999999</v>
          </cell>
          <cell r="GQ23">
            <v>695.505</v>
          </cell>
          <cell r="GR23">
            <v>804.77200000000005</v>
          </cell>
          <cell r="GS23">
            <v>425.02699999999999</v>
          </cell>
          <cell r="GT23">
            <v>379.74400000000003</v>
          </cell>
          <cell r="GU23">
            <v>119.357</v>
          </cell>
          <cell r="GV23">
            <v>59.527999999999999</v>
          </cell>
          <cell r="GW23">
            <v>59.828000000000003</v>
          </cell>
          <cell r="GX23">
            <v>81.144000000000005</v>
          </cell>
          <cell r="GY23">
            <v>31.75</v>
          </cell>
          <cell r="GZ23">
            <v>49.393999999999998</v>
          </cell>
          <cell r="HA23">
            <v>41.279000000000003</v>
          </cell>
          <cell r="HB23">
            <v>21.349</v>
          </cell>
          <cell r="HC23">
            <v>19.93</v>
          </cell>
          <cell r="HD23">
            <v>82.215999999999994</v>
          </cell>
          <cell r="HE23">
            <v>32.884999999999998</v>
          </cell>
          <cell r="HF23">
            <v>49.331000000000003</v>
          </cell>
          <cell r="HG23">
            <v>77.132000000000005</v>
          </cell>
          <cell r="HH23">
            <v>30.436</v>
          </cell>
          <cell r="HI23">
            <v>46.695999999999998</v>
          </cell>
          <cell r="HJ23">
            <v>137.624</v>
          </cell>
          <cell r="HK23">
            <v>70.649000000000001</v>
          </cell>
          <cell r="HL23">
            <v>66.975999999999999</v>
          </cell>
          <cell r="HM23">
            <v>667.14700000000005</v>
          </cell>
          <cell r="HN23">
            <v>354.37900000000002</v>
          </cell>
          <cell r="HO23">
            <v>312.76900000000001</v>
          </cell>
          <cell r="HP23">
            <v>122.536</v>
          </cell>
          <cell r="HQ23">
            <v>61.838999999999999</v>
          </cell>
          <cell r="HR23">
            <v>60.697000000000003</v>
          </cell>
          <cell r="HS23">
            <v>543.05399999999997</v>
          </cell>
          <cell r="HT23">
            <v>273.06</v>
          </cell>
          <cell r="HU23">
            <v>269.99400000000003</v>
          </cell>
          <cell r="HV23">
            <v>68.355999999999995</v>
          </cell>
          <cell r="HW23">
            <v>31.67</v>
          </cell>
          <cell r="HX23">
            <v>36.686</v>
          </cell>
          <cell r="HY23">
            <v>873.79300000000001</v>
          </cell>
          <cell r="HZ23">
            <v>457.97699999999998</v>
          </cell>
          <cell r="IA23">
            <v>415.81599999999997</v>
          </cell>
          <cell r="IB23">
            <v>785.58199999999999</v>
          </cell>
          <cell r="IC23">
            <v>412.93200000000002</v>
          </cell>
          <cell r="ID23">
            <v>372.65</v>
          </cell>
          <cell r="IE23">
            <v>727.92100000000005</v>
          </cell>
          <cell r="IF23">
            <v>386.44499999999999</v>
          </cell>
          <cell r="IG23">
            <v>341.476</v>
          </cell>
          <cell r="IH23">
            <v>206.245</v>
          </cell>
          <cell r="II23">
            <v>97.096999999999994</v>
          </cell>
          <cell r="IJ23">
            <v>109.148</v>
          </cell>
          <cell r="IK23">
            <v>127.958</v>
          </cell>
          <cell r="IL23">
            <v>64.632000000000005</v>
          </cell>
          <cell r="IM23">
            <v>63.326000000000001</v>
          </cell>
          <cell r="IN23">
            <v>58.936999999999998</v>
          </cell>
          <cell r="IO23">
            <v>31.681999999999999</v>
          </cell>
          <cell r="IP23">
            <v>27.254999999999999</v>
          </cell>
          <cell r="IQ23">
            <v>64.114000000000004</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303.99400000000003</v>
          </cell>
          <cell r="C35">
            <v>126.203</v>
          </cell>
          <cell r="D35">
            <v>177.791</v>
          </cell>
          <cell r="E35">
            <v>287.77199999999999</v>
          </cell>
          <cell r="F35">
            <v>114.47199999999999</v>
          </cell>
          <cell r="G35">
            <v>173.3</v>
          </cell>
          <cell r="H35">
            <v>580.15499999999997</v>
          </cell>
          <cell r="I35">
            <v>311.13200000000001</v>
          </cell>
          <cell r="J35">
            <v>269.02199999999999</v>
          </cell>
          <cell r="K35">
            <v>2585.5300000000002</v>
          </cell>
          <cell r="L35">
            <v>1388.491</v>
          </cell>
          <cell r="M35">
            <v>1197.039</v>
          </cell>
          <cell r="N35">
            <v>522.95399999999995</v>
          </cell>
          <cell r="O35">
            <v>273.99900000000002</v>
          </cell>
          <cell r="P35">
            <v>248.95500000000001</v>
          </cell>
          <cell r="Q35">
            <v>2054.1619999999998</v>
          </cell>
          <cell r="R35">
            <v>1026.8489999999999</v>
          </cell>
          <cell r="S35">
            <v>1027.3130000000001</v>
          </cell>
          <cell r="T35">
            <v>261.58800000000002</v>
          </cell>
          <cell r="U35">
            <v>119.908</v>
          </cell>
          <cell r="V35">
            <v>141.68</v>
          </cell>
          <cell r="W35">
            <v>3431.3150000000001</v>
          </cell>
          <cell r="X35">
            <v>1814.22</v>
          </cell>
          <cell r="Y35">
            <v>1617.095</v>
          </cell>
          <cell r="Z35">
            <v>3038.288</v>
          </cell>
          <cell r="AA35">
            <v>1612.739</v>
          </cell>
          <cell r="AB35">
            <v>1425.549</v>
          </cell>
          <cell r="AC35">
            <v>2825.57</v>
          </cell>
          <cell r="AD35">
            <v>1527.213</v>
          </cell>
          <cell r="AE35">
            <v>1298.357</v>
          </cell>
          <cell r="AF35">
            <v>813.96299999999997</v>
          </cell>
          <cell r="AG35">
            <v>394.05099999999999</v>
          </cell>
          <cell r="AH35">
            <v>419.91199999999998</v>
          </cell>
          <cell r="AI35">
            <v>512.44899999999996</v>
          </cell>
          <cell r="AJ35">
            <v>259.19299999999998</v>
          </cell>
          <cell r="AK35">
            <v>253.256</v>
          </cell>
          <cell r="AL35">
            <v>246.81899999999999</v>
          </cell>
          <cell r="AM35">
            <v>144.596</v>
          </cell>
          <cell r="AN35">
            <v>102.223</v>
          </cell>
          <cell r="AO35">
            <v>201.01900000000001</v>
          </cell>
          <cell r="AP35">
            <v>99.563999999999993</v>
          </cell>
          <cell r="AQ35">
            <v>101.456</v>
          </cell>
          <cell r="AR35">
            <v>1688.6</v>
          </cell>
          <cell r="AS35">
            <v>676.11400000000003</v>
          </cell>
          <cell r="AT35">
            <v>1012.485</v>
          </cell>
          <cell r="AU35">
            <v>342.79</v>
          </cell>
          <cell r="AV35">
            <v>125.961</v>
          </cell>
          <cell r="AW35">
            <v>216.82900000000001</v>
          </cell>
          <cell r="AX35">
            <v>84.042000000000002</v>
          </cell>
          <cell r="AY35">
            <v>35.305999999999997</v>
          </cell>
          <cell r="AZ35">
            <v>48.735999999999997</v>
          </cell>
          <cell r="BA35">
            <v>288.83999999999997</v>
          </cell>
          <cell r="BB35">
            <v>110.846</v>
          </cell>
          <cell r="BC35">
            <v>177.994</v>
          </cell>
          <cell r="BD35">
            <v>47.607999999999997</v>
          </cell>
          <cell r="BE35">
            <v>14.881</v>
          </cell>
          <cell r="BF35">
            <v>32.726999999999997</v>
          </cell>
          <cell r="BG35">
            <v>230.429</v>
          </cell>
          <cell r="BH35">
            <v>92.585999999999999</v>
          </cell>
          <cell r="BI35">
            <v>137.84299999999999</v>
          </cell>
          <cell r="BJ35">
            <v>24.082000000000001</v>
          </cell>
          <cell r="BK35">
            <v>11.619</v>
          </cell>
          <cell r="BL35">
            <v>12.462999999999999</v>
          </cell>
          <cell r="BM35">
            <v>54.273000000000003</v>
          </cell>
          <cell r="BN35">
            <v>15.436999999999999</v>
          </cell>
          <cell r="BO35">
            <v>38.835000000000001</v>
          </cell>
          <cell r="BP35">
            <v>62.161000000000001</v>
          </cell>
          <cell r="BQ35">
            <v>3.3250000000000002</v>
          </cell>
          <cell r="BR35">
            <v>58.835999999999999</v>
          </cell>
          <cell r="BS35">
            <v>580.38900000000001</v>
          </cell>
          <cell r="BT35">
            <v>248.029</v>
          </cell>
          <cell r="BU35">
            <v>332.36</v>
          </cell>
          <cell r="BV35">
            <v>544.13199999999995</v>
          </cell>
          <cell r="BW35">
            <v>225.84700000000001</v>
          </cell>
          <cell r="BX35">
            <v>318.28399999999999</v>
          </cell>
          <cell r="BY35">
            <v>74.209999999999994</v>
          </cell>
          <cell r="BZ35">
            <v>26.199000000000002</v>
          </cell>
          <cell r="CA35">
            <v>48.011000000000003</v>
          </cell>
          <cell r="CB35">
            <v>469.92200000000003</v>
          </cell>
          <cell r="CC35">
            <v>199.648</v>
          </cell>
          <cell r="CD35">
            <v>270.274</v>
          </cell>
          <cell r="CE35">
            <v>3239.895</v>
          </cell>
          <cell r="CF35">
            <v>1725.8230000000001</v>
          </cell>
          <cell r="CG35">
            <v>1514.0719999999999</v>
          </cell>
          <cell r="CH35">
            <v>1815.4090000000001</v>
          </cell>
          <cell r="CI35">
            <v>749.47900000000004</v>
          </cell>
          <cell r="CJ35">
            <v>1065.93</v>
          </cell>
          <cell r="CK35">
            <v>274.50200000000001</v>
          </cell>
          <cell r="CL35">
            <v>109.724</v>
          </cell>
          <cell r="CM35">
            <v>164.779</v>
          </cell>
          <cell r="CN35">
            <v>3840.123</v>
          </cell>
          <cell r="CO35">
            <v>1882.673</v>
          </cell>
          <cell r="CP35">
            <v>1957.45</v>
          </cell>
          <cell r="CQ35">
            <v>2344.3069999999998</v>
          </cell>
          <cell r="CR35">
            <v>1234.2249999999999</v>
          </cell>
          <cell r="CS35">
            <v>1110.0820000000001</v>
          </cell>
          <cell r="CT35">
            <v>333.12200000000001</v>
          </cell>
          <cell r="CU35">
            <v>173.404</v>
          </cell>
          <cell r="CV35">
            <v>159.71799999999999</v>
          </cell>
          <cell r="CW35">
            <v>216.53399999999999</v>
          </cell>
          <cell r="CX35">
            <v>88.125</v>
          </cell>
          <cell r="CY35">
            <v>128.40899999999999</v>
          </cell>
          <cell r="CZ35">
            <v>115.328</v>
          </cell>
          <cell r="DA35">
            <v>61.308</v>
          </cell>
          <cell r="DB35">
            <v>54.021000000000001</v>
          </cell>
          <cell r="DC35">
            <v>235.68299999999999</v>
          </cell>
          <cell r="DD35">
            <v>103.697</v>
          </cell>
          <cell r="DE35">
            <v>131.98599999999999</v>
          </cell>
          <cell r="DF35">
            <v>208.87200000000001</v>
          </cell>
          <cell r="DG35">
            <v>86.015000000000001</v>
          </cell>
          <cell r="DH35">
            <v>122.857</v>
          </cell>
          <cell r="DI35">
            <v>477.64400000000001</v>
          </cell>
          <cell r="DJ35">
            <v>269.82</v>
          </cell>
          <cell r="DK35">
            <v>207.82400000000001</v>
          </cell>
          <cell r="DL35">
            <v>1866.663</v>
          </cell>
          <cell r="DM35">
            <v>964.40499999999997</v>
          </cell>
          <cell r="DN35">
            <v>902.25800000000004</v>
          </cell>
          <cell r="DO35">
            <v>438.995</v>
          </cell>
          <cell r="DP35">
            <v>243.47800000000001</v>
          </cell>
          <cell r="DQ35">
            <v>195.51599999999999</v>
          </cell>
          <cell r="DR35">
            <v>1516.902</v>
          </cell>
          <cell r="DS35">
            <v>739.83100000000002</v>
          </cell>
          <cell r="DT35">
            <v>777.07100000000003</v>
          </cell>
          <cell r="DU35">
            <v>159.655</v>
          </cell>
          <cell r="DV35">
            <v>71.031000000000006</v>
          </cell>
          <cell r="DW35">
            <v>88.625</v>
          </cell>
          <cell r="DX35">
            <v>2537.89</v>
          </cell>
          <cell r="DY35">
            <v>1322.6179999999999</v>
          </cell>
          <cell r="DZ35">
            <v>1215.2729999999999</v>
          </cell>
          <cell r="EA35">
            <v>2219.1129999999998</v>
          </cell>
          <cell r="EB35">
            <v>1159.874</v>
          </cell>
          <cell r="EC35">
            <v>1059.239</v>
          </cell>
          <cell r="ED35">
            <v>2052.2600000000002</v>
          </cell>
          <cell r="EE35">
            <v>1081.58</v>
          </cell>
          <cell r="EF35">
            <v>970.68</v>
          </cell>
          <cell r="EG35">
            <v>549.40300000000002</v>
          </cell>
          <cell r="EH35">
            <v>280.11200000000002</v>
          </cell>
          <cell r="EI35">
            <v>269.291</v>
          </cell>
          <cell r="EJ35">
            <v>381.64499999999998</v>
          </cell>
          <cell r="EK35">
            <v>205.416</v>
          </cell>
          <cell r="EL35">
            <v>176.22900000000001</v>
          </cell>
          <cell r="EM35">
            <v>188.06200000000001</v>
          </cell>
          <cell r="EN35">
            <v>117.024</v>
          </cell>
          <cell r="EO35">
            <v>71.037999999999997</v>
          </cell>
          <cell r="EP35">
            <v>169.155</v>
          </cell>
          <cell r="EQ35">
            <v>91.912999999999997</v>
          </cell>
          <cell r="ER35">
            <v>77.242000000000004</v>
          </cell>
          <cell r="ES35">
            <v>1326.6610000000001</v>
          </cell>
          <cell r="ET35">
            <v>556.53499999999997</v>
          </cell>
          <cell r="EU35">
            <v>770.12599999999998</v>
          </cell>
          <cell r="EV35">
            <v>255.07499999999999</v>
          </cell>
          <cell r="EW35">
            <v>83.748000000000005</v>
          </cell>
          <cell r="EX35">
            <v>171.327</v>
          </cell>
          <cell r="EY35">
            <v>74.075000000000003</v>
          </cell>
          <cell r="EZ35">
            <v>26.216999999999999</v>
          </cell>
          <cell r="FA35">
            <v>47.859000000000002</v>
          </cell>
          <cell r="FB35">
            <v>220.46700000000001</v>
          </cell>
          <cell r="FC35">
            <v>71.418999999999997</v>
          </cell>
          <cell r="FD35">
            <v>149.048</v>
          </cell>
          <cell r="FE35">
            <v>31.922000000000001</v>
          </cell>
          <cell r="FF35">
            <v>9.6850000000000005</v>
          </cell>
          <cell r="FG35">
            <v>22.236999999999998</v>
          </cell>
          <cell r="FH35">
            <v>177.29400000000001</v>
          </cell>
          <cell r="FI35">
            <v>57.542999999999999</v>
          </cell>
          <cell r="FJ35">
            <v>119.751</v>
          </cell>
          <cell r="FK35">
            <v>21.241</v>
          </cell>
          <cell r="FL35">
            <v>7.5129999999999999</v>
          </cell>
          <cell r="FM35">
            <v>13.728</v>
          </cell>
          <cell r="FN35">
            <v>35.036000000000001</v>
          </cell>
          <cell r="FO35">
            <v>12.757</v>
          </cell>
          <cell r="FP35">
            <v>22.279</v>
          </cell>
          <cell r="FQ35">
            <v>52.145000000000003</v>
          </cell>
          <cell r="FR35">
            <v>4.0590000000000002</v>
          </cell>
          <cell r="FS35">
            <v>48.085999999999999</v>
          </cell>
          <cell r="FT35">
            <v>602.40899999999999</v>
          </cell>
          <cell r="FU35">
            <v>256.49700000000001</v>
          </cell>
          <cell r="FV35">
            <v>345.91199999999998</v>
          </cell>
          <cell r="FW35">
            <v>424.65800000000002</v>
          </cell>
          <cell r="FX35">
            <v>176.09</v>
          </cell>
          <cell r="FY35">
            <v>248.56899999999999</v>
          </cell>
          <cell r="FZ35">
            <v>54.465000000000003</v>
          </cell>
          <cell r="GA35">
            <v>22.806999999999999</v>
          </cell>
          <cell r="GB35">
            <v>31.658000000000001</v>
          </cell>
          <cell r="GC35">
            <v>370.19299999999998</v>
          </cell>
          <cell r="GD35">
            <v>153.28299999999999</v>
          </cell>
          <cell r="GE35">
            <v>216.91</v>
          </cell>
          <cell r="GF35">
            <v>2398.7730000000001</v>
          </cell>
          <cell r="GG35">
            <v>1257.0319999999999</v>
          </cell>
          <cell r="GH35">
            <v>1141.74</v>
          </cell>
          <cell r="GI35">
            <v>1441.3510000000001</v>
          </cell>
          <cell r="GJ35">
            <v>625.64099999999996</v>
          </cell>
          <cell r="GK35">
            <v>815.71</v>
          </cell>
          <cell r="GL35">
            <v>207.47</v>
          </cell>
          <cell r="GM35">
            <v>68.186999999999998</v>
          </cell>
          <cell r="GN35">
            <v>139.28200000000001</v>
          </cell>
          <cell r="GO35">
            <v>1387.1179999999999</v>
          </cell>
          <cell r="GP35">
            <v>681.26800000000003</v>
          </cell>
          <cell r="GQ35">
            <v>705.85</v>
          </cell>
          <cell r="GR35">
            <v>821.43299999999999</v>
          </cell>
          <cell r="GS35">
            <v>429.93</v>
          </cell>
          <cell r="GT35">
            <v>391.50299999999999</v>
          </cell>
          <cell r="GU35">
            <v>130.38300000000001</v>
          </cell>
          <cell r="GV35">
            <v>63.427</v>
          </cell>
          <cell r="GW35">
            <v>66.956000000000003</v>
          </cell>
          <cell r="GX35">
            <v>92.492999999999995</v>
          </cell>
          <cell r="GY35">
            <v>35.423000000000002</v>
          </cell>
          <cell r="GZ35">
            <v>57.069000000000003</v>
          </cell>
          <cell r="HA35">
            <v>46.987000000000002</v>
          </cell>
          <cell r="HB35">
            <v>23.593</v>
          </cell>
          <cell r="HC35">
            <v>23.393999999999998</v>
          </cell>
          <cell r="HD35">
            <v>93.944000000000003</v>
          </cell>
          <cell r="HE35">
            <v>38.128999999999998</v>
          </cell>
          <cell r="HF35">
            <v>55.814999999999998</v>
          </cell>
          <cell r="HG35">
            <v>89.242999999999995</v>
          </cell>
          <cell r="HH35">
            <v>34.002000000000002</v>
          </cell>
          <cell r="HI35">
            <v>55.241</v>
          </cell>
          <cell r="HJ35">
            <v>123.331</v>
          </cell>
          <cell r="HK35">
            <v>65.454999999999998</v>
          </cell>
          <cell r="HL35">
            <v>57.875999999999998</v>
          </cell>
          <cell r="HM35">
            <v>698.10199999999998</v>
          </cell>
          <cell r="HN35">
            <v>364.47500000000002</v>
          </cell>
          <cell r="HO35">
            <v>333.62599999999998</v>
          </cell>
          <cell r="HP35">
            <v>113.39400000000001</v>
          </cell>
          <cell r="HQ35">
            <v>60.74</v>
          </cell>
          <cell r="HR35">
            <v>52.654000000000003</v>
          </cell>
          <cell r="HS35">
            <v>574.58000000000004</v>
          </cell>
          <cell r="HT35">
            <v>284.827</v>
          </cell>
          <cell r="HU35">
            <v>289.75400000000002</v>
          </cell>
          <cell r="HV35">
            <v>67.739000000000004</v>
          </cell>
          <cell r="HW35">
            <v>29.228999999999999</v>
          </cell>
          <cell r="HX35">
            <v>38.51</v>
          </cell>
          <cell r="HY35">
            <v>883.61300000000006</v>
          </cell>
          <cell r="HZ35">
            <v>460.16800000000001</v>
          </cell>
          <cell r="IA35">
            <v>423.44499999999999</v>
          </cell>
          <cell r="IB35">
            <v>800.18799999999999</v>
          </cell>
          <cell r="IC35">
            <v>416.27699999999999</v>
          </cell>
          <cell r="ID35">
            <v>383.91199999999998</v>
          </cell>
          <cell r="IE35">
            <v>750.23</v>
          </cell>
          <cell r="IF35">
            <v>392.52499999999998</v>
          </cell>
          <cell r="IG35">
            <v>357.70499999999998</v>
          </cell>
          <cell r="IH35">
            <v>190.01300000000001</v>
          </cell>
          <cell r="II35">
            <v>90.48</v>
          </cell>
          <cell r="IJ35">
            <v>99.534000000000006</v>
          </cell>
          <cell r="IK35">
            <v>112.554</v>
          </cell>
          <cell r="IL35">
            <v>57.694000000000003</v>
          </cell>
          <cell r="IM35">
            <v>54.86</v>
          </cell>
          <cell r="IN35">
            <v>50.374000000000002</v>
          </cell>
          <cell r="IO35">
            <v>27.456</v>
          </cell>
          <cell r="IP35">
            <v>22.917999999999999</v>
          </cell>
          <cell r="IQ35">
            <v>57.02</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279.96899999999999</v>
          </cell>
          <cell r="C47">
            <v>118.82599999999999</v>
          </cell>
          <cell r="D47">
            <v>161.143</v>
          </cell>
          <cell r="E47">
            <v>261.952</v>
          </cell>
          <cell r="F47">
            <v>105.098</v>
          </cell>
          <cell r="G47">
            <v>156.85400000000001</v>
          </cell>
          <cell r="H47">
            <v>633.83900000000006</v>
          </cell>
          <cell r="I47">
            <v>311.72800000000001</v>
          </cell>
          <cell r="J47">
            <v>322.11099999999999</v>
          </cell>
          <cell r="K47">
            <v>2599.8229999999999</v>
          </cell>
          <cell r="L47">
            <v>1417.4559999999999</v>
          </cell>
          <cell r="M47">
            <v>1182.3679999999999</v>
          </cell>
          <cell r="N47">
            <v>572.803</v>
          </cell>
          <cell r="O47">
            <v>271.02600000000001</v>
          </cell>
          <cell r="P47">
            <v>301.77699999999999</v>
          </cell>
          <cell r="Q47">
            <v>2081.739</v>
          </cell>
          <cell r="R47">
            <v>1048.789</v>
          </cell>
          <cell r="S47">
            <v>1032.95</v>
          </cell>
          <cell r="T47">
            <v>247.63900000000001</v>
          </cell>
          <cell r="U47">
            <v>118.607</v>
          </cell>
          <cell r="V47">
            <v>129.03200000000001</v>
          </cell>
          <cell r="W47">
            <v>3471.9409999999998</v>
          </cell>
          <cell r="X47">
            <v>1835.924</v>
          </cell>
          <cell r="Y47">
            <v>1636.018</v>
          </cell>
          <cell r="Z47">
            <v>3052.768</v>
          </cell>
          <cell r="AA47">
            <v>1641.1130000000001</v>
          </cell>
          <cell r="AB47">
            <v>1411.655</v>
          </cell>
          <cell r="AC47">
            <v>2867.7080000000001</v>
          </cell>
          <cell r="AD47">
            <v>1560.173</v>
          </cell>
          <cell r="AE47">
            <v>1307.5360000000001</v>
          </cell>
          <cell r="AF47">
            <v>816.59900000000005</v>
          </cell>
          <cell r="AG47">
            <v>394.94900000000001</v>
          </cell>
          <cell r="AH47">
            <v>421.65</v>
          </cell>
          <cell r="AI47">
            <v>517.95899999999995</v>
          </cell>
          <cell r="AJ47">
            <v>254.584</v>
          </cell>
          <cell r="AK47">
            <v>263.375</v>
          </cell>
          <cell r="AL47">
            <v>279.68</v>
          </cell>
          <cell r="AM47">
            <v>147.84399999999999</v>
          </cell>
          <cell r="AN47">
            <v>131.83600000000001</v>
          </cell>
          <cell r="AO47">
            <v>193.869</v>
          </cell>
          <cell r="AP47">
            <v>97.093000000000004</v>
          </cell>
          <cell r="AQ47">
            <v>96.775999999999996</v>
          </cell>
          <cell r="AR47">
            <v>1741.7349999999999</v>
          </cell>
          <cell r="AS47">
            <v>706.18799999999999</v>
          </cell>
          <cell r="AT47">
            <v>1035.547</v>
          </cell>
          <cell r="AU47">
            <v>364.44099999999997</v>
          </cell>
          <cell r="AV47">
            <v>124.22</v>
          </cell>
          <cell r="AW47">
            <v>240.22</v>
          </cell>
          <cell r="AX47">
            <v>97.846000000000004</v>
          </cell>
          <cell r="AY47">
            <v>44.54</v>
          </cell>
          <cell r="AZ47">
            <v>53.307000000000002</v>
          </cell>
          <cell r="BA47">
            <v>302.16500000000002</v>
          </cell>
          <cell r="BB47">
            <v>97.596999999999994</v>
          </cell>
          <cell r="BC47">
            <v>204.56800000000001</v>
          </cell>
          <cell r="BD47">
            <v>59.621000000000002</v>
          </cell>
          <cell r="BE47">
            <v>20.202000000000002</v>
          </cell>
          <cell r="BF47">
            <v>39.418999999999997</v>
          </cell>
          <cell r="BG47">
            <v>230.48099999999999</v>
          </cell>
          <cell r="BH47">
            <v>72.620999999999995</v>
          </cell>
          <cell r="BI47">
            <v>157.86000000000001</v>
          </cell>
          <cell r="BJ47">
            <v>22.806000000000001</v>
          </cell>
          <cell r="BK47">
            <v>10.398</v>
          </cell>
          <cell r="BL47">
            <v>12.407999999999999</v>
          </cell>
          <cell r="BM47">
            <v>63.877000000000002</v>
          </cell>
          <cell r="BN47">
            <v>27.645</v>
          </cell>
          <cell r="BO47">
            <v>36.231999999999999</v>
          </cell>
          <cell r="BP47">
            <v>67.31</v>
          </cell>
          <cell r="BQ47">
            <v>2.9649999999999999</v>
          </cell>
          <cell r="BR47">
            <v>64.346000000000004</v>
          </cell>
          <cell r="BS47">
            <v>683.83</v>
          </cell>
          <cell r="BT47">
            <v>287.62799999999999</v>
          </cell>
          <cell r="BU47">
            <v>396.202</v>
          </cell>
          <cell r="BV47">
            <v>559.91099999999994</v>
          </cell>
          <cell r="BW47">
            <v>222.33500000000001</v>
          </cell>
          <cell r="BX47">
            <v>337.57600000000002</v>
          </cell>
          <cell r="BY47">
            <v>83.629000000000005</v>
          </cell>
          <cell r="BZ47">
            <v>29.954999999999998</v>
          </cell>
          <cell r="CA47">
            <v>53.673999999999999</v>
          </cell>
          <cell r="CB47">
            <v>476.28300000000002</v>
          </cell>
          <cell r="CC47">
            <v>192.38</v>
          </cell>
          <cell r="CD47">
            <v>283.90199999999999</v>
          </cell>
          <cell r="CE47">
            <v>3317.2910000000002</v>
          </cell>
          <cell r="CF47">
            <v>1759.1379999999999</v>
          </cell>
          <cell r="CG47">
            <v>1558.152</v>
          </cell>
          <cell r="CH47">
            <v>1851.9760000000001</v>
          </cell>
          <cell r="CI47">
            <v>773.32600000000002</v>
          </cell>
          <cell r="CJ47">
            <v>1078.6500000000001</v>
          </cell>
          <cell r="CK47">
            <v>276.09199999999998</v>
          </cell>
          <cell r="CL47">
            <v>93.216999999999999</v>
          </cell>
          <cell r="CM47">
            <v>182.875</v>
          </cell>
          <cell r="CN47">
            <v>3920.585</v>
          </cell>
          <cell r="CO47">
            <v>1922.404</v>
          </cell>
          <cell r="CP47">
            <v>1998.18</v>
          </cell>
          <cell r="CQ47">
            <v>2474.3180000000002</v>
          </cell>
          <cell r="CR47">
            <v>1295.1790000000001</v>
          </cell>
          <cell r="CS47">
            <v>1179.1379999999999</v>
          </cell>
          <cell r="CT47">
            <v>337.35399999999998</v>
          </cell>
          <cell r="CU47">
            <v>162.262</v>
          </cell>
          <cell r="CV47">
            <v>175.09200000000001</v>
          </cell>
          <cell r="CW47">
            <v>224.23599999999999</v>
          </cell>
          <cell r="CX47">
            <v>85.718999999999994</v>
          </cell>
          <cell r="CY47">
            <v>138.517</v>
          </cell>
          <cell r="CZ47">
            <v>127.47199999999999</v>
          </cell>
          <cell r="DA47">
            <v>55.762</v>
          </cell>
          <cell r="DB47">
            <v>71.709999999999994</v>
          </cell>
          <cell r="DC47">
            <v>232.429</v>
          </cell>
          <cell r="DD47">
            <v>97.004000000000005</v>
          </cell>
          <cell r="DE47">
            <v>135.42500000000001</v>
          </cell>
          <cell r="DF47">
            <v>213.61799999999999</v>
          </cell>
          <cell r="DG47">
            <v>83.882000000000005</v>
          </cell>
          <cell r="DH47">
            <v>129.73599999999999</v>
          </cell>
          <cell r="DI47">
            <v>489.11799999999999</v>
          </cell>
          <cell r="DJ47">
            <v>269.57400000000001</v>
          </cell>
          <cell r="DK47">
            <v>219.54499999999999</v>
          </cell>
          <cell r="DL47">
            <v>1985.1990000000001</v>
          </cell>
          <cell r="DM47">
            <v>1025.606</v>
          </cell>
          <cell r="DN47">
            <v>959.59400000000005</v>
          </cell>
          <cell r="DO47">
            <v>441.94600000000003</v>
          </cell>
          <cell r="DP47">
            <v>243.899</v>
          </cell>
          <cell r="DQ47">
            <v>198.047</v>
          </cell>
          <cell r="DR47">
            <v>1623.575</v>
          </cell>
          <cell r="DS47">
            <v>795.47299999999996</v>
          </cell>
          <cell r="DT47">
            <v>828.10199999999998</v>
          </cell>
          <cell r="DU47">
            <v>194.46100000000001</v>
          </cell>
          <cell r="DV47">
            <v>92.337999999999994</v>
          </cell>
          <cell r="DW47">
            <v>102.124</v>
          </cell>
          <cell r="DX47">
            <v>2663.1210000000001</v>
          </cell>
          <cell r="DY47">
            <v>1385.095</v>
          </cell>
          <cell r="DZ47">
            <v>1278.0260000000001</v>
          </cell>
          <cell r="EA47">
            <v>2324.1030000000001</v>
          </cell>
          <cell r="EB47">
            <v>1208.5989999999999</v>
          </cell>
          <cell r="EC47">
            <v>1115.5029999999999</v>
          </cell>
          <cell r="ED47">
            <v>2179.8220000000001</v>
          </cell>
          <cell r="EE47">
            <v>1146.0740000000001</v>
          </cell>
          <cell r="EF47">
            <v>1033.748</v>
          </cell>
          <cell r="EG47">
            <v>588.524</v>
          </cell>
          <cell r="EH47">
            <v>314.54000000000002</v>
          </cell>
          <cell r="EI47">
            <v>273.983</v>
          </cell>
          <cell r="EJ47">
            <v>389.23899999999998</v>
          </cell>
          <cell r="EK47">
            <v>219.273</v>
          </cell>
          <cell r="EL47">
            <v>169.965</v>
          </cell>
          <cell r="EM47">
            <v>200.435</v>
          </cell>
          <cell r="EN47">
            <v>129.358</v>
          </cell>
          <cell r="EO47">
            <v>71.076999999999998</v>
          </cell>
          <cell r="EP47">
            <v>165.232</v>
          </cell>
          <cell r="EQ47">
            <v>84.614999999999995</v>
          </cell>
          <cell r="ER47">
            <v>80.616</v>
          </cell>
          <cell r="ES47">
            <v>1281.0350000000001</v>
          </cell>
          <cell r="ET47">
            <v>542.61</v>
          </cell>
          <cell r="EU47">
            <v>738.42600000000004</v>
          </cell>
          <cell r="EV47">
            <v>249.84899999999999</v>
          </cell>
          <cell r="EW47">
            <v>95.816999999999993</v>
          </cell>
          <cell r="EX47">
            <v>154.03299999999999</v>
          </cell>
          <cell r="EY47">
            <v>79.369</v>
          </cell>
          <cell r="EZ47">
            <v>38.781999999999996</v>
          </cell>
          <cell r="FA47">
            <v>40.587000000000003</v>
          </cell>
          <cell r="FB47">
            <v>214.12</v>
          </cell>
          <cell r="FC47">
            <v>80.006</v>
          </cell>
          <cell r="FD47">
            <v>134.114</v>
          </cell>
          <cell r="FE47">
            <v>29.937000000000001</v>
          </cell>
          <cell r="FF47">
            <v>10.391999999999999</v>
          </cell>
          <cell r="FG47">
            <v>19.545000000000002</v>
          </cell>
          <cell r="FH47">
            <v>175.595</v>
          </cell>
          <cell r="FI47">
            <v>66.275999999999996</v>
          </cell>
          <cell r="FJ47">
            <v>109.318</v>
          </cell>
          <cell r="FK47">
            <v>20.481000000000002</v>
          </cell>
          <cell r="FL47">
            <v>8.4019999999999992</v>
          </cell>
          <cell r="FM47">
            <v>12.079000000000001</v>
          </cell>
          <cell r="FN47">
            <v>35.729999999999997</v>
          </cell>
          <cell r="FO47">
            <v>15.811</v>
          </cell>
          <cell r="FP47">
            <v>19.919</v>
          </cell>
          <cell r="FQ47">
            <v>50.023000000000003</v>
          </cell>
          <cell r="FR47">
            <v>3.0760000000000001</v>
          </cell>
          <cell r="FS47">
            <v>46.947000000000003</v>
          </cell>
          <cell r="FT47">
            <v>565.64200000000005</v>
          </cell>
          <cell r="FU47">
            <v>244.595</v>
          </cell>
          <cell r="FV47">
            <v>321.04599999999999</v>
          </cell>
          <cell r="FW47">
            <v>415.08100000000002</v>
          </cell>
          <cell r="FX47">
            <v>180.43199999999999</v>
          </cell>
          <cell r="FY47">
            <v>234.649</v>
          </cell>
          <cell r="FZ47">
            <v>51.743000000000002</v>
          </cell>
          <cell r="GA47">
            <v>23.146000000000001</v>
          </cell>
          <cell r="GB47">
            <v>28.597000000000001</v>
          </cell>
          <cell r="GC47">
            <v>363.33800000000002</v>
          </cell>
          <cell r="GD47">
            <v>157.286</v>
          </cell>
          <cell r="GE47">
            <v>206.05199999999999</v>
          </cell>
          <cell r="GF47">
            <v>2526.0610000000001</v>
          </cell>
          <cell r="GG47">
            <v>1318.325</v>
          </cell>
          <cell r="GH47">
            <v>1207.7349999999999</v>
          </cell>
          <cell r="GI47">
            <v>1394.5239999999999</v>
          </cell>
          <cell r="GJ47">
            <v>604.07899999999995</v>
          </cell>
          <cell r="GK47">
            <v>790.44500000000005</v>
          </cell>
          <cell r="GL47">
            <v>204.672</v>
          </cell>
          <cell r="GM47">
            <v>78.525999999999996</v>
          </cell>
          <cell r="GN47">
            <v>126.145</v>
          </cell>
          <cell r="GO47">
            <v>1400.9059999999999</v>
          </cell>
          <cell r="GP47">
            <v>686.83600000000001</v>
          </cell>
          <cell r="GQ47">
            <v>714.07</v>
          </cell>
          <cell r="GR47">
            <v>844.97299999999996</v>
          </cell>
          <cell r="GS47">
            <v>444.09300000000002</v>
          </cell>
          <cell r="GT47">
            <v>400.88</v>
          </cell>
          <cell r="GU47">
            <v>121.023</v>
          </cell>
          <cell r="GV47">
            <v>61.716999999999999</v>
          </cell>
          <cell r="GW47">
            <v>59.307000000000002</v>
          </cell>
          <cell r="GX47">
            <v>86.775000000000006</v>
          </cell>
          <cell r="GY47">
            <v>36.380000000000003</v>
          </cell>
          <cell r="GZ47">
            <v>50.395000000000003</v>
          </cell>
          <cell r="HA47">
            <v>43.377000000000002</v>
          </cell>
          <cell r="HB47">
            <v>22.425999999999998</v>
          </cell>
          <cell r="HC47">
            <v>20.951000000000001</v>
          </cell>
          <cell r="HD47">
            <v>89.632999999999996</v>
          </cell>
          <cell r="HE47">
            <v>39.19</v>
          </cell>
          <cell r="HF47">
            <v>50.442999999999998</v>
          </cell>
          <cell r="HG47">
            <v>83.028000000000006</v>
          </cell>
          <cell r="HH47">
            <v>34.456000000000003</v>
          </cell>
          <cell r="HI47">
            <v>48.570999999999998</v>
          </cell>
          <cell r="HJ47">
            <v>145.05699999999999</v>
          </cell>
          <cell r="HK47">
            <v>74.638999999999996</v>
          </cell>
          <cell r="HL47">
            <v>70.418000000000006</v>
          </cell>
          <cell r="HM47">
            <v>699.91600000000005</v>
          </cell>
          <cell r="HN47">
            <v>369.45400000000001</v>
          </cell>
          <cell r="HO47">
            <v>330.46199999999999</v>
          </cell>
          <cell r="HP47">
            <v>136.40100000000001</v>
          </cell>
          <cell r="HQ47">
            <v>69.266999999999996</v>
          </cell>
          <cell r="HR47">
            <v>67.132999999999996</v>
          </cell>
          <cell r="HS47">
            <v>563.34699999999998</v>
          </cell>
          <cell r="HT47">
            <v>276.09899999999999</v>
          </cell>
          <cell r="HU47">
            <v>287.24799999999999</v>
          </cell>
          <cell r="HV47">
            <v>68.197000000000003</v>
          </cell>
          <cell r="HW47">
            <v>31.811</v>
          </cell>
          <cell r="HX47">
            <v>36.386000000000003</v>
          </cell>
          <cell r="HY47">
            <v>900.20899999999995</v>
          </cell>
          <cell r="HZ47">
            <v>473.43599999999998</v>
          </cell>
          <cell r="IA47">
            <v>426.77300000000002</v>
          </cell>
          <cell r="IB47">
            <v>809.97199999999998</v>
          </cell>
          <cell r="IC47">
            <v>424.51600000000002</v>
          </cell>
          <cell r="ID47">
            <v>385.45600000000002</v>
          </cell>
          <cell r="IE47">
            <v>760.14</v>
          </cell>
          <cell r="IF47">
            <v>398.93700000000001</v>
          </cell>
          <cell r="IG47">
            <v>361.20299999999997</v>
          </cell>
          <cell r="IH47">
            <v>202.422</v>
          </cell>
          <cell r="II47">
            <v>97.534000000000006</v>
          </cell>
          <cell r="IJ47">
            <v>104.887</v>
          </cell>
          <cell r="IK47">
            <v>115.223</v>
          </cell>
          <cell r="IL47">
            <v>58.561999999999998</v>
          </cell>
          <cell r="IM47">
            <v>56.661000000000001</v>
          </cell>
          <cell r="IN47">
            <v>59.987000000000002</v>
          </cell>
          <cell r="IO47">
            <v>29.219000000000001</v>
          </cell>
          <cell r="IP47">
            <v>30.768000000000001</v>
          </cell>
          <cell r="IQ47">
            <v>56.25</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292.54199999999997</v>
          </cell>
          <cell r="C59">
            <v>115.881</v>
          </cell>
          <cell r="D59">
            <v>176.66</v>
          </cell>
          <cell r="E59">
            <v>277.62</v>
          </cell>
          <cell r="F59">
            <v>104.786</v>
          </cell>
          <cell r="G59">
            <v>172.834</v>
          </cell>
          <cell r="H59">
            <v>677.48500000000001</v>
          </cell>
          <cell r="I59">
            <v>346.596</v>
          </cell>
          <cell r="J59">
            <v>330.88900000000001</v>
          </cell>
          <cell r="K59">
            <v>2689.9349999999999</v>
          </cell>
          <cell r="L59">
            <v>1450.3430000000001</v>
          </cell>
          <cell r="M59">
            <v>1239.5909999999999</v>
          </cell>
          <cell r="N59">
            <v>635.154</v>
          </cell>
          <cell r="O59">
            <v>316.86799999999999</v>
          </cell>
          <cell r="P59">
            <v>318.286</v>
          </cell>
          <cell r="Q59">
            <v>2173.9</v>
          </cell>
          <cell r="R59">
            <v>1108.6559999999999</v>
          </cell>
          <cell r="S59">
            <v>1065.2439999999999</v>
          </cell>
          <cell r="T59">
            <v>253.678</v>
          </cell>
          <cell r="U59">
            <v>120.79300000000001</v>
          </cell>
          <cell r="V59">
            <v>132.88499999999999</v>
          </cell>
          <cell r="W59">
            <v>3615.0239999999999</v>
          </cell>
          <cell r="X59">
            <v>1902.605</v>
          </cell>
          <cell r="Y59">
            <v>1712.4190000000001</v>
          </cell>
          <cell r="Z59">
            <v>3178.1770000000001</v>
          </cell>
          <cell r="AA59">
            <v>1687.2909999999999</v>
          </cell>
          <cell r="AB59">
            <v>1490.8869999999999</v>
          </cell>
          <cell r="AC59">
            <v>2977.0410000000002</v>
          </cell>
          <cell r="AD59">
            <v>1600.875</v>
          </cell>
          <cell r="AE59">
            <v>1376.1659999999999</v>
          </cell>
          <cell r="AF59">
            <v>879.27</v>
          </cell>
          <cell r="AG59">
            <v>410.601</v>
          </cell>
          <cell r="AH59">
            <v>468.67</v>
          </cell>
          <cell r="AI59">
            <v>547.35900000000004</v>
          </cell>
          <cell r="AJ59">
            <v>265.18099999999998</v>
          </cell>
          <cell r="AK59">
            <v>282.178</v>
          </cell>
          <cell r="AL59">
            <v>299.75400000000002</v>
          </cell>
          <cell r="AM59">
            <v>159.51499999999999</v>
          </cell>
          <cell r="AN59">
            <v>140.239</v>
          </cell>
          <cell r="AO59">
            <v>169.774</v>
          </cell>
          <cell r="AP59">
            <v>88.603999999999999</v>
          </cell>
          <cell r="AQ59">
            <v>81.17</v>
          </cell>
          <cell r="AR59">
            <v>1728.8820000000001</v>
          </cell>
          <cell r="AS59">
            <v>695.97</v>
          </cell>
          <cell r="AT59">
            <v>1032.9110000000001</v>
          </cell>
          <cell r="AU59">
            <v>350.40600000000001</v>
          </cell>
          <cell r="AV59">
            <v>129.31700000000001</v>
          </cell>
          <cell r="AW59">
            <v>221.089</v>
          </cell>
          <cell r="AX59">
            <v>84.064999999999998</v>
          </cell>
          <cell r="AY59">
            <v>37.372999999999998</v>
          </cell>
          <cell r="AZ59">
            <v>46.692</v>
          </cell>
          <cell r="BA59">
            <v>299.52300000000002</v>
          </cell>
          <cell r="BB59">
            <v>115.07599999999999</v>
          </cell>
          <cell r="BC59">
            <v>184.446</v>
          </cell>
          <cell r="BD59">
            <v>50.738</v>
          </cell>
          <cell r="BE59">
            <v>12.923999999999999</v>
          </cell>
          <cell r="BF59">
            <v>37.814</v>
          </cell>
          <cell r="BG59">
            <v>233.821</v>
          </cell>
          <cell r="BH59">
            <v>95.584000000000003</v>
          </cell>
          <cell r="BI59">
            <v>138.23699999999999</v>
          </cell>
          <cell r="BJ59">
            <v>29.643000000000001</v>
          </cell>
          <cell r="BK59">
            <v>12.920999999999999</v>
          </cell>
          <cell r="BL59">
            <v>16.721</v>
          </cell>
          <cell r="BM59">
            <v>52.079000000000001</v>
          </cell>
          <cell r="BN59">
            <v>14.24</v>
          </cell>
          <cell r="BO59">
            <v>37.838999999999999</v>
          </cell>
          <cell r="BP59">
            <v>57.36</v>
          </cell>
          <cell r="BQ59">
            <v>3.26</v>
          </cell>
          <cell r="BR59">
            <v>54.1</v>
          </cell>
          <cell r="BS59">
            <v>718.61699999999996</v>
          </cell>
          <cell r="BT59">
            <v>299.70400000000001</v>
          </cell>
          <cell r="BU59">
            <v>418.91300000000001</v>
          </cell>
          <cell r="BV59">
            <v>521.37599999999998</v>
          </cell>
          <cell r="BW59">
            <v>217.92099999999999</v>
          </cell>
          <cell r="BX59">
            <v>303.45499999999998</v>
          </cell>
          <cell r="BY59">
            <v>88.578000000000003</v>
          </cell>
          <cell r="BZ59">
            <v>33.798999999999999</v>
          </cell>
          <cell r="CA59">
            <v>54.779000000000003</v>
          </cell>
          <cell r="CB59">
            <v>432.798</v>
          </cell>
          <cell r="CC59">
            <v>184.12200000000001</v>
          </cell>
          <cell r="CD59">
            <v>248.67599999999999</v>
          </cell>
          <cell r="CE59">
            <v>3455.9969999999998</v>
          </cell>
          <cell r="CF59">
            <v>1830.739</v>
          </cell>
          <cell r="CG59">
            <v>1625.258</v>
          </cell>
          <cell r="CH59">
            <v>1810.078</v>
          </cell>
          <cell r="CI59">
            <v>750.77499999999998</v>
          </cell>
          <cell r="CJ59">
            <v>1059.3019999999999</v>
          </cell>
          <cell r="CK59">
            <v>273.26499999999999</v>
          </cell>
          <cell r="CL59">
            <v>111.57</v>
          </cell>
          <cell r="CM59">
            <v>161.69499999999999</v>
          </cell>
          <cell r="CN59">
            <v>3964.9989999999998</v>
          </cell>
          <cell r="CO59">
            <v>1934.627</v>
          </cell>
          <cell r="CP59">
            <v>2030.3720000000001</v>
          </cell>
          <cell r="CQ59">
            <v>2491.0709999999999</v>
          </cell>
          <cell r="CR59">
            <v>1298.105</v>
          </cell>
          <cell r="CS59">
            <v>1192.9659999999999</v>
          </cell>
          <cell r="CT59">
            <v>316.447</v>
          </cell>
          <cell r="CU59">
            <v>161.12899999999999</v>
          </cell>
          <cell r="CV59">
            <v>155.31800000000001</v>
          </cell>
          <cell r="CW59">
            <v>203.036</v>
          </cell>
          <cell r="CX59">
            <v>82.625</v>
          </cell>
          <cell r="CY59">
            <v>120.411</v>
          </cell>
          <cell r="CZ59">
            <v>113.205</v>
          </cell>
          <cell r="DA59">
            <v>51.759</v>
          </cell>
          <cell r="DB59">
            <v>61.445999999999998</v>
          </cell>
          <cell r="DC59">
            <v>211.684</v>
          </cell>
          <cell r="DD59">
            <v>91.933999999999997</v>
          </cell>
          <cell r="DE59">
            <v>119.75</v>
          </cell>
          <cell r="DF59">
            <v>194.54499999999999</v>
          </cell>
          <cell r="DG59">
            <v>80.064999999999998</v>
          </cell>
          <cell r="DH59">
            <v>114.48</v>
          </cell>
          <cell r="DI59">
            <v>480.98200000000003</v>
          </cell>
          <cell r="DJ59">
            <v>244.67699999999999</v>
          </cell>
          <cell r="DK59">
            <v>236.304</v>
          </cell>
          <cell r="DL59">
            <v>2010.09</v>
          </cell>
          <cell r="DM59">
            <v>1053.4269999999999</v>
          </cell>
          <cell r="DN59">
            <v>956.66200000000003</v>
          </cell>
          <cell r="DO59">
            <v>440.19200000000001</v>
          </cell>
          <cell r="DP59">
            <v>224.35300000000001</v>
          </cell>
          <cell r="DQ59">
            <v>215.839</v>
          </cell>
          <cell r="DR59">
            <v>1629.8489999999999</v>
          </cell>
          <cell r="DS59">
            <v>808.83100000000002</v>
          </cell>
          <cell r="DT59">
            <v>821.01800000000003</v>
          </cell>
          <cell r="DU59">
            <v>180.08799999999999</v>
          </cell>
          <cell r="DV59">
            <v>82.021000000000001</v>
          </cell>
          <cell r="DW59">
            <v>98.066999999999993</v>
          </cell>
          <cell r="DX59">
            <v>2671.85</v>
          </cell>
          <cell r="DY59">
            <v>1384.54</v>
          </cell>
          <cell r="DZ59">
            <v>1287.31</v>
          </cell>
          <cell r="EA59">
            <v>2371.578</v>
          </cell>
          <cell r="EB59">
            <v>1239.7639999999999</v>
          </cell>
          <cell r="EC59">
            <v>1131.8140000000001</v>
          </cell>
          <cell r="ED59">
            <v>2217.5520000000001</v>
          </cell>
          <cell r="EE59">
            <v>1168.252</v>
          </cell>
          <cell r="EF59">
            <v>1049.3</v>
          </cell>
          <cell r="EG59">
            <v>592.35699999999997</v>
          </cell>
          <cell r="EH59">
            <v>310.22000000000003</v>
          </cell>
          <cell r="EI59">
            <v>282.13799999999998</v>
          </cell>
          <cell r="EJ59">
            <v>384.67700000000002</v>
          </cell>
          <cell r="EK59">
            <v>203.583</v>
          </cell>
          <cell r="EL59">
            <v>181.09399999999999</v>
          </cell>
          <cell r="EM59">
            <v>203.899</v>
          </cell>
          <cell r="EN59">
            <v>117.149</v>
          </cell>
          <cell r="EO59">
            <v>86.75</v>
          </cell>
          <cell r="EP59">
            <v>147.69300000000001</v>
          </cell>
          <cell r="EQ59">
            <v>74.216999999999999</v>
          </cell>
          <cell r="ER59">
            <v>73.475999999999999</v>
          </cell>
          <cell r="ES59">
            <v>1326.2339999999999</v>
          </cell>
          <cell r="ET59">
            <v>562.30399999999997</v>
          </cell>
          <cell r="EU59">
            <v>763.93</v>
          </cell>
          <cell r="EV59">
            <v>240.899</v>
          </cell>
          <cell r="EW59">
            <v>93.272999999999996</v>
          </cell>
          <cell r="EX59">
            <v>147.626</v>
          </cell>
          <cell r="EY59">
            <v>86.081000000000003</v>
          </cell>
          <cell r="EZ59">
            <v>38.622999999999998</v>
          </cell>
          <cell r="FA59">
            <v>47.457999999999998</v>
          </cell>
          <cell r="FB59">
            <v>204.23599999999999</v>
          </cell>
          <cell r="FC59">
            <v>81.718000000000004</v>
          </cell>
          <cell r="FD59">
            <v>122.518</v>
          </cell>
          <cell r="FE59">
            <v>33.524999999999999</v>
          </cell>
          <cell r="FF59">
            <v>17.085000000000001</v>
          </cell>
          <cell r="FG59">
            <v>16.440000000000001</v>
          </cell>
          <cell r="FH59">
            <v>154.696</v>
          </cell>
          <cell r="FI59">
            <v>58.478000000000002</v>
          </cell>
          <cell r="FJ59">
            <v>96.216999999999999</v>
          </cell>
          <cell r="FK59">
            <v>15.129</v>
          </cell>
          <cell r="FL59">
            <v>6.2210000000000001</v>
          </cell>
          <cell r="FM59">
            <v>8.9079999999999995</v>
          </cell>
          <cell r="FN59">
            <v>38.548000000000002</v>
          </cell>
          <cell r="FO59">
            <v>13.44</v>
          </cell>
          <cell r="FP59">
            <v>25.108000000000001</v>
          </cell>
          <cell r="FQ59">
            <v>48.415999999999997</v>
          </cell>
          <cell r="FR59">
            <v>5.28</v>
          </cell>
          <cell r="FS59">
            <v>43.136000000000003</v>
          </cell>
          <cell r="FT59">
            <v>576.41899999999998</v>
          </cell>
          <cell r="FU59">
            <v>264.197</v>
          </cell>
          <cell r="FV59">
            <v>312.22199999999998</v>
          </cell>
          <cell r="FW59">
            <v>390.47699999999998</v>
          </cell>
          <cell r="FX59">
            <v>169.375</v>
          </cell>
          <cell r="FY59">
            <v>221.102</v>
          </cell>
          <cell r="FZ59">
            <v>53.188000000000002</v>
          </cell>
          <cell r="GA59">
            <v>26.96</v>
          </cell>
          <cell r="GB59">
            <v>26.227</v>
          </cell>
          <cell r="GC59">
            <v>337.28899999999999</v>
          </cell>
          <cell r="GD59">
            <v>142.41499999999999</v>
          </cell>
          <cell r="GE59">
            <v>194.875</v>
          </cell>
          <cell r="GF59">
            <v>2544.259</v>
          </cell>
          <cell r="GG59">
            <v>1325.0650000000001</v>
          </cell>
          <cell r="GH59">
            <v>1219.194</v>
          </cell>
          <cell r="GI59">
            <v>1420.739</v>
          </cell>
          <cell r="GJ59">
            <v>609.56100000000004</v>
          </cell>
          <cell r="GK59">
            <v>811.178</v>
          </cell>
          <cell r="GL59">
            <v>196.20699999999999</v>
          </cell>
          <cell r="GM59">
            <v>77.768000000000001</v>
          </cell>
          <cell r="GN59">
            <v>118.43899999999999</v>
          </cell>
          <cell r="GO59">
            <v>1413.63</v>
          </cell>
          <cell r="GP59">
            <v>694.80200000000002</v>
          </cell>
          <cell r="GQ59">
            <v>718.82799999999997</v>
          </cell>
          <cell r="GR59">
            <v>845.15300000000002</v>
          </cell>
          <cell r="GS59">
            <v>449.67099999999999</v>
          </cell>
          <cell r="GT59">
            <v>395.48200000000003</v>
          </cell>
          <cell r="GU59">
            <v>116.059</v>
          </cell>
          <cell r="GV59">
            <v>58.436999999999998</v>
          </cell>
          <cell r="GW59">
            <v>57.622</v>
          </cell>
          <cell r="GX59">
            <v>75.712999999999994</v>
          </cell>
          <cell r="GY59">
            <v>28.931999999999999</v>
          </cell>
          <cell r="GZ59">
            <v>46.780999999999999</v>
          </cell>
          <cell r="HA59">
            <v>39.578000000000003</v>
          </cell>
          <cell r="HB59">
            <v>18.277999999999999</v>
          </cell>
          <cell r="HC59">
            <v>21.3</v>
          </cell>
          <cell r="HD59">
            <v>77.293000000000006</v>
          </cell>
          <cell r="HE59">
            <v>31.620999999999999</v>
          </cell>
          <cell r="HF59">
            <v>45.671999999999997</v>
          </cell>
          <cell r="HG59">
            <v>71.323999999999998</v>
          </cell>
          <cell r="HH59">
            <v>27.283999999999999</v>
          </cell>
          <cell r="HI59">
            <v>44.039000000000001</v>
          </cell>
          <cell r="HJ59">
            <v>140.684</v>
          </cell>
          <cell r="HK59">
            <v>74.831999999999994</v>
          </cell>
          <cell r="HL59">
            <v>65.852000000000004</v>
          </cell>
          <cell r="HM59">
            <v>704.46900000000005</v>
          </cell>
          <cell r="HN59">
            <v>374.839</v>
          </cell>
          <cell r="HO59">
            <v>329.63</v>
          </cell>
          <cell r="HP59">
            <v>130.85</v>
          </cell>
          <cell r="HQ59">
            <v>69.037999999999997</v>
          </cell>
          <cell r="HR59">
            <v>61.811999999999998</v>
          </cell>
          <cell r="HS59">
            <v>575.34299999999996</v>
          </cell>
          <cell r="HT59">
            <v>289.68700000000001</v>
          </cell>
          <cell r="HU59">
            <v>285.65499999999997</v>
          </cell>
          <cell r="HV59">
            <v>65.004999999999995</v>
          </cell>
          <cell r="HW59">
            <v>31.513999999999999</v>
          </cell>
          <cell r="HX59">
            <v>33.49</v>
          </cell>
          <cell r="HY59">
            <v>900.62800000000004</v>
          </cell>
          <cell r="HZ59">
            <v>473.77300000000002</v>
          </cell>
          <cell r="IA59">
            <v>426.85399999999998</v>
          </cell>
          <cell r="IB59">
            <v>808.44200000000001</v>
          </cell>
          <cell r="IC59">
            <v>425.91500000000002</v>
          </cell>
          <cell r="ID59">
            <v>382.52699999999999</v>
          </cell>
          <cell r="IE59">
            <v>762.52300000000002</v>
          </cell>
          <cell r="IF59">
            <v>407.34199999999998</v>
          </cell>
          <cell r="IG59">
            <v>355.18</v>
          </cell>
          <cell r="IH59">
            <v>199.232</v>
          </cell>
          <cell r="II59">
            <v>96.426000000000002</v>
          </cell>
          <cell r="IJ59">
            <v>102.807</v>
          </cell>
          <cell r="IK59">
            <v>110.69499999999999</v>
          </cell>
          <cell r="IL59">
            <v>56.814</v>
          </cell>
          <cell r="IM59">
            <v>53.881</v>
          </cell>
          <cell r="IN59">
            <v>55.22</v>
          </cell>
          <cell r="IO59">
            <v>32.712000000000003</v>
          </cell>
          <cell r="IP59">
            <v>22.507999999999999</v>
          </cell>
          <cell r="IQ59">
            <v>51.142000000000003</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297.44</v>
          </cell>
          <cell r="C71">
            <v>122.896</v>
          </cell>
          <cell r="D71">
            <v>174.54400000000001</v>
          </cell>
          <cell r="E71">
            <v>277.28899999999999</v>
          </cell>
          <cell r="F71">
            <v>106.312</v>
          </cell>
          <cell r="G71">
            <v>170.977</v>
          </cell>
          <cell r="H71">
            <v>670.71699999999998</v>
          </cell>
          <cell r="I71">
            <v>347.79199999999997</v>
          </cell>
          <cell r="J71">
            <v>322.92399999999998</v>
          </cell>
          <cell r="K71">
            <v>2757.1750000000002</v>
          </cell>
          <cell r="L71">
            <v>1461.489</v>
          </cell>
          <cell r="M71">
            <v>1295.6859999999999</v>
          </cell>
          <cell r="N71">
            <v>614.92600000000004</v>
          </cell>
          <cell r="O71">
            <v>312.39499999999998</v>
          </cell>
          <cell r="P71">
            <v>302.53100000000001</v>
          </cell>
          <cell r="Q71">
            <v>2224.348</v>
          </cell>
          <cell r="R71">
            <v>1113.885</v>
          </cell>
          <cell r="S71">
            <v>1110.462</v>
          </cell>
          <cell r="T71">
            <v>314.27100000000002</v>
          </cell>
          <cell r="U71">
            <v>157.828</v>
          </cell>
          <cell r="V71">
            <v>156.44300000000001</v>
          </cell>
          <cell r="W71">
            <v>3691.134</v>
          </cell>
          <cell r="X71">
            <v>1930.5350000000001</v>
          </cell>
          <cell r="Y71">
            <v>1760.5989999999999</v>
          </cell>
          <cell r="Z71">
            <v>3292.2579999999998</v>
          </cell>
          <cell r="AA71">
            <v>1745.8030000000001</v>
          </cell>
          <cell r="AB71">
            <v>1546.4549999999999</v>
          </cell>
          <cell r="AC71">
            <v>3058.1439999999998</v>
          </cell>
          <cell r="AD71">
            <v>1636.184</v>
          </cell>
          <cell r="AE71">
            <v>1421.96</v>
          </cell>
          <cell r="AF71">
            <v>937.84699999999998</v>
          </cell>
          <cell r="AG71">
            <v>478.947</v>
          </cell>
          <cell r="AH71">
            <v>458.9</v>
          </cell>
          <cell r="AI71">
            <v>566.17399999999998</v>
          </cell>
          <cell r="AJ71">
            <v>297.41500000000002</v>
          </cell>
          <cell r="AK71">
            <v>268.75900000000001</v>
          </cell>
          <cell r="AL71">
            <v>302.93099999999998</v>
          </cell>
          <cell r="AM71">
            <v>176.161</v>
          </cell>
          <cell r="AN71">
            <v>126.77</v>
          </cell>
          <cell r="AO71">
            <v>193.39500000000001</v>
          </cell>
          <cell r="AP71">
            <v>101.161</v>
          </cell>
          <cell r="AQ71">
            <v>92.233999999999995</v>
          </cell>
          <cell r="AR71">
            <v>1757.124</v>
          </cell>
          <cell r="AS71">
            <v>734.67200000000003</v>
          </cell>
          <cell r="AT71">
            <v>1022.452</v>
          </cell>
          <cell r="AU71">
            <v>387.96899999999999</v>
          </cell>
          <cell r="AV71">
            <v>154.28299999999999</v>
          </cell>
          <cell r="AW71">
            <v>233.68700000000001</v>
          </cell>
          <cell r="AX71">
            <v>112.548</v>
          </cell>
          <cell r="AY71">
            <v>45.552</v>
          </cell>
          <cell r="AZ71">
            <v>66.995999999999995</v>
          </cell>
          <cell r="BA71">
            <v>335.73200000000003</v>
          </cell>
          <cell r="BB71">
            <v>135.78299999999999</v>
          </cell>
          <cell r="BC71">
            <v>199.94900000000001</v>
          </cell>
          <cell r="BD71">
            <v>72.134</v>
          </cell>
          <cell r="BE71">
            <v>27.231999999999999</v>
          </cell>
          <cell r="BF71">
            <v>44.902000000000001</v>
          </cell>
          <cell r="BG71">
            <v>242.32400000000001</v>
          </cell>
          <cell r="BH71">
            <v>99.150999999999996</v>
          </cell>
          <cell r="BI71">
            <v>143.173</v>
          </cell>
          <cell r="BJ71">
            <v>29.146000000000001</v>
          </cell>
          <cell r="BK71">
            <v>12.991</v>
          </cell>
          <cell r="BL71">
            <v>16.155000000000001</v>
          </cell>
          <cell r="BM71">
            <v>55.491999999999997</v>
          </cell>
          <cell r="BN71">
            <v>19.756</v>
          </cell>
          <cell r="BO71">
            <v>35.735999999999997</v>
          </cell>
          <cell r="BP71">
            <v>56.912999999999997</v>
          </cell>
          <cell r="BQ71">
            <v>2.5259999999999998</v>
          </cell>
          <cell r="BR71">
            <v>54.387</v>
          </cell>
          <cell r="BS71">
            <v>761.38400000000001</v>
          </cell>
          <cell r="BT71">
            <v>333.82900000000001</v>
          </cell>
          <cell r="BU71">
            <v>427.55500000000001</v>
          </cell>
          <cell r="BV71">
            <v>584.61900000000003</v>
          </cell>
          <cell r="BW71">
            <v>256.7</v>
          </cell>
          <cell r="BX71">
            <v>327.91899999999998</v>
          </cell>
          <cell r="BY71">
            <v>105.86199999999999</v>
          </cell>
          <cell r="BZ71">
            <v>44.828000000000003</v>
          </cell>
          <cell r="CA71">
            <v>61.033999999999999</v>
          </cell>
          <cell r="CB71">
            <v>478.75700000000001</v>
          </cell>
          <cell r="CC71">
            <v>211.87100000000001</v>
          </cell>
          <cell r="CD71">
            <v>266.88600000000002</v>
          </cell>
          <cell r="CE71">
            <v>3533.7530000000002</v>
          </cell>
          <cell r="CF71">
            <v>1854.11</v>
          </cell>
          <cell r="CG71">
            <v>1679.644</v>
          </cell>
          <cell r="CH71">
            <v>1844.6569999999999</v>
          </cell>
          <cell r="CI71">
            <v>791.005</v>
          </cell>
          <cell r="CJ71">
            <v>1053.652</v>
          </cell>
          <cell r="CK71">
            <v>308.94499999999999</v>
          </cell>
          <cell r="CL71">
            <v>130.578</v>
          </cell>
          <cell r="CM71">
            <v>178.36699999999999</v>
          </cell>
          <cell r="CN71">
            <v>4076.7249999999999</v>
          </cell>
          <cell r="CO71">
            <v>1999.3389999999999</v>
          </cell>
          <cell r="CP71">
            <v>2077.386</v>
          </cell>
          <cell r="CQ71">
            <v>2564.4969999999998</v>
          </cell>
          <cell r="CR71">
            <v>1326.163</v>
          </cell>
          <cell r="CS71">
            <v>1238.3340000000001</v>
          </cell>
          <cell r="CT71">
            <v>364.22</v>
          </cell>
          <cell r="CU71">
            <v>173.161</v>
          </cell>
          <cell r="CV71">
            <v>191.059</v>
          </cell>
          <cell r="CW71">
            <v>236.75200000000001</v>
          </cell>
          <cell r="CX71">
            <v>83.302000000000007</v>
          </cell>
          <cell r="CY71">
            <v>153.44999999999999</v>
          </cell>
          <cell r="CZ71">
            <v>116.242</v>
          </cell>
          <cell r="DA71">
            <v>47.604999999999997</v>
          </cell>
          <cell r="DB71">
            <v>68.638000000000005</v>
          </cell>
          <cell r="DC71">
            <v>240.13399999999999</v>
          </cell>
          <cell r="DD71">
            <v>92.016000000000005</v>
          </cell>
          <cell r="DE71">
            <v>148.11799999999999</v>
          </cell>
          <cell r="DF71">
            <v>225.40700000000001</v>
          </cell>
          <cell r="DG71">
            <v>81.144000000000005</v>
          </cell>
          <cell r="DH71">
            <v>144.26300000000001</v>
          </cell>
          <cell r="DI71">
            <v>458.46800000000002</v>
          </cell>
          <cell r="DJ71">
            <v>240.691</v>
          </cell>
          <cell r="DK71">
            <v>217.77699999999999</v>
          </cell>
          <cell r="DL71">
            <v>2106.029</v>
          </cell>
          <cell r="DM71">
            <v>1085.472</v>
          </cell>
          <cell r="DN71">
            <v>1020.557</v>
          </cell>
          <cell r="DO71">
            <v>421.49400000000003</v>
          </cell>
          <cell r="DP71">
            <v>221.30699999999999</v>
          </cell>
          <cell r="DQ71">
            <v>200.18700000000001</v>
          </cell>
          <cell r="DR71">
            <v>1691.6320000000001</v>
          </cell>
          <cell r="DS71">
            <v>825.77</v>
          </cell>
          <cell r="DT71">
            <v>865.86199999999997</v>
          </cell>
          <cell r="DU71">
            <v>192.98099999999999</v>
          </cell>
          <cell r="DV71">
            <v>94.388000000000005</v>
          </cell>
          <cell r="DW71">
            <v>98.593999999999994</v>
          </cell>
          <cell r="DX71">
            <v>2738.4989999999998</v>
          </cell>
          <cell r="DY71">
            <v>1407.72</v>
          </cell>
          <cell r="DZ71">
            <v>1330.779</v>
          </cell>
          <cell r="EA71">
            <v>2454.0819999999999</v>
          </cell>
          <cell r="EB71">
            <v>1261.8779999999999</v>
          </cell>
          <cell r="EC71">
            <v>1192.204</v>
          </cell>
          <cell r="ED71">
            <v>2305.7570000000001</v>
          </cell>
          <cell r="EE71">
            <v>1192.809</v>
          </cell>
          <cell r="EF71">
            <v>1112.9480000000001</v>
          </cell>
          <cell r="EG71">
            <v>596.68700000000001</v>
          </cell>
          <cell r="EH71">
            <v>290.72199999999998</v>
          </cell>
          <cell r="EI71">
            <v>305.96499999999997</v>
          </cell>
          <cell r="EJ71">
            <v>373.21100000000001</v>
          </cell>
          <cell r="EK71">
            <v>188.78200000000001</v>
          </cell>
          <cell r="EL71">
            <v>184.429</v>
          </cell>
          <cell r="EM71">
            <v>199.209</v>
          </cell>
          <cell r="EN71">
            <v>107.22499999999999</v>
          </cell>
          <cell r="EO71">
            <v>91.983999999999995</v>
          </cell>
          <cell r="EP71">
            <v>152.892</v>
          </cell>
          <cell r="EQ71">
            <v>88.972999999999999</v>
          </cell>
          <cell r="ER71">
            <v>63.918999999999997</v>
          </cell>
          <cell r="ES71">
            <v>1359.336</v>
          </cell>
          <cell r="ET71">
            <v>584.20299999999997</v>
          </cell>
          <cell r="EU71">
            <v>775.13300000000004</v>
          </cell>
          <cell r="EV71">
            <v>248.72200000000001</v>
          </cell>
          <cell r="EW71">
            <v>90.554000000000002</v>
          </cell>
          <cell r="EX71">
            <v>158.16800000000001</v>
          </cell>
          <cell r="EY71">
            <v>76.325999999999993</v>
          </cell>
          <cell r="EZ71">
            <v>29.23</v>
          </cell>
          <cell r="FA71">
            <v>47.095999999999997</v>
          </cell>
          <cell r="FB71">
            <v>206.34700000000001</v>
          </cell>
          <cell r="FC71">
            <v>74.941999999999993</v>
          </cell>
          <cell r="FD71">
            <v>131.405</v>
          </cell>
          <cell r="FE71">
            <v>34.298999999999999</v>
          </cell>
          <cell r="FF71">
            <v>15.613</v>
          </cell>
          <cell r="FG71">
            <v>18.686</v>
          </cell>
          <cell r="FH71">
            <v>157.81700000000001</v>
          </cell>
          <cell r="FI71">
            <v>55.262</v>
          </cell>
          <cell r="FJ71">
            <v>102.55500000000001</v>
          </cell>
          <cell r="FK71">
            <v>16.547999999999998</v>
          </cell>
          <cell r="FL71">
            <v>5.8319999999999999</v>
          </cell>
          <cell r="FM71">
            <v>10.715999999999999</v>
          </cell>
          <cell r="FN71">
            <v>42.863</v>
          </cell>
          <cell r="FO71">
            <v>15.612</v>
          </cell>
          <cell r="FP71">
            <v>27.251000000000001</v>
          </cell>
          <cell r="FQ71">
            <v>51.927999999999997</v>
          </cell>
          <cell r="FR71">
            <v>6.4489999999999998</v>
          </cell>
          <cell r="FS71">
            <v>45.478999999999999</v>
          </cell>
          <cell r="FT71">
            <v>599.55600000000004</v>
          </cell>
          <cell r="FU71">
            <v>264.87099999999998</v>
          </cell>
          <cell r="FV71">
            <v>334.685</v>
          </cell>
          <cell r="FW71">
            <v>402.10199999999998</v>
          </cell>
          <cell r="FX71">
            <v>179.52699999999999</v>
          </cell>
          <cell r="FY71">
            <v>222.57499999999999</v>
          </cell>
          <cell r="FZ71">
            <v>55.991999999999997</v>
          </cell>
          <cell r="GA71">
            <v>29.111000000000001</v>
          </cell>
          <cell r="GB71">
            <v>26.881</v>
          </cell>
          <cell r="GC71">
            <v>346.11099999999999</v>
          </cell>
          <cell r="GD71">
            <v>150.416</v>
          </cell>
          <cell r="GE71">
            <v>195.69399999999999</v>
          </cell>
          <cell r="GF71">
            <v>2620.4879999999998</v>
          </cell>
          <cell r="GG71">
            <v>1355.2739999999999</v>
          </cell>
          <cell r="GH71">
            <v>1265.2149999999999</v>
          </cell>
          <cell r="GI71">
            <v>1456.2360000000001</v>
          </cell>
          <cell r="GJ71">
            <v>644.06500000000005</v>
          </cell>
          <cell r="GK71">
            <v>812.17200000000003</v>
          </cell>
          <cell r="GL71">
            <v>195.28800000000001</v>
          </cell>
          <cell r="GM71">
            <v>73.061000000000007</v>
          </cell>
          <cell r="GN71">
            <v>122.226</v>
          </cell>
          <cell r="GO71">
            <v>1429.6880000000001</v>
          </cell>
          <cell r="GP71">
            <v>702.245</v>
          </cell>
          <cell r="GQ71">
            <v>727.44299999999998</v>
          </cell>
          <cell r="GR71">
            <v>853.61300000000006</v>
          </cell>
          <cell r="GS71">
            <v>438.56700000000001</v>
          </cell>
          <cell r="GT71">
            <v>415.04599999999999</v>
          </cell>
          <cell r="GU71">
            <v>126.14100000000001</v>
          </cell>
          <cell r="GV71">
            <v>59.872999999999998</v>
          </cell>
          <cell r="GW71">
            <v>66.268000000000001</v>
          </cell>
          <cell r="GX71">
            <v>88.325000000000003</v>
          </cell>
          <cell r="GY71">
            <v>34.185000000000002</v>
          </cell>
          <cell r="GZ71">
            <v>54.14</v>
          </cell>
          <cell r="HA71">
            <v>47.320999999999998</v>
          </cell>
          <cell r="HB71">
            <v>21.672999999999998</v>
          </cell>
          <cell r="HC71">
            <v>25.649000000000001</v>
          </cell>
          <cell r="HD71">
            <v>88.994</v>
          </cell>
          <cell r="HE71">
            <v>36.942</v>
          </cell>
          <cell r="HF71">
            <v>52.052</v>
          </cell>
          <cell r="HG71">
            <v>83.131</v>
          </cell>
          <cell r="HH71">
            <v>32.061</v>
          </cell>
          <cell r="HI71">
            <v>51.07</v>
          </cell>
          <cell r="HJ71">
            <v>152.82599999999999</v>
          </cell>
          <cell r="HK71">
            <v>74.754000000000005</v>
          </cell>
          <cell r="HL71">
            <v>78.072000000000003</v>
          </cell>
          <cell r="HM71">
            <v>700.78800000000001</v>
          </cell>
          <cell r="HN71">
            <v>363.81299999999999</v>
          </cell>
          <cell r="HO71">
            <v>336.97399999999999</v>
          </cell>
          <cell r="HP71">
            <v>138.85400000000001</v>
          </cell>
          <cell r="HQ71">
            <v>66.944999999999993</v>
          </cell>
          <cell r="HR71">
            <v>71.909000000000006</v>
          </cell>
          <cell r="HS71">
            <v>572.49099999999999</v>
          </cell>
          <cell r="HT71">
            <v>281.197</v>
          </cell>
          <cell r="HU71">
            <v>291.29399999999998</v>
          </cell>
          <cell r="HV71">
            <v>65.581000000000003</v>
          </cell>
          <cell r="HW71">
            <v>30.738</v>
          </cell>
          <cell r="HX71">
            <v>34.843000000000004</v>
          </cell>
          <cell r="HY71">
            <v>918.11800000000005</v>
          </cell>
          <cell r="HZ71">
            <v>467.85399999999998</v>
          </cell>
          <cell r="IA71">
            <v>450.26499999999999</v>
          </cell>
          <cell r="IB71">
            <v>821.46400000000006</v>
          </cell>
          <cell r="IC71">
            <v>421.05700000000002</v>
          </cell>
          <cell r="ID71">
            <v>400.40699999999998</v>
          </cell>
          <cell r="IE71">
            <v>768.73</v>
          </cell>
          <cell r="IF71">
            <v>398.392</v>
          </cell>
          <cell r="IG71">
            <v>370.33800000000002</v>
          </cell>
          <cell r="IH71">
            <v>223.072</v>
          </cell>
          <cell r="II71">
            <v>104.601</v>
          </cell>
          <cell r="IJ71">
            <v>118.471</v>
          </cell>
          <cell r="IK71">
            <v>133.59899999999999</v>
          </cell>
          <cell r="IL71">
            <v>65.355000000000004</v>
          </cell>
          <cell r="IM71">
            <v>68.244</v>
          </cell>
          <cell r="IN71">
            <v>69.093999999999994</v>
          </cell>
          <cell r="IO71">
            <v>36.067999999999998</v>
          </cell>
          <cell r="IP71">
            <v>33.026000000000003</v>
          </cell>
          <cell r="IQ71">
            <v>51.848999999999997</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327.18</v>
          </cell>
          <cell r="C83">
            <v>158.87</v>
          </cell>
          <cell r="D83">
            <v>168.31</v>
          </cell>
          <cell r="E83">
            <v>268.64699999999999</v>
          </cell>
          <cell r="F83">
            <v>119.08</v>
          </cell>
          <cell r="G83">
            <v>149.56800000000001</v>
          </cell>
          <cell r="H83">
            <v>567.89400000000001</v>
          </cell>
          <cell r="I83">
            <v>278.24099999999999</v>
          </cell>
          <cell r="J83">
            <v>289.65300000000002</v>
          </cell>
          <cell r="K83">
            <v>2842.1709999999998</v>
          </cell>
          <cell r="L83">
            <v>1523.318</v>
          </cell>
          <cell r="M83">
            <v>1318.8530000000001</v>
          </cell>
          <cell r="N83">
            <v>525.59299999999996</v>
          </cell>
          <cell r="O83">
            <v>254.227</v>
          </cell>
          <cell r="P83">
            <v>271.36599999999999</v>
          </cell>
          <cell r="Q83">
            <v>2295.5070000000001</v>
          </cell>
          <cell r="R83">
            <v>1168.3240000000001</v>
          </cell>
          <cell r="S83">
            <v>1127.183</v>
          </cell>
          <cell r="T83">
            <v>313.44200000000001</v>
          </cell>
          <cell r="U83">
            <v>158.30000000000001</v>
          </cell>
          <cell r="V83">
            <v>155.142</v>
          </cell>
          <cell r="W83">
            <v>3630.5630000000001</v>
          </cell>
          <cell r="X83">
            <v>1901.222</v>
          </cell>
          <cell r="Y83">
            <v>1729.3420000000001</v>
          </cell>
          <cell r="Z83">
            <v>3325.549</v>
          </cell>
          <cell r="AA83">
            <v>1755.259</v>
          </cell>
          <cell r="AB83">
            <v>1570.289</v>
          </cell>
          <cell r="AC83">
            <v>3099.6030000000001</v>
          </cell>
          <cell r="AD83">
            <v>1649.1610000000001</v>
          </cell>
          <cell r="AE83">
            <v>1450.442</v>
          </cell>
          <cell r="AF83">
            <v>822.89499999999998</v>
          </cell>
          <cell r="AG83">
            <v>387.56700000000001</v>
          </cell>
          <cell r="AH83">
            <v>435.32799999999997</v>
          </cell>
          <cell r="AI83">
            <v>465.47500000000002</v>
          </cell>
          <cell r="AJ83">
            <v>229.02199999999999</v>
          </cell>
          <cell r="AK83">
            <v>236.452</v>
          </cell>
          <cell r="AL83">
            <v>244.976</v>
          </cell>
          <cell r="AM83">
            <v>129.35900000000001</v>
          </cell>
          <cell r="AN83">
            <v>115.617</v>
          </cell>
          <cell r="AO83">
            <v>207.54400000000001</v>
          </cell>
          <cell r="AP83">
            <v>106.789</v>
          </cell>
          <cell r="AQ83">
            <v>100.755</v>
          </cell>
          <cell r="AR83">
            <v>1788.463</v>
          </cell>
          <cell r="AS83">
            <v>744.73099999999999</v>
          </cell>
          <cell r="AT83">
            <v>1043.731</v>
          </cell>
          <cell r="AU83">
            <v>382.12400000000002</v>
          </cell>
          <cell r="AV83">
            <v>145.60900000000001</v>
          </cell>
          <cell r="AW83">
            <v>236.51499999999999</v>
          </cell>
          <cell r="AX83">
            <v>108.608</v>
          </cell>
          <cell r="AY83">
            <v>45.295000000000002</v>
          </cell>
          <cell r="AZ83">
            <v>63.313000000000002</v>
          </cell>
          <cell r="BA83">
            <v>315.48099999999999</v>
          </cell>
          <cell r="BB83">
            <v>120.27800000000001</v>
          </cell>
          <cell r="BC83">
            <v>195.203</v>
          </cell>
          <cell r="BD83">
            <v>55.011000000000003</v>
          </cell>
          <cell r="BE83">
            <v>21.221</v>
          </cell>
          <cell r="BF83">
            <v>33.79</v>
          </cell>
          <cell r="BG83">
            <v>240.047</v>
          </cell>
          <cell r="BH83">
            <v>91.902000000000001</v>
          </cell>
          <cell r="BI83">
            <v>148.14500000000001</v>
          </cell>
          <cell r="BJ83">
            <v>33.97</v>
          </cell>
          <cell r="BK83">
            <v>14.486000000000001</v>
          </cell>
          <cell r="BL83">
            <v>19.484000000000002</v>
          </cell>
          <cell r="BM83">
            <v>69.492000000000004</v>
          </cell>
          <cell r="BN83">
            <v>26.545000000000002</v>
          </cell>
          <cell r="BO83">
            <v>42.947000000000003</v>
          </cell>
          <cell r="BP83">
            <v>60.137999999999998</v>
          </cell>
          <cell r="BQ83">
            <v>1.964</v>
          </cell>
          <cell r="BR83">
            <v>58.173999999999999</v>
          </cell>
          <cell r="BS83">
            <v>728.74800000000005</v>
          </cell>
          <cell r="BT83">
            <v>311.98</v>
          </cell>
          <cell r="BU83">
            <v>416.76900000000001</v>
          </cell>
          <cell r="BV83">
            <v>592.51700000000005</v>
          </cell>
          <cell r="BW83">
            <v>253.61199999999999</v>
          </cell>
          <cell r="BX83">
            <v>338.90600000000001</v>
          </cell>
          <cell r="BY83">
            <v>88.183000000000007</v>
          </cell>
          <cell r="BZ83">
            <v>37.734999999999999</v>
          </cell>
          <cell r="CA83">
            <v>50.448</v>
          </cell>
          <cell r="CB83">
            <v>504.334</v>
          </cell>
          <cell r="CC83">
            <v>215.87700000000001</v>
          </cell>
          <cell r="CD83">
            <v>288.45699999999999</v>
          </cell>
          <cell r="CE83">
            <v>3498.248</v>
          </cell>
          <cell r="CF83">
            <v>1839.2929999999999</v>
          </cell>
          <cell r="CG83">
            <v>1658.954</v>
          </cell>
          <cell r="CH83">
            <v>1907.8240000000001</v>
          </cell>
          <cell r="CI83">
            <v>813.78499999999997</v>
          </cell>
          <cell r="CJ83">
            <v>1094.038</v>
          </cell>
          <cell r="CK83">
            <v>298.89499999999998</v>
          </cell>
          <cell r="CL83">
            <v>117.45699999999999</v>
          </cell>
          <cell r="CM83">
            <v>181.43700000000001</v>
          </cell>
          <cell r="CN83">
            <v>4137.9979999999996</v>
          </cell>
          <cell r="CO83">
            <v>2018.2139999999999</v>
          </cell>
          <cell r="CP83">
            <v>2119.7829999999999</v>
          </cell>
          <cell r="CQ83">
            <v>2596.3530000000001</v>
          </cell>
          <cell r="CR83">
            <v>1341.3340000000001</v>
          </cell>
          <cell r="CS83">
            <v>1255.02</v>
          </cell>
          <cell r="CT83">
            <v>335.64699999999999</v>
          </cell>
          <cell r="CU83">
            <v>165.63499999999999</v>
          </cell>
          <cell r="CV83">
            <v>170.012</v>
          </cell>
          <cell r="CW83">
            <v>223.18100000000001</v>
          </cell>
          <cell r="CX83">
            <v>88.06</v>
          </cell>
          <cell r="CY83">
            <v>135.12100000000001</v>
          </cell>
          <cell r="CZ83">
            <v>118.461</v>
          </cell>
          <cell r="DA83">
            <v>57.018000000000001</v>
          </cell>
          <cell r="DB83">
            <v>61.442999999999998</v>
          </cell>
          <cell r="DC83">
            <v>233.84</v>
          </cell>
          <cell r="DD83">
            <v>97.909000000000006</v>
          </cell>
          <cell r="DE83">
            <v>135.93100000000001</v>
          </cell>
          <cell r="DF83">
            <v>215.60300000000001</v>
          </cell>
          <cell r="DG83">
            <v>85.337000000000003</v>
          </cell>
          <cell r="DH83">
            <v>130.267</v>
          </cell>
          <cell r="DI83">
            <v>490.89499999999998</v>
          </cell>
          <cell r="DJ83">
            <v>242.14500000000001</v>
          </cell>
          <cell r="DK83">
            <v>248.749</v>
          </cell>
          <cell r="DL83">
            <v>2105.4589999999998</v>
          </cell>
          <cell r="DM83">
            <v>1099.1880000000001</v>
          </cell>
          <cell r="DN83">
            <v>1006.271</v>
          </cell>
          <cell r="DO83">
            <v>448.899</v>
          </cell>
          <cell r="DP83">
            <v>216.84</v>
          </cell>
          <cell r="DQ83">
            <v>232.059</v>
          </cell>
          <cell r="DR83">
            <v>1688.0029999999999</v>
          </cell>
          <cell r="DS83">
            <v>840.05</v>
          </cell>
          <cell r="DT83">
            <v>847.95299999999997</v>
          </cell>
          <cell r="DU83">
            <v>202.364</v>
          </cell>
          <cell r="DV83">
            <v>90.513000000000005</v>
          </cell>
          <cell r="DW83">
            <v>111.852</v>
          </cell>
          <cell r="DX83">
            <v>2757.2280000000001</v>
          </cell>
          <cell r="DY83">
            <v>1415.2729999999999</v>
          </cell>
          <cell r="DZ83">
            <v>1341.954</v>
          </cell>
          <cell r="EA83">
            <v>2458.3989999999999</v>
          </cell>
          <cell r="EB83">
            <v>1272.2909999999999</v>
          </cell>
          <cell r="EC83">
            <v>1186.1079999999999</v>
          </cell>
          <cell r="ED83">
            <v>2305.7190000000001</v>
          </cell>
          <cell r="EE83">
            <v>1199.722</v>
          </cell>
          <cell r="EF83">
            <v>1105.9970000000001</v>
          </cell>
          <cell r="EG83">
            <v>585.78700000000003</v>
          </cell>
          <cell r="EH83">
            <v>283.649</v>
          </cell>
          <cell r="EI83">
            <v>302.137</v>
          </cell>
          <cell r="EJ83">
            <v>363.73700000000002</v>
          </cell>
          <cell r="EK83">
            <v>177.209</v>
          </cell>
          <cell r="EL83">
            <v>186.52799999999999</v>
          </cell>
          <cell r="EM83">
            <v>202.863</v>
          </cell>
          <cell r="EN83">
            <v>103.26900000000001</v>
          </cell>
          <cell r="EO83">
            <v>99.593000000000004</v>
          </cell>
          <cell r="EP83">
            <v>170.29499999999999</v>
          </cell>
          <cell r="EQ83">
            <v>94.795000000000002</v>
          </cell>
          <cell r="ER83">
            <v>75.498999999999995</v>
          </cell>
          <cell r="ES83">
            <v>1371.3489999999999</v>
          </cell>
          <cell r="ET83">
            <v>582.08600000000001</v>
          </cell>
          <cell r="EU83">
            <v>789.26400000000001</v>
          </cell>
          <cell r="EV83">
            <v>256.29899999999998</v>
          </cell>
          <cell r="EW83">
            <v>91.387</v>
          </cell>
          <cell r="EX83">
            <v>164.91200000000001</v>
          </cell>
          <cell r="EY83">
            <v>70.870999999999995</v>
          </cell>
          <cell r="EZ83">
            <v>29.65</v>
          </cell>
          <cell r="FA83">
            <v>41.22</v>
          </cell>
          <cell r="FB83">
            <v>221.982</v>
          </cell>
          <cell r="FC83">
            <v>80.281999999999996</v>
          </cell>
          <cell r="FD83">
            <v>141.69999999999999</v>
          </cell>
          <cell r="FE83">
            <v>45.314</v>
          </cell>
          <cell r="FF83">
            <v>18.077999999999999</v>
          </cell>
          <cell r="FG83">
            <v>27.234999999999999</v>
          </cell>
          <cell r="FH83">
            <v>167.4</v>
          </cell>
          <cell r="FI83">
            <v>60.787999999999997</v>
          </cell>
          <cell r="FJ83">
            <v>106.611</v>
          </cell>
          <cell r="FK83">
            <v>22.689</v>
          </cell>
          <cell r="FL83">
            <v>9.3420000000000005</v>
          </cell>
          <cell r="FM83">
            <v>13.347</v>
          </cell>
          <cell r="FN83">
            <v>35.686</v>
          </cell>
          <cell r="FO83">
            <v>11.528</v>
          </cell>
          <cell r="FP83">
            <v>24.158000000000001</v>
          </cell>
          <cell r="FQ83">
            <v>46.134</v>
          </cell>
          <cell r="FR83">
            <v>4.4210000000000003</v>
          </cell>
          <cell r="FS83">
            <v>41.713000000000001</v>
          </cell>
          <cell r="FT83">
            <v>588.22699999999998</v>
          </cell>
          <cell r="FU83">
            <v>257.83800000000002</v>
          </cell>
          <cell r="FV83">
            <v>330.38900000000001</v>
          </cell>
          <cell r="FW83">
            <v>427.96300000000002</v>
          </cell>
          <cell r="FX83">
            <v>186.60499999999999</v>
          </cell>
          <cell r="FY83">
            <v>241.358</v>
          </cell>
          <cell r="FZ83">
            <v>68.971000000000004</v>
          </cell>
          <cell r="GA83">
            <v>30.045000000000002</v>
          </cell>
          <cell r="GB83">
            <v>38.926000000000002</v>
          </cell>
          <cell r="GC83">
            <v>358.99299999999999</v>
          </cell>
          <cell r="GD83">
            <v>156.56100000000001</v>
          </cell>
          <cell r="GE83">
            <v>202.43199999999999</v>
          </cell>
          <cell r="GF83">
            <v>2665.3240000000001</v>
          </cell>
          <cell r="GG83">
            <v>1371.3779999999999</v>
          </cell>
          <cell r="GH83">
            <v>1293.9459999999999</v>
          </cell>
          <cell r="GI83">
            <v>1472.674</v>
          </cell>
          <cell r="GJ83">
            <v>646.83600000000001</v>
          </cell>
          <cell r="GK83">
            <v>825.83699999999999</v>
          </cell>
          <cell r="GL83">
            <v>201.316</v>
          </cell>
          <cell r="GM83">
            <v>75.677000000000007</v>
          </cell>
          <cell r="GN83">
            <v>125.63800000000001</v>
          </cell>
          <cell r="GO83">
            <v>1450.114</v>
          </cell>
          <cell r="GP83">
            <v>709.03</v>
          </cell>
          <cell r="GQ83">
            <v>741.08299999999997</v>
          </cell>
          <cell r="GR83">
            <v>847.99599999999998</v>
          </cell>
          <cell r="GS83">
            <v>443.834</v>
          </cell>
          <cell r="GT83">
            <v>404.16199999999998</v>
          </cell>
          <cell r="GU83">
            <v>112.929</v>
          </cell>
          <cell r="GV83">
            <v>58.726999999999997</v>
          </cell>
          <cell r="GW83">
            <v>54.201999999999998</v>
          </cell>
          <cell r="GX83">
            <v>77.501999999999995</v>
          </cell>
          <cell r="GY83">
            <v>32.557000000000002</v>
          </cell>
          <cell r="GZ83">
            <v>44.945</v>
          </cell>
          <cell r="HA83">
            <v>40.113999999999997</v>
          </cell>
          <cell r="HB83">
            <v>21.640999999999998</v>
          </cell>
          <cell r="HC83">
            <v>18.474</v>
          </cell>
          <cell r="HD83">
            <v>79.863</v>
          </cell>
          <cell r="HE83">
            <v>34.677999999999997</v>
          </cell>
          <cell r="HF83">
            <v>45.185000000000002</v>
          </cell>
          <cell r="HG83">
            <v>72.605999999999995</v>
          </cell>
          <cell r="HH83">
            <v>29.491</v>
          </cell>
          <cell r="HI83">
            <v>43.115000000000002</v>
          </cell>
          <cell r="HJ83">
            <v>126.298</v>
          </cell>
          <cell r="HK83">
            <v>65.846999999999994</v>
          </cell>
          <cell r="HL83">
            <v>60.451000000000001</v>
          </cell>
          <cell r="HM83">
            <v>721.69899999999996</v>
          </cell>
          <cell r="HN83">
            <v>377.98700000000002</v>
          </cell>
          <cell r="HO83">
            <v>343.71199999999999</v>
          </cell>
          <cell r="HP83">
            <v>116.393</v>
          </cell>
          <cell r="HQ83">
            <v>58.38</v>
          </cell>
          <cell r="HR83">
            <v>58.012999999999998</v>
          </cell>
          <cell r="HS83">
            <v>599.91200000000003</v>
          </cell>
          <cell r="HT83">
            <v>296.541</v>
          </cell>
          <cell r="HU83">
            <v>303.37200000000001</v>
          </cell>
          <cell r="HV83">
            <v>63.694000000000003</v>
          </cell>
          <cell r="HW83">
            <v>28.495999999999999</v>
          </cell>
          <cell r="HX83">
            <v>35.197000000000003</v>
          </cell>
          <cell r="HY83">
            <v>898.13699999999994</v>
          </cell>
          <cell r="HZ83">
            <v>468.339</v>
          </cell>
          <cell r="IA83">
            <v>429.798</v>
          </cell>
          <cell r="IB83">
            <v>826.01800000000003</v>
          </cell>
          <cell r="IC83">
            <v>428.19200000000001</v>
          </cell>
          <cell r="ID83">
            <v>397.82600000000002</v>
          </cell>
          <cell r="IE83">
            <v>777.34699999999998</v>
          </cell>
          <cell r="IF83">
            <v>405.43799999999999</v>
          </cell>
          <cell r="IG83">
            <v>371.90899999999999</v>
          </cell>
          <cell r="IH83">
            <v>190.636</v>
          </cell>
          <cell r="II83">
            <v>91.866</v>
          </cell>
          <cell r="IJ83">
            <v>98.77</v>
          </cell>
          <cell r="IK83">
            <v>108.31699999999999</v>
          </cell>
          <cell r="IL83">
            <v>54.371000000000002</v>
          </cell>
          <cell r="IM83">
            <v>53.945999999999998</v>
          </cell>
          <cell r="IN83">
            <v>58.177</v>
          </cell>
          <cell r="IO83">
            <v>29.866</v>
          </cell>
          <cell r="IP83">
            <v>28.311</v>
          </cell>
          <cell r="IQ83">
            <v>61.171999999999997</v>
          </cell>
        </row>
      </sheetData>
      <sheetData sheetId="8">
        <row r="1">
          <cell r="B1" t="str">
            <v>South Australia ;  P19 - Unemployed people ;  &gt; Males ;</v>
          </cell>
          <cell r="C1" t="str">
            <v>South Australia ;  P19 - Unemployed people ;  &gt; Females ;</v>
          </cell>
          <cell r="D1" t="str">
            <v>South Australia ;  P20 - People not in the labour force (PNILF) ;  Persons ;</v>
          </cell>
          <cell r="E1" t="str">
            <v>South Australia ;  P20 - People not in the labour force (PNILF) ;  &gt; Males ;</v>
          </cell>
          <cell r="F1" t="str">
            <v>South Australia ;  P20 - People not in the labour force (PNILF) ;  &gt; Females ;</v>
          </cell>
          <cell r="G1" t="str">
            <v>South Australia ;  P21 - PNILF who wanted to work ;  Persons ;</v>
          </cell>
          <cell r="H1" t="str">
            <v>South Australia ;  P21 - PNILF who wanted to work ;  &gt; Males ;</v>
          </cell>
          <cell r="I1" t="str">
            <v>South Australia ;  P21 - PNILF who wanted to work ;  &gt; Females ;</v>
          </cell>
          <cell r="J1" t="str">
            <v>South Australia ;  P22 - PNILF who looked for work ;  Persons ;</v>
          </cell>
          <cell r="K1" t="str">
            <v>South Australia ;  P22 - PNILF who looked for work ;  &gt; Males ;</v>
          </cell>
          <cell r="L1" t="str">
            <v>South Australia ;  P22 - PNILF who looked for work ;  &gt; Females ;</v>
          </cell>
          <cell r="M1" t="str">
            <v>South Australia ;  P23 - PNILF with marginal attachment to the labour force ;  Persons ;</v>
          </cell>
          <cell r="N1" t="str">
            <v>South Australia ;  P23 - PNILF with marginal attachment to the labour force ;  &gt; Males ;</v>
          </cell>
          <cell r="O1" t="str">
            <v>South Australia ;  P23 - PNILF with marginal attachment to the labour force ;  &gt; Females ;</v>
          </cell>
          <cell r="P1" t="str">
            <v>South Australia ;  P24 - PNILF who had a job to go or return to ;  Persons ;</v>
          </cell>
          <cell r="Q1" t="str">
            <v>South Australia ;  P24 - PNILF who had a job to go or return to ;  &gt; Males ;</v>
          </cell>
          <cell r="R1" t="str">
            <v>South Australia ;  P24 - PNILF who had a job to go or return to ;  &gt; Females ;</v>
          </cell>
          <cell r="S1" t="str">
            <v>South Australia ;  P25 - PNILF who wanted work and could start within four weeks ;  Persons ;</v>
          </cell>
          <cell r="T1" t="str">
            <v>South Australia ;  P25 - PNILF who wanted work and could start within four weeks ;  &gt; Males ;</v>
          </cell>
          <cell r="U1" t="str">
            <v>South Australia ;  P25 - PNILF who wanted work and could start within four weeks ;  &gt; Females ;</v>
          </cell>
          <cell r="V1" t="str">
            <v>South Australia ;  P26 - Discouraged job seekers ;  Persons ;</v>
          </cell>
          <cell r="W1" t="str">
            <v>South Australia ;  P26 - Discouraged job seekers ;  &gt; Males ;</v>
          </cell>
          <cell r="X1" t="str">
            <v>South Australia ;  P26 - Discouraged job seekers ;  &gt; Females ;</v>
          </cell>
          <cell r="Y1" t="str">
            <v>South Australia ;  P27 - PNILF who wanted work but unavailable within four weeks ;  Persons ;</v>
          </cell>
          <cell r="Z1" t="str">
            <v>South Australia ;  P27 - PNILF who wanted work but unavailable within four weeks ;  &gt; Males ;</v>
          </cell>
          <cell r="AA1" t="str">
            <v>South Australia ;  P27 - PNILF who wanted work but unavailable within four weeks ;  &gt; Females ;</v>
          </cell>
          <cell r="AB1" t="str">
            <v>South Australia ;  P28 - PNILF who wanted work but were caring for children ;  Persons ;</v>
          </cell>
          <cell r="AC1" t="str">
            <v>South Australia ;  P28 - PNILF who wanted work but were caring for children ;  &gt; Males ;</v>
          </cell>
          <cell r="AD1" t="str">
            <v>South Australia ;  P28 - PNILF who wanted work but were caring for children ;  &gt; Females ;</v>
          </cell>
          <cell r="AE1" t="str">
            <v>South Australia ;  P29 - PNILF whose last job was less than 10 years ago ;  Persons ;</v>
          </cell>
          <cell r="AF1" t="str">
            <v>South Australia ;  P29 - PNILF whose last job was less than 10 years ago ;  &gt; Males ;</v>
          </cell>
          <cell r="AG1" t="str">
            <v>South Australia ;  P29 - PNILF whose last job was less than 10 years ago ;  &gt; Females ;</v>
          </cell>
          <cell r="AH1" t="str">
            <v>South Australia ;  P30 - Potential workers ;  Persons ;</v>
          </cell>
          <cell r="AI1" t="str">
            <v>South Australia ;  P30 - Potential workers ;  &gt; Males ;</v>
          </cell>
          <cell r="AJ1" t="str">
            <v>South Australia ;  P30 - Potential workers ;  &gt; Females ;</v>
          </cell>
          <cell r="AK1" t="str">
            <v>South Australia ;  P31 - Potential workers with job attachment ;  Persons ;</v>
          </cell>
          <cell r="AL1" t="str">
            <v>South Australia ;  P31 - Potential workers with job attachment ;  &gt; Males ;</v>
          </cell>
          <cell r="AM1" t="str">
            <v>South Australia ;  P31 - Potential workers with job attachment ;  &gt; Females ;</v>
          </cell>
          <cell r="AN1" t="str">
            <v>South Australia ;  P32 - Potential workers without job attachment ;  Persons ;</v>
          </cell>
          <cell r="AO1" t="str">
            <v>South Australia ;  P32 - Potential workers without job attachment ;  &gt; Males ;</v>
          </cell>
          <cell r="AP1" t="str">
            <v>South Australia ;  P32 - Potential workers without job attachment ;  &gt; Females ;</v>
          </cell>
          <cell r="AQ1" t="str">
            <v>South Australia ;  P33 - People with job attachment ;  Persons ;</v>
          </cell>
          <cell r="AR1" t="str">
            <v>South Australia ;  P33 - People with job attachment ;  &gt; Males ;</v>
          </cell>
          <cell r="AS1" t="str">
            <v>South Australia ;  P33 - People with job attachment ;  &gt; Females ;</v>
          </cell>
          <cell r="AT1" t="str">
            <v>South Australia ;  P34 - People without job attachment ;  Persons ;</v>
          </cell>
          <cell r="AU1" t="str">
            <v>South Australia ;  P34 - People without job attachment ;  &gt; Males ;</v>
          </cell>
          <cell r="AV1" t="str">
            <v>South Australia ;  P34 - People without job attachment ;  &gt; Females ;</v>
          </cell>
          <cell r="AW1" t="str">
            <v>South Australia ;  P35 - PNILF with marginal attachment to the labour force (historical ver.) ;  Persons ;</v>
          </cell>
          <cell r="AX1" t="str">
            <v>South Australia ;  P35 - PNILF with marginal attachment to the labour force (historical ver.) ;  &gt; Males ;</v>
          </cell>
          <cell r="AY1" t="str">
            <v>South Australia ;  P35 - PNILF with marginal attachment to the labour force (historical ver.) ;  &gt; Females ;</v>
          </cell>
          <cell r="AZ1" t="str">
            <v>Western Australia ;  P01 - Civilian population ;  Persons ;</v>
          </cell>
          <cell r="BA1" t="str">
            <v>Western Australia ;  P01 - Civilian population ;  &gt; Males ;</v>
          </cell>
          <cell r="BB1" t="str">
            <v>Western Australia ;  P01 - Civilian population ;  &gt; Females ;</v>
          </cell>
          <cell r="BC1" t="str">
            <v>Western Australia ;  P02 - Employed people ;  Persons ;</v>
          </cell>
          <cell r="BD1" t="str">
            <v>Western Australia ;  P02 - Employed people ;  &gt; Males ;</v>
          </cell>
          <cell r="BE1" t="str">
            <v>Western Australia ;  P02 - Employed people ;  &gt; Females ;</v>
          </cell>
          <cell r="BF1" t="str">
            <v>Western Australia ;  P03 - Employed people who would prefer more hours ;  Persons ;</v>
          </cell>
          <cell r="BG1" t="str">
            <v>Western Australia ;  P03 - Employed people who would prefer more hours ;  &gt; Males ;</v>
          </cell>
          <cell r="BH1" t="str">
            <v>Western Australia ;  P03 - Employed people who would prefer more hours ;  &gt; Females ;</v>
          </cell>
          <cell r="BI1" t="str">
            <v>Western Australia ;  P04 - Part-time workers who would prefer more hours ;  Persons ;</v>
          </cell>
          <cell r="BJ1" t="str">
            <v>Western Australia ;  P04 - Part-time workers who would prefer more hours ;  &gt; Males ;</v>
          </cell>
          <cell r="BK1" t="str">
            <v>Western Australia ;  P04 - Part-time workers who would prefer more hours ;  &gt; Females ;</v>
          </cell>
          <cell r="BL1" t="str">
            <v>Western Australia ;  P05 - Part-time workers who would prefer full-time hours ;  Persons ;</v>
          </cell>
          <cell r="BM1" t="str">
            <v>Western Australia ;  P05 - Part-time workers who would prefer full-time hours ;  &gt; Males ;</v>
          </cell>
          <cell r="BN1" t="str">
            <v>Western Australia ;  P05 - Part-time workers who would prefer full-time hours ;  &gt; Females ;</v>
          </cell>
          <cell r="BO1" t="str">
            <v>Western Australia ;  P06 - Underemployed workers ;  Persons ;</v>
          </cell>
          <cell r="BP1" t="str">
            <v>Western Australia ;  P06 - Underemployed workers ;  &gt; Males ;</v>
          </cell>
          <cell r="BQ1" t="str">
            <v>Western Australia ;  P06 - Underemployed workers ;  &gt; Females ;</v>
          </cell>
          <cell r="BR1" t="str">
            <v>Western Australia ;  P07 - Underemployed part-time workers ;  Persons ;</v>
          </cell>
          <cell r="BS1" t="str">
            <v>Western Australia ;  P07 - Underemployed part-time workers ;  &gt; Males ;</v>
          </cell>
          <cell r="BT1" t="str">
            <v>Western Australia ;  P07 - Underemployed part-time workers ;  &gt; Females ;</v>
          </cell>
          <cell r="BU1" t="str">
            <v>Western Australia ;  P08 - People who started current job In the last year ;  Persons ;</v>
          </cell>
          <cell r="BV1" t="str">
            <v>Western Australia ;  P08 - People who started current job In the last year ;  &gt; Males ;</v>
          </cell>
          <cell r="BW1" t="str">
            <v>Western Australia ;  P08 - People who started current job In the last year ;  &gt; Females ;</v>
          </cell>
          <cell r="BX1" t="str">
            <v>Western Australia ;  P09 - People employed in current job for a year or more ;  Persons ;</v>
          </cell>
          <cell r="BY1" t="str">
            <v>Western Australia ;  P09 - People employed in current job for a year or more ;  &gt; Males ;</v>
          </cell>
          <cell r="BZ1" t="str">
            <v>Western Australia ;  P09 - People employed in current job for a year or more ;  &gt; Females ;</v>
          </cell>
          <cell r="CA1" t="str">
            <v>Western Australia ;  P10 - Employees who started current job In the last year ;  Persons ;</v>
          </cell>
          <cell r="CB1" t="str">
            <v>Western Australia ;  P10 - Employees who started current job In the last year ;  &gt; Males ;</v>
          </cell>
          <cell r="CC1" t="str">
            <v>Western Australia ;  P10 - Employees who started current job In the last year ;  &gt; Females ;</v>
          </cell>
          <cell r="CD1" t="str">
            <v>Western Australia ;  P11 - Employees in current job for a year or more ;  Persons ;</v>
          </cell>
          <cell r="CE1" t="str">
            <v>Western Australia ;  P11 - Employees in current job for a year or more ;  &gt; Males ;</v>
          </cell>
          <cell r="CF1" t="str">
            <v>Western Australia ;  P11 - Employees in current job for a year or more ;  &gt; Females ;</v>
          </cell>
          <cell r="CG1" t="str">
            <v>Western Australia ;  P12 - Looked for work while in current job over the last year ;  Persons ;</v>
          </cell>
          <cell r="CH1" t="str">
            <v>Western Australia ;  P12 - Looked for work while in current job over the last year ;  &gt; Males ;</v>
          </cell>
          <cell r="CI1" t="str">
            <v>Western Australia ;  P12 - Looked for work while in current job over the last year ;  &gt; Females ;</v>
          </cell>
          <cell r="CJ1" t="str">
            <v>Western Australia ;  P13 - People who worked at some time during the last year ;  Persons ;</v>
          </cell>
          <cell r="CK1" t="str">
            <v>Western Australia ;  P13 - People who worked at some time during the last year ;  &gt; Males ;</v>
          </cell>
          <cell r="CL1" t="str">
            <v>Western Australia ;  P13 - People who worked at some time during the last year ;  &gt; Females ;</v>
          </cell>
          <cell r="CM1" t="str">
            <v>Western Australia ;  P14 - People who were working 12 months ago ;  Persons ;</v>
          </cell>
          <cell r="CN1" t="str">
            <v>Western Australia ;  P14 - People who were working 12 months ago ;  &gt; Males ;</v>
          </cell>
          <cell r="CO1" t="str">
            <v>Western Australia ;  P14 - People who were working 12 months ago ;  &gt; Females ;</v>
          </cell>
          <cell r="CP1" t="str">
            <v>Western Australia ;  P15 - People currently employed and employed 12 months ago ;  Persons ;</v>
          </cell>
          <cell r="CQ1" t="str">
            <v>Western Australia ;  P15 - People currently employed and employed 12 months ago ;  &gt; Males ;</v>
          </cell>
          <cell r="CR1" t="str">
            <v>Western Australia ;  P15 - People currently employed and employed 12 months ago ;  &gt; Females ;</v>
          </cell>
          <cell r="CS1" t="str">
            <v>Western Australia ;  P16 - People who left, lost or worked multiple jobs last year ;  Persons ;</v>
          </cell>
          <cell r="CT1" t="str">
            <v>Western Australia ;  P16 - People who left, lost or worked multiple jobs last year ;  &gt; Males ;</v>
          </cell>
          <cell r="CU1" t="str">
            <v>Western Australia ;  P16 - People who left, lost or worked multiple jobs last year ;  &gt; Females ;</v>
          </cell>
          <cell r="CV1" t="str">
            <v>Western Australia ;  P17 - People who left or lost a job last year ;  Persons ;</v>
          </cell>
          <cell r="CW1" t="str">
            <v>Western Australia ;  P17 - People who left or lost a job last year ;  &gt; Males ;</v>
          </cell>
          <cell r="CX1" t="str">
            <v>Western Australia ;  P17 - People who left or lost a job last year ;  &gt; Females ;</v>
          </cell>
          <cell r="CY1" t="str">
            <v>Western Australia ;  P18 - Employed people who left or lost a job last year ;  Persons ;</v>
          </cell>
          <cell r="CZ1" t="str">
            <v>Western Australia ;  P18 - Employed people who left or lost a job last year ;  &gt; Males ;</v>
          </cell>
          <cell r="DA1" t="str">
            <v>Western Australia ;  P18 - Employed people who left or lost a job last year ;  &gt; Females ;</v>
          </cell>
          <cell r="DB1" t="str">
            <v>Western Australia ;  P19 - Unemployed people ;  Persons ;</v>
          </cell>
          <cell r="DC1" t="str">
            <v>Western Australia ;  P19 - Unemployed people ;  &gt; Males ;</v>
          </cell>
          <cell r="DD1" t="str">
            <v>Western Australia ;  P19 - Unemployed people ;  &gt; Females ;</v>
          </cell>
          <cell r="DE1" t="str">
            <v>Western Australia ;  P20 - People not in the labour force (PNILF) ;  Persons ;</v>
          </cell>
          <cell r="DF1" t="str">
            <v>Western Australia ;  P20 - People not in the labour force (PNILF) ;  &gt; Males ;</v>
          </cell>
          <cell r="DG1" t="str">
            <v>Western Australia ;  P20 - People not in the labour force (PNILF) ;  &gt; Females ;</v>
          </cell>
          <cell r="DH1" t="str">
            <v>Western Australia ;  P21 - PNILF who wanted to work ;  Persons ;</v>
          </cell>
          <cell r="DI1" t="str">
            <v>Western Australia ;  P21 - PNILF who wanted to work ;  &gt; Males ;</v>
          </cell>
          <cell r="DJ1" t="str">
            <v>Western Australia ;  P21 - PNILF who wanted to work ;  &gt; Females ;</v>
          </cell>
          <cell r="DK1" t="str">
            <v>Western Australia ;  P22 - PNILF who looked for work ;  Persons ;</v>
          </cell>
          <cell r="DL1" t="str">
            <v>Western Australia ;  P22 - PNILF who looked for work ;  &gt; Males ;</v>
          </cell>
          <cell r="DM1" t="str">
            <v>Western Australia ;  P22 - PNILF who looked for work ;  &gt; Females ;</v>
          </cell>
          <cell r="DN1" t="str">
            <v>Western Australia ;  P23 - PNILF with marginal attachment to the labour force ;  Persons ;</v>
          </cell>
          <cell r="DO1" t="str">
            <v>Western Australia ;  P23 - PNILF with marginal attachment to the labour force ;  &gt; Males ;</v>
          </cell>
          <cell r="DP1" t="str">
            <v>Western Australia ;  P23 - PNILF with marginal attachment to the labour force ;  &gt; Females ;</v>
          </cell>
          <cell r="DQ1" t="str">
            <v>Western Australia ;  P24 - PNILF who had a job to go or return to ;  Persons ;</v>
          </cell>
          <cell r="DR1" t="str">
            <v>Western Australia ;  P24 - PNILF who had a job to go or return to ;  &gt; Males ;</v>
          </cell>
          <cell r="DS1" t="str">
            <v>Western Australia ;  P24 - PNILF who had a job to go or return to ;  &gt; Females ;</v>
          </cell>
          <cell r="DT1" t="str">
            <v>Western Australia ;  P25 - PNILF who wanted work and could start within four weeks ;  Persons ;</v>
          </cell>
          <cell r="DU1" t="str">
            <v>Western Australia ;  P25 - PNILF who wanted work and could start within four weeks ;  &gt; Males ;</v>
          </cell>
          <cell r="DV1" t="str">
            <v>Western Australia ;  P25 - PNILF who wanted work and could start within four weeks ;  &gt; Females ;</v>
          </cell>
          <cell r="DW1" t="str">
            <v>Western Australia ;  P26 - Discouraged job seekers ;  Persons ;</v>
          </cell>
          <cell r="DX1" t="str">
            <v>Western Australia ;  P26 - Discouraged job seekers ;  &gt; Males ;</v>
          </cell>
          <cell r="DY1" t="str">
            <v>Western Australia ;  P26 - Discouraged job seekers ;  &gt; Females ;</v>
          </cell>
          <cell r="DZ1" t="str">
            <v>Western Australia ;  P27 - PNILF who wanted work but unavailable within four weeks ;  Persons ;</v>
          </cell>
          <cell r="EA1" t="str">
            <v>Western Australia ;  P27 - PNILF who wanted work but unavailable within four weeks ;  &gt; Males ;</v>
          </cell>
          <cell r="EB1" t="str">
            <v>Western Australia ;  P27 - PNILF who wanted work but unavailable within four weeks ;  &gt; Females ;</v>
          </cell>
          <cell r="EC1" t="str">
            <v>Western Australia ;  P28 - PNILF who wanted work but were caring for children ;  Persons ;</v>
          </cell>
          <cell r="ED1" t="str">
            <v>Western Australia ;  P28 - PNILF who wanted work but were caring for children ;  &gt; Males ;</v>
          </cell>
          <cell r="EE1" t="str">
            <v>Western Australia ;  P28 - PNILF who wanted work but were caring for children ;  &gt; Females ;</v>
          </cell>
          <cell r="EF1" t="str">
            <v>Western Australia ;  P29 - PNILF whose last job was less than 10 years ago ;  Persons ;</v>
          </cell>
          <cell r="EG1" t="str">
            <v>Western Australia ;  P29 - PNILF whose last job was less than 10 years ago ;  &gt; Males ;</v>
          </cell>
          <cell r="EH1" t="str">
            <v>Western Australia ;  P29 - PNILF whose last job was less than 10 years ago ;  &gt; Females ;</v>
          </cell>
          <cell r="EI1" t="str">
            <v>Western Australia ;  P30 - Potential workers ;  Persons ;</v>
          </cell>
          <cell r="EJ1" t="str">
            <v>Western Australia ;  P30 - Potential workers ;  &gt; Males ;</v>
          </cell>
          <cell r="EK1" t="str">
            <v>Western Australia ;  P30 - Potential workers ;  &gt; Females ;</v>
          </cell>
          <cell r="EL1" t="str">
            <v>Western Australia ;  P31 - Potential workers with job attachment ;  Persons ;</v>
          </cell>
          <cell r="EM1" t="str">
            <v>Western Australia ;  P31 - Potential workers with job attachment ;  &gt; Males ;</v>
          </cell>
          <cell r="EN1" t="str">
            <v>Western Australia ;  P31 - Potential workers with job attachment ;  &gt; Females ;</v>
          </cell>
          <cell r="EO1" t="str">
            <v>Western Australia ;  P32 - Potential workers without job attachment ;  Persons ;</v>
          </cell>
          <cell r="EP1" t="str">
            <v>Western Australia ;  P32 - Potential workers without job attachment ;  &gt; Males ;</v>
          </cell>
          <cell r="EQ1" t="str">
            <v>Western Australia ;  P32 - Potential workers without job attachment ;  &gt; Females ;</v>
          </cell>
          <cell r="ER1" t="str">
            <v>Western Australia ;  P33 - People with job attachment ;  Persons ;</v>
          </cell>
          <cell r="ES1" t="str">
            <v>Western Australia ;  P33 - People with job attachment ;  &gt; Males ;</v>
          </cell>
          <cell r="ET1" t="str">
            <v>Western Australia ;  P33 - People with job attachment ;  &gt; Females ;</v>
          </cell>
          <cell r="EU1" t="str">
            <v>Western Australia ;  P34 - People without job attachment ;  Persons ;</v>
          </cell>
          <cell r="EV1" t="str">
            <v>Western Australia ;  P34 - People without job attachment ;  &gt; Males ;</v>
          </cell>
          <cell r="EW1" t="str">
            <v>Western Australia ;  P34 - People without job attachment ;  &gt; Females ;</v>
          </cell>
          <cell r="EX1" t="str">
            <v>Western Australia ;  P35 - PNILF with marginal attachment to the labour force (historical ver.) ;  Persons ;</v>
          </cell>
          <cell r="EY1" t="str">
            <v>Western Australia ;  P35 - PNILF with marginal attachment to the labour force (historical ver.) ;  &gt; Males ;</v>
          </cell>
          <cell r="EZ1" t="str">
            <v>Western Australia ;  P35 - PNILF with marginal attachment to the labour force (historical ver.) ;  &gt; Females ;</v>
          </cell>
          <cell r="FA1" t="str">
            <v>Tasmania ;  P01 - Civilian population ;  Persons ;</v>
          </cell>
          <cell r="FB1" t="str">
            <v>Tasmania ;  P01 - Civilian population ;  &gt; Males ;</v>
          </cell>
          <cell r="FC1" t="str">
            <v>Tasmania ;  P01 - Civilian population ;  &gt; Females ;</v>
          </cell>
          <cell r="FD1" t="str">
            <v>Tasmania ;  P02 - Employed people ;  Persons ;</v>
          </cell>
          <cell r="FE1" t="str">
            <v>Tasmania ;  P02 - Employed people ;  &gt; Males ;</v>
          </cell>
          <cell r="FF1" t="str">
            <v>Tasmania ;  P02 - Employed people ;  &gt; Females ;</v>
          </cell>
          <cell r="FG1" t="str">
            <v>Tasmania ;  P03 - Employed people who would prefer more hours ;  Persons ;</v>
          </cell>
          <cell r="FH1" t="str">
            <v>Tasmania ;  P03 - Employed people who would prefer more hours ;  &gt; Males ;</v>
          </cell>
          <cell r="FI1" t="str">
            <v>Tasmania ;  P03 - Employed people who would prefer more hours ;  &gt; Females ;</v>
          </cell>
          <cell r="FJ1" t="str">
            <v>Tasmania ;  P04 - Part-time workers who would prefer more hours ;  Persons ;</v>
          </cell>
          <cell r="FK1" t="str">
            <v>Tasmania ;  P04 - Part-time workers who would prefer more hours ;  &gt; Males ;</v>
          </cell>
          <cell r="FL1" t="str">
            <v>Tasmania ;  P04 - Part-time workers who would prefer more hours ;  &gt; Females ;</v>
          </cell>
          <cell r="FM1" t="str">
            <v>Tasmania ;  P05 - Part-time workers who would prefer full-time hours ;  Persons ;</v>
          </cell>
          <cell r="FN1" t="str">
            <v>Tasmania ;  P05 - Part-time workers who would prefer full-time hours ;  &gt; Males ;</v>
          </cell>
          <cell r="FO1" t="str">
            <v>Tasmania ;  P05 - Part-time workers who would prefer full-time hours ;  &gt; Females ;</v>
          </cell>
          <cell r="FP1" t="str">
            <v>Tasmania ;  P06 - Underemployed workers ;  Persons ;</v>
          </cell>
          <cell r="FQ1" t="str">
            <v>Tasmania ;  P06 - Underemployed workers ;  &gt; Males ;</v>
          </cell>
          <cell r="FR1" t="str">
            <v>Tasmania ;  P06 - Underemployed workers ;  &gt; Females ;</v>
          </cell>
          <cell r="FS1" t="str">
            <v>Tasmania ;  P07 - Underemployed part-time workers ;  Persons ;</v>
          </cell>
          <cell r="FT1" t="str">
            <v>Tasmania ;  P07 - Underemployed part-time workers ;  &gt; Males ;</v>
          </cell>
          <cell r="FU1" t="str">
            <v>Tasmania ;  P07 - Underemployed part-time workers ;  &gt; Females ;</v>
          </cell>
          <cell r="FV1" t="str">
            <v>Tasmania ;  P08 - People who started current job In the last year ;  Persons ;</v>
          </cell>
          <cell r="FW1" t="str">
            <v>Tasmania ;  P08 - People who started current job In the last year ;  &gt; Males ;</v>
          </cell>
          <cell r="FX1" t="str">
            <v>Tasmania ;  P08 - People who started current job In the last year ;  &gt; Females ;</v>
          </cell>
          <cell r="FY1" t="str">
            <v>Tasmania ;  P09 - People employed in current job for a year or more ;  Persons ;</v>
          </cell>
          <cell r="FZ1" t="str">
            <v>Tasmania ;  P09 - People employed in current job for a year or more ;  &gt; Males ;</v>
          </cell>
          <cell r="GA1" t="str">
            <v>Tasmania ;  P09 - People employed in current job for a year or more ;  &gt; Females ;</v>
          </cell>
          <cell r="GB1" t="str">
            <v>Tasmania ;  P10 - Employees who started current job In the last year ;  Persons ;</v>
          </cell>
          <cell r="GC1" t="str">
            <v>Tasmania ;  P10 - Employees who started current job In the last year ;  &gt; Males ;</v>
          </cell>
          <cell r="GD1" t="str">
            <v>Tasmania ;  P10 - Employees who started current job In the last year ;  &gt; Females ;</v>
          </cell>
          <cell r="GE1" t="str">
            <v>Tasmania ;  P11 - Employees in current job for a year or more ;  Persons ;</v>
          </cell>
          <cell r="GF1" t="str">
            <v>Tasmania ;  P11 - Employees in current job for a year or more ;  &gt; Males ;</v>
          </cell>
          <cell r="GG1" t="str">
            <v>Tasmania ;  P11 - Employees in current job for a year or more ;  &gt; Females ;</v>
          </cell>
          <cell r="GH1" t="str">
            <v>Tasmania ;  P12 - Looked for work while in current job over the last year ;  Persons ;</v>
          </cell>
          <cell r="GI1" t="str">
            <v>Tasmania ;  P12 - Looked for work while in current job over the last year ;  &gt; Males ;</v>
          </cell>
          <cell r="GJ1" t="str">
            <v>Tasmania ;  P12 - Looked for work while in current job over the last year ;  &gt; Females ;</v>
          </cell>
          <cell r="GK1" t="str">
            <v>Tasmania ;  P13 - People who worked at some time during the last year ;  Persons ;</v>
          </cell>
          <cell r="GL1" t="str">
            <v>Tasmania ;  P13 - People who worked at some time during the last year ;  &gt; Males ;</v>
          </cell>
          <cell r="GM1" t="str">
            <v>Tasmania ;  P13 - People who worked at some time during the last year ;  &gt; Females ;</v>
          </cell>
          <cell r="GN1" t="str">
            <v>Tasmania ;  P14 - People who were working 12 months ago ;  Persons ;</v>
          </cell>
          <cell r="GO1" t="str">
            <v>Tasmania ;  P14 - People who were working 12 months ago ;  &gt; Males ;</v>
          </cell>
          <cell r="GP1" t="str">
            <v>Tasmania ;  P14 - People who were working 12 months ago ;  &gt; Females ;</v>
          </cell>
          <cell r="GQ1" t="str">
            <v>Tasmania ;  P15 - People currently employed and employed 12 months ago ;  Persons ;</v>
          </cell>
          <cell r="GR1" t="str">
            <v>Tasmania ;  P15 - People currently employed and employed 12 months ago ;  &gt; Males ;</v>
          </cell>
          <cell r="GS1" t="str">
            <v>Tasmania ;  P15 - People currently employed and employed 12 months ago ;  &gt; Females ;</v>
          </cell>
          <cell r="GT1" t="str">
            <v>Tasmania ;  P16 - People who left, lost or worked multiple jobs last year ;  Persons ;</v>
          </cell>
          <cell r="GU1" t="str">
            <v>Tasmania ;  P16 - People who left, lost or worked multiple jobs last year ;  &gt; Males ;</v>
          </cell>
          <cell r="GV1" t="str">
            <v>Tasmania ;  P16 - People who left, lost or worked multiple jobs last year ;  &gt; Females ;</v>
          </cell>
          <cell r="GW1" t="str">
            <v>Tasmania ;  P17 - People who left or lost a job last year ;  Persons ;</v>
          </cell>
          <cell r="GX1" t="str">
            <v>Tasmania ;  P17 - People who left or lost a job last year ;  &gt; Males ;</v>
          </cell>
          <cell r="GY1" t="str">
            <v>Tasmania ;  P17 - People who left or lost a job last year ;  &gt; Females ;</v>
          </cell>
          <cell r="GZ1" t="str">
            <v>Tasmania ;  P18 - Employed people who left or lost a job last year ;  Persons ;</v>
          </cell>
          <cell r="HA1" t="str">
            <v>Tasmania ;  P18 - Employed people who left or lost a job last year ;  &gt; Males ;</v>
          </cell>
          <cell r="HB1" t="str">
            <v>Tasmania ;  P18 - Employed people who left or lost a job last year ;  &gt; Females ;</v>
          </cell>
          <cell r="HC1" t="str">
            <v>Tasmania ;  P19 - Unemployed people ;  Persons ;</v>
          </cell>
          <cell r="HD1" t="str">
            <v>Tasmania ;  P19 - Unemployed people ;  &gt; Males ;</v>
          </cell>
          <cell r="HE1" t="str">
            <v>Tasmania ;  P19 - Unemployed people ;  &gt; Females ;</v>
          </cell>
          <cell r="HF1" t="str">
            <v>Tasmania ;  P20 - People not in the labour force (PNILF) ;  Persons ;</v>
          </cell>
          <cell r="HG1" t="str">
            <v>Tasmania ;  P20 - People not in the labour force (PNILF) ;  &gt; Males ;</v>
          </cell>
          <cell r="HH1" t="str">
            <v>Tasmania ;  P20 - People not in the labour force (PNILF) ;  &gt; Females ;</v>
          </cell>
          <cell r="HI1" t="str">
            <v>Tasmania ;  P21 - PNILF who wanted to work ;  Persons ;</v>
          </cell>
          <cell r="HJ1" t="str">
            <v>Tasmania ;  P21 - PNILF who wanted to work ;  &gt; Males ;</v>
          </cell>
          <cell r="HK1" t="str">
            <v>Tasmania ;  P21 - PNILF who wanted to work ;  &gt; Females ;</v>
          </cell>
          <cell r="HL1" t="str">
            <v>Tasmania ;  P22 - PNILF who looked for work ;  Persons ;</v>
          </cell>
          <cell r="HM1" t="str">
            <v>Tasmania ;  P22 - PNILF who looked for work ;  &gt; Males ;</v>
          </cell>
          <cell r="HN1" t="str">
            <v>Tasmania ;  P22 - PNILF who looked for work ;  &gt; Females ;</v>
          </cell>
          <cell r="HO1" t="str">
            <v>Tasmania ;  P23 - PNILF with marginal attachment to the labour force ;  Persons ;</v>
          </cell>
          <cell r="HP1" t="str">
            <v>Tasmania ;  P23 - PNILF with marginal attachment to the labour force ;  &gt; Males ;</v>
          </cell>
          <cell r="HQ1" t="str">
            <v>Tasmania ;  P23 - PNILF with marginal attachment to the labour force ;  &gt; Females ;</v>
          </cell>
          <cell r="HR1" t="str">
            <v>Tasmania ;  P24 - PNILF who had a job to go or return to ;  Persons ;</v>
          </cell>
          <cell r="HS1" t="str">
            <v>Tasmania ;  P24 - PNILF who had a job to go or return to ;  &gt; Males ;</v>
          </cell>
          <cell r="HT1" t="str">
            <v>Tasmania ;  P24 - PNILF who had a job to go or return to ;  &gt; Females ;</v>
          </cell>
          <cell r="HU1" t="str">
            <v>Tasmania ;  P25 - PNILF who wanted work and could start within four weeks ;  Persons ;</v>
          </cell>
          <cell r="HV1" t="str">
            <v>Tasmania ;  P25 - PNILF who wanted work and could start within four weeks ;  &gt; Males ;</v>
          </cell>
          <cell r="HW1" t="str">
            <v>Tasmania ;  P25 - PNILF who wanted work and could start within four weeks ;  &gt; Females ;</v>
          </cell>
          <cell r="HX1" t="str">
            <v>Tasmania ;  P26 - Discouraged job seekers ;  Persons ;</v>
          </cell>
          <cell r="HY1" t="str">
            <v>Tasmania ;  P26 - Discouraged job seekers ;  &gt; Males ;</v>
          </cell>
          <cell r="HZ1" t="str">
            <v>Tasmania ;  P26 - Discouraged job seekers ;  &gt; Females ;</v>
          </cell>
          <cell r="IA1" t="str">
            <v>Tasmania ;  P27 - PNILF who wanted work but unavailable within four weeks ;  Persons ;</v>
          </cell>
          <cell r="IB1" t="str">
            <v>Tasmania ;  P27 - PNILF who wanted work but unavailable within four weeks ;  &gt; Males ;</v>
          </cell>
          <cell r="IC1" t="str">
            <v>Tasmania ;  P27 - PNILF who wanted work but unavailable within four weeks ;  &gt; Females ;</v>
          </cell>
          <cell r="ID1" t="str">
            <v>Tasmania ;  P28 - PNILF who wanted work but were caring for children ;  Persons ;</v>
          </cell>
          <cell r="IE1" t="str">
            <v>Tasmania ;  P28 - PNILF who wanted work but were caring for children ;  &gt; Males ;</v>
          </cell>
          <cell r="IF1" t="str">
            <v>Tasmania ;  P28 - PNILF who wanted work but were caring for children ;  &gt; Females ;</v>
          </cell>
          <cell r="IG1" t="str">
            <v>Tasmania ;  P29 - PNILF whose last job was less than 10 years ago ;  Persons ;</v>
          </cell>
          <cell r="IH1" t="str">
            <v>Tasmania ;  P29 - PNILF whose last job was less than 10 years ago ;  &gt; Males ;</v>
          </cell>
          <cell r="II1" t="str">
            <v>Tasmania ;  P29 - PNILF whose last job was less than 10 years ago ;  &gt; Females ;</v>
          </cell>
          <cell r="IJ1" t="str">
            <v>Tasmania ;  P30 - Potential workers ;  Persons ;</v>
          </cell>
          <cell r="IK1" t="str">
            <v>Tasmania ;  P30 - Potential workers ;  &gt; Males ;</v>
          </cell>
          <cell r="IL1" t="str">
            <v>Tasmania ;  P30 - Potential workers ;  &gt; Females ;</v>
          </cell>
          <cell r="IM1" t="str">
            <v>Tasmania ;  P31 - Potential workers with job attachment ;  Persons ;</v>
          </cell>
          <cell r="IN1" t="str">
            <v>Tasmania ;  P31 - Potential workers with job attachment ;  &gt; Males ;</v>
          </cell>
          <cell r="IO1" t="str">
            <v>Tasmania ;  P31 - Potential workers with job attachment ;  &gt; Females ;</v>
          </cell>
          <cell r="IP1" t="str">
            <v>Tasmania ;  P32 - Potential workers without job attachment ;  Persons ;</v>
          </cell>
          <cell r="IQ1" t="str">
            <v>Tasmania ;  P32 - Potential workers without job attachment ;  &gt; 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cell r="FX2" t="str">
            <v>000</v>
          </cell>
          <cell r="FY2" t="str">
            <v>000</v>
          </cell>
          <cell r="FZ2" t="str">
            <v>000</v>
          </cell>
          <cell r="GA2" t="str">
            <v>000</v>
          </cell>
          <cell r="GB2" t="str">
            <v>000</v>
          </cell>
          <cell r="GC2" t="str">
            <v>000</v>
          </cell>
          <cell r="GD2" t="str">
            <v>000</v>
          </cell>
          <cell r="GE2" t="str">
            <v>000</v>
          </cell>
          <cell r="GF2" t="str">
            <v>000</v>
          </cell>
          <cell r="GG2" t="str">
            <v>000</v>
          </cell>
          <cell r="GH2" t="str">
            <v>000</v>
          </cell>
          <cell r="GI2" t="str">
            <v>000</v>
          </cell>
          <cell r="GJ2" t="str">
            <v>000</v>
          </cell>
          <cell r="GK2" t="str">
            <v>000</v>
          </cell>
          <cell r="GL2" t="str">
            <v>000</v>
          </cell>
          <cell r="GM2" t="str">
            <v>000</v>
          </cell>
          <cell r="GN2" t="str">
            <v>000</v>
          </cell>
          <cell r="GO2" t="str">
            <v>000</v>
          </cell>
          <cell r="GP2" t="str">
            <v>000</v>
          </cell>
          <cell r="GQ2" t="str">
            <v>000</v>
          </cell>
          <cell r="GR2" t="str">
            <v>000</v>
          </cell>
          <cell r="GS2" t="str">
            <v>000</v>
          </cell>
          <cell r="GT2" t="str">
            <v>000</v>
          </cell>
          <cell r="GU2" t="str">
            <v>000</v>
          </cell>
          <cell r="GV2" t="str">
            <v>000</v>
          </cell>
          <cell r="GW2" t="str">
            <v>000</v>
          </cell>
          <cell r="GX2" t="str">
            <v>000</v>
          </cell>
          <cell r="GY2" t="str">
            <v>000</v>
          </cell>
          <cell r="GZ2" t="str">
            <v>000</v>
          </cell>
          <cell r="HA2" t="str">
            <v>000</v>
          </cell>
          <cell r="HB2" t="str">
            <v>000</v>
          </cell>
          <cell r="HC2" t="str">
            <v>000</v>
          </cell>
          <cell r="HD2" t="str">
            <v>000</v>
          </cell>
          <cell r="HE2" t="str">
            <v>000</v>
          </cell>
          <cell r="HF2" t="str">
            <v>000</v>
          </cell>
          <cell r="HG2" t="str">
            <v>000</v>
          </cell>
          <cell r="HH2" t="str">
            <v>000</v>
          </cell>
          <cell r="HI2" t="str">
            <v>000</v>
          </cell>
          <cell r="HJ2" t="str">
            <v>000</v>
          </cell>
          <cell r="HK2" t="str">
            <v>000</v>
          </cell>
          <cell r="HL2" t="str">
            <v>000</v>
          </cell>
          <cell r="HM2" t="str">
            <v>000</v>
          </cell>
          <cell r="HN2" t="str">
            <v>000</v>
          </cell>
          <cell r="HO2" t="str">
            <v>000</v>
          </cell>
          <cell r="HP2" t="str">
            <v>000</v>
          </cell>
          <cell r="HQ2" t="str">
            <v>000</v>
          </cell>
          <cell r="HR2" t="str">
            <v>000</v>
          </cell>
          <cell r="HS2" t="str">
            <v>000</v>
          </cell>
          <cell r="HT2" t="str">
            <v>000</v>
          </cell>
          <cell r="HU2" t="str">
            <v>000</v>
          </cell>
          <cell r="HV2" t="str">
            <v>000</v>
          </cell>
          <cell r="HW2" t="str">
            <v>000</v>
          </cell>
          <cell r="HX2" t="str">
            <v>000</v>
          </cell>
          <cell r="HY2" t="str">
            <v>000</v>
          </cell>
          <cell r="HZ2" t="str">
            <v>000</v>
          </cell>
          <cell r="IA2" t="str">
            <v>000</v>
          </cell>
          <cell r="IB2" t="str">
            <v>000</v>
          </cell>
          <cell r="IC2" t="str">
            <v>000</v>
          </cell>
          <cell r="ID2" t="str">
            <v>000</v>
          </cell>
          <cell r="IE2" t="str">
            <v>000</v>
          </cell>
          <cell r="IF2" t="str">
            <v>000</v>
          </cell>
          <cell r="IG2" t="str">
            <v>000</v>
          </cell>
          <cell r="IH2" t="str">
            <v>000</v>
          </cell>
          <cell r="II2" t="str">
            <v>000</v>
          </cell>
          <cell r="IJ2" t="str">
            <v>000</v>
          </cell>
          <cell r="IK2" t="str">
            <v>000</v>
          </cell>
          <cell r="IL2" t="str">
            <v>000</v>
          </cell>
          <cell r="IM2" t="str">
            <v>000</v>
          </cell>
          <cell r="IN2" t="str">
            <v>000</v>
          </cell>
          <cell r="IO2" t="str">
            <v>000</v>
          </cell>
          <cell r="IP2" t="str">
            <v>000</v>
          </cell>
          <cell r="IQ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cell r="FX3" t="str">
            <v>Original</v>
          </cell>
          <cell r="FY3" t="str">
            <v>Original</v>
          </cell>
          <cell r="FZ3" t="str">
            <v>Original</v>
          </cell>
          <cell r="GA3" t="str">
            <v>Original</v>
          </cell>
          <cell r="GB3" t="str">
            <v>Original</v>
          </cell>
          <cell r="GC3" t="str">
            <v>Original</v>
          </cell>
          <cell r="GD3" t="str">
            <v>Original</v>
          </cell>
          <cell r="GE3" t="str">
            <v>Original</v>
          </cell>
          <cell r="GF3" t="str">
            <v>Original</v>
          </cell>
          <cell r="GG3" t="str">
            <v>Original</v>
          </cell>
          <cell r="GH3" t="str">
            <v>Original</v>
          </cell>
          <cell r="GI3" t="str">
            <v>Original</v>
          </cell>
          <cell r="GJ3" t="str">
            <v>Original</v>
          </cell>
          <cell r="GK3" t="str">
            <v>Original</v>
          </cell>
          <cell r="GL3" t="str">
            <v>Original</v>
          </cell>
          <cell r="GM3" t="str">
            <v>Original</v>
          </cell>
          <cell r="GN3" t="str">
            <v>Original</v>
          </cell>
          <cell r="GO3" t="str">
            <v>Original</v>
          </cell>
          <cell r="GP3" t="str">
            <v>Original</v>
          </cell>
          <cell r="GQ3" t="str">
            <v>Original</v>
          </cell>
          <cell r="GR3" t="str">
            <v>Original</v>
          </cell>
          <cell r="GS3" t="str">
            <v>Original</v>
          </cell>
          <cell r="GT3" t="str">
            <v>Original</v>
          </cell>
          <cell r="GU3" t="str">
            <v>Original</v>
          </cell>
          <cell r="GV3" t="str">
            <v>Original</v>
          </cell>
          <cell r="GW3" t="str">
            <v>Original</v>
          </cell>
          <cell r="GX3" t="str">
            <v>Original</v>
          </cell>
          <cell r="GY3" t="str">
            <v>Original</v>
          </cell>
          <cell r="GZ3" t="str">
            <v>Original</v>
          </cell>
          <cell r="HA3" t="str">
            <v>Original</v>
          </cell>
          <cell r="HB3" t="str">
            <v>Original</v>
          </cell>
          <cell r="HC3" t="str">
            <v>Original</v>
          </cell>
          <cell r="HD3" t="str">
            <v>Original</v>
          </cell>
          <cell r="HE3" t="str">
            <v>Original</v>
          </cell>
          <cell r="HF3" t="str">
            <v>Original</v>
          </cell>
          <cell r="HG3" t="str">
            <v>Original</v>
          </cell>
          <cell r="HH3" t="str">
            <v>Original</v>
          </cell>
          <cell r="HI3" t="str">
            <v>Original</v>
          </cell>
          <cell r="HJ3" t="str">
            <v>Original</v>
          </cell>
          <cell r="HK3" t="str">
            <v>Original</v>
          </cell>
          <cell r="HL3" t="str">
            <v>Original</v>
          </cell>
          <cell r="HM3" t="str">
            <v>Original</v>
          </cell>
          <cell r="HN3" t="str">
            <v>Original</v>
          </cell>
          <cell r="HO3" t="str">
            <v>Original</v>
          </cell>
          <cell r="HP3" t="str">
            <v>Original</v>
          </cell>
          <cell r="HQ3" t="str">
            <v>Original</v>
          </cell>
          <cell r="HR3" t="str">
            <v>Original</v>
          </cell>
          <cell r="HS3" t="str">
            <v>Original</v>
          </cell>
          <cell r="HT3" t="str">
            <v>Original</v>
          </cell>
          <cell r="HU3" t="str">
            <v>Original</v>
          </cell>
          <cell r="HV3" t="str">
            <v>Original</v>
          </cell>
          <cell r="HW3" t="str">
            <v>Original</v>
          </cell>
          <cell r="HX3" t="str">
            <v>Original</v>
          </cell>
          <cell r="HY3" t="str">
            <v>Original</v>
          </cell>
          <cell r="HZ3" t="str">
            <v>Original</v>
          </cell>
          <cell r="IA3" t="str">
            <v>Original</v>
          </cell>
          <cell r="IB3" t="str">
            <v>Original</v>
          </cell>
          <cell r="IC3" t="str">
            <v>Original</v>
          </cell>
          <cell r="ID3" t="str">
            <v>Original</v>
          </cell>
          <cell r="IE3" t="str">
            <v>Original</v>
          </cell>
          <cell r="IF3" t="str">
            <v>Original</v>
          </cell>
          <cell r="IG3" t="str">
            <v>Original</v>
          </cell>
          <cell r="IH3" t="str">
            <v>Original</v>
          </cell>
          <cell r="II3" t="str">
            <v>Original</v>
          </cell>
          <cell r="IJ3" t="str">
            <v>Original</v>
          </cell>
          <cell r="IK3" t="str">
            <v>Original</v>
          </cell>
          <cell r="IL3" t="str">
            <v>Original</v>
          </cell>
          <cell r="IM3" t="str">
            <v>Original</v>
          </cell>
          <cell r="IN3" t="str">
            <v>Original</v>
          </cell>
          <cell r="IO3" t="str">
            <v>Original</v>
          </cell>
          <cell r="IP3" t="str">
            <v>Original</v>
          </cell>
          <cell r="IQ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cell r="FX4" t="str">
            <v>STOCK</v>
          </cell>
          <cell r="FY4" t="str">
            <v>STOCK</v>
          </cell>
          <cell r="FZ4" t="str">
            <v>STOCK</v>
          </cell>
          <cell r="GA4" t="str">
            <v>STOCK</v>
          </cell>
          <cell r="GB4" t="str">
            <v>STOCK</v>
          </cell>
          <cell r="GC4" t="str">
            <v>STOCK</v>
          </cell>
          <cell r="GD4" t="str">
            <v>STOCK</v>
          </cell>
          <cell r="GE4" t="str">
            <v>STOCK</v>
          </cell>
          <cell r="GF4" t="str">
            <v>STOCK</v>
          </cell>
          <cell r="GG4" t="str">
            <v>STOCK</v>
          </cell>
          <cell r="GH4" t="str">
            <v>STOCK</v>
          </cell>
          <cell r="GI4" t="str">
            <v>STOCK</v>
          </cell>
          <cell r="GJ4" t="str">
            <v>STOCK</v>
          </cell>
          <cell r="GK4" t="str">
            <v>STOCK</v>
          </cell>
          <cell r="GL4" t="str">
            <v>STOCK</v>
          </cell>
          <cell r="GM4" t="str">
            <v>STOCK</v>
          </cell>
          <cell r="GN4" t="str">
            <v>STOCK</v>
          </cell>
          <cell r="GO4" t="str">
            <v>STOCK</v>
          </cell>
          <cell r="GP4" t="str">
            <v>STOCK</v>
          </cell>
          <cell r="GQ4" t="str">
            <v>STOCK</v>
          </cell>
          <cell r="GR4" t="str">
            <v>STOCK</v>
          </cell>
          <cell r="GS4" t="str">
            <v>STOCK</v>
          </cell>
          <cell r="GT4" t="str">
            <v>STOCK</v>
          </cell>
          <cell r="GU4" t="str">
            <v>STOCK</v>
          </cell>
          <cell r="GV4" t="str">
            <v>STOCK</v>
          </cell>
          <cell r="GW4" t="str">
            <v>STOCK</v>
          </cell>
          <cell r="GX4" t="str">
            <v>STOCK</v>
          </cell>
          <cell r="GY4" t="str">
            <v>STOCK</v>
          </cell>
          <cell r="GZ4" t="str">
            <v>STOCK</v>
          </cell>
          <cell r="HA4" t="str">
            <v>STOCK</v>
          </cell>
          <cell r="HB4" t="str">
            <v>STOCK</v>
          </cell>
          <cell r="HC4" t="str">
            <v>STOCK</v>
          </cell>
          <cell r="HD4" t="str">
            <v>STOCK</v>
          </cell>
          <cell r="HE4" t="str">
            <v>STOCK</v>
          </cell>
          <cell r="HF4" t="str">
            <v>STOCK</v>
          </cell>
          <cell r="HG4" t="str">
            <v>STOCK</v>
          </cell>
          <cell r="HH4" t="str">
            <v>STOCK</v>
          </cell>
          <cell r="HI4" t="str">
            <v>STOCK</v>
          </cell>
          <cell r="HJ4" t="str">
            <v>STOCK</v>
          </cell>
          <cell r="HK4" t="str">
            <v>STOCK</v>
          </cell>
          <cell r="HL4" t="str">
            <v>STOCK</v>
          </cell>
          <cell r="HM4" t="str">
            <v>STOCK</v>
          </cell>
          <cell r="HN4" t="str">
            <v>STOCK</v>
          </cell>
          <cell r="HO4" t="str">
            <v>STOCK</v>
          </cell>
          <cell r="HP4" t="str">
            <v>STOCK</v>
          </cell>
          <cell r="HQ4" t="str">
            <v>STOCK</v>
          </cell>
          <cell r="HR4" t="str">
            <v>STOCK</v>
          </cell>
          <cell r="HS4" t="str">
            <v>STOCK</v>
          </cell>
          <cell r="HT4" t="str">
            <v>STOCK</v>
          </cell>
          <cell r="HU4" t="str">
            <v>STOCK</v>
          </cell>
          <cell r="HV4" t="str">
            <v>STOCK</v>
          </cell>
          <cell r="HW4" t="str">
            <v>STOCK</v>
          </cell>
          <cell r="HX4" t="str">
            <v>STOCK</v>
          </cell>
          <cell r="HY4" t="str">
            <v>STOCK</v>
          </cell>
          <cell r="HZ4" t="str">
            <v>STOCK</v>
          </cell>
          <cell r="IA4" t="str">
            <v>STOCK</v>
          </cell>
          <cell r="IB4" t="str">
            <v>STOCK</v>
          </cell>
          <cell r="IC4" t="str">
            <v>STOCK</v>
          </cell>
          <cell r="ID4" t="str">
            <v>STOCK</v>
          </cell>
          <cell r="IE4" t="str">
            <v>STOCK</v>
          </cell>
          <cell r="IF4" t="str">
            <v>STOCK</v>
          </cell>
          <cell r="IG4" t="str">
            <v>STOCK</v>
          </cell>
          <cell r="IH4" t="str">
            <v>STOCK</v>
          </cell>
          <cell r="II4" t="str">
            <v>STOCK</v>
          </cell>
          <cell r="IJ4" t="str">
            <v>STOCK</v>
          </cell>
          <cell r="IK4" t="str">
            <v>STOCK</v>
          </cell>
          <cell r="IL4" t="str">
            <v>STOCK</v>
          </cell>
          <cell r="IM4" t="str">
            <v>STOCK</v>
          </cell>
          <cell r="IN4" t="str">
            <v>STOCK</v>
          </cell>
          <cell r="IO4" t="str">
            <v>STOCK</v>
          </cell>
          <cell r="IP4" t="str">
            <v>STOCK</v>
          </cell>
          <cell r="IQ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cell r="FX5" t="str">
            <v>Month</v>
          </cell>
          <cell r="FY5" t="str">
            <v>Month</v>
          </cell>
          <cell r="FZ5" t="str">
            <v>Month</v>
          </cell>
          <cell r="GA5" t="str">
            <v>Month</v>
          </cell>
          <cell r="GB5" t="str">
            <v>Month</v>
          </cell>
          <cell r="GC5" t="str">
            <v>Month</v>
          </cell>
          <cell r="GD5" t="str">
            <v>Month</v>
          </cell>
          <cell r="GE5" t="str">
            <v>Month</v>
          </cell>
          <cell r="GF5" t="str">
            <v>Month</v>
          </cell>
          <cell r="GG5" t="str">
            <v>Month</v>
          </cell>
          <cell r="GH5" t="str">
            <v>Month</v>
          </cell>
          <cell r="GI5" t="str">
            <v>Month</v>
          </cell>
          <cell r="GJ5" t="str">
            <v>Month</v>
          </cell>
          <cell r="GK5" t="str">
            <v>Month</v>
          </cell>
          <cell r="GL5" t="str">
            <v>Month</v>
          </cell>
          <cell r="GM5" t="str">
            <v>Month</v>
          </cell>
          <cell r="GN5" t="str">
            <v>Month</v>
          </cell>
          <cell r="GO5" t="str">
            <v>Month</v>
          </cell>
          <cell r="GP5" t="str">
            <v>Month</v>
          </cell>
          <cell r="GQ5" t="str">
            <v>Month</v>
          </cell>
          <cell r="GR5" t="str">
            <v>Month</v>
          </cell>
          <cell r="GS5" t="str">
            <v>Month</v>
          </cell>
          <cell r="GT5" t="str">
            <v>Month</v>
          </cell>
          <cell r="GU5" t="str">
            <v>Month</v>
          </cell>
          <cell r="GV5" t="str">
            <v>Month</v>
          </cell>
          <cell r="GW5" t="str">
            <v>Month</v>
          </cell>
          <cell r="GX5" t="str">
            <v>Month</v>
          </cell>
          <cell r="GY5" t="str">
            <v>Month</v>
          </cell>
          <cell r="GZ5" t="str">
            <v>Month</v>
          </cell>
          <cell r="HA5" t="str">
            <v>Month</v>
          </cell>
          <cell r="HB5" t="str">
            <v>Month</v>
          </cell>
          <cell r="HC5" t="str">
            <v>Month</v>
          </cell>
          <cell r="HD5" t="str">
            <v>Month</v>
          </cell>
          <cell r="HE5" t="str">
            <v>Month</v>
          </cell>
          <cell r="HF5" t="str">
            <v>Month</v>
          </cell>
          <cell r="HG5" t="str">
            <v>Month</v>
          </cell>
          <cell r="HH5" t="str">
            <v>Month</v>
          </cell>
          <cell r="HI5" t="str">
            <v>Month</v>
          </cell>
          <cell r="HJ5" t="str">
            <v>Month</v>
          </cell>
          <cell r="HK5" t="str">
            <v>Month</v>
          </cell>
          <cell r="HL5" t="str">
            <v>Month</v>
          </cell>
          <cell r="HM5" t="str">
            <v>Month</v>
          </cell>
          <cell r="HN5" t="str">
            <v>Month</v>
          </cell>
          <cell r="HO5" t="str">
            <v>Month</v>
          </cell>
          <cell r="HP5" t="str">
            <v>Month</v>
          </cell>
          <cell r="HQ5" t="str">
            <v>Month</v>
          </cell>
          <cell r="HR5" t="str">
            <v>Month</v>
          </cell>
          <cell r="HS5" t="str">
            <v>Month</v>
          </cell>
          <cell r="HT5" t="str">
            <v>Month</v>
          </cell>
          <cell r="HU5" t="str">
            <v>Month</v>
          </cell>
          <cell r="HV5" t="str">
            <v>Month</v>
          </cell>
          <cell r="HW5" t="str">
            <v>Month</v>
          </cell>
          <cell r="HX5" t="str">
            <v>Month</v>
          </cell>
          <cell r="HY5" t="str">
            <v>Month</v>
          </cell>
          <cell r="HZ5" t="str">
            <v>Month</v>
          </cell>
          <cell r="IA5" t="str">
            <v>Month</v>
          </cell>
          <cell r="IB5" t="str">
            <v>Month</v>
          </cell>
          <cell r="IC5" t="str">
            <v>Month</v>
          </cell>
          <cell r="ID5" t="str">
            <v>Month</v>
          </cell>
          <cell r="IE5" t="str">
            <v>Month</v>
          </cell>
          <cell r="IF5" t="str">
            <v>Month</v>
          </cell>
          <cell r="IG5" t="str">
            <v>Month</v>
          </cell>
          <cell r="IH5" t="str">
            <v>Month</v>
          </cell>
          <cell r="II5" t="str">
            <v>Month</v>
          </cell>
          <cell r="IJ5" t="str">
            <v>Month</v>
          </cell>
          <cell r="IK5" t="str">
            <v>Month</v>
          </cell>
          <cell r="IL5" t="str">
            <v>Month</v>
          </cell>
          <cell r="IM5" t="str">
            <v>Month</v>
          </cell>
          <cell r="IN5" t="str">
            <v>Month</v>
          </cell>
          <cell r="IO5" t="str">
            <v>Month</v>
          </cell>
          <cell r="IP5" t="str">
            <v>Month</v>
          </cell>
          <cell r="IQ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cell r="FX6">
            <v>1</v>
          </cell>
          <cell r="FY6">
            <v>1</v>
          </cell>
          <cell r="FZ6">
            <v>1</v>
          </cell>
          <cell r="GA6">
            <v>1</v>
          </cell>
          <cell r="GB6">
            <v>1</v>
          </cell>
          <cell r="GC6">
            <v>1</v>
          </cell>
          <cell r="GD6">
            <v>1</v>
          </cell>
          <cell r="GE6">
            <v>1</v>
          </cell>
          <cell r="GF6">
            <v>1</v>
          </cell>
          <cell r="GG6">
            <v>1</v>
          </cell>
          <cell r="GH6">
            <v>1</v>
          </cell>
          <cell r="GI6">
            <v>1</v>
          </cell>
          <cell r="GJ6">
            <v>1</v>
          </cell>
          <cell r="GK6">
            <v>1</v>
          </cell>
          <cell r="GL6">
            <v>1</v>
          </cell>
          <cell r="GM6">
            <v>1</v>
          </cell>
          <cell r="GN6">
            <v>1</v>
          </cell>
          <cell r="GO6">
            <v>1</v>
          </cell>
          <cell r="GP6">
            <v>1</v>
          </cell>
          <cell r="GQ6">
            <v>1</v>
          </cell>
          <cell r="GR6">
            <v>1</v>
          </cell>
          <cell r="GS6">
            <v>1</v>
          </cell>
          <cell r="GT6">
            <v>1</v>
          </cell>
          <cell r="GU6">
            <v>1</v>
          </cell>
          <cell r="GV6">
            <v>1</v>
          </cell>
          <cell r="GW6">
            <v>1</v>
          </cell>
          <cell r="GX6">
            <v>1</v>
          </cell>
          <cell r="GY6">
            <v>1</v>
          </cell>
          <cell r="GZ6">
            <v>1</v>
          </cell>
          <cell r="HA6">
            <v>1</v>
          </cell>
          <cell r="HB6">
            <v>1</v>
          </cell>
          <cell r="HC6">
            <v>1</v>
          </cell>
          <cell r="HD6">
            <v>1</v>
          </cell>
          <cell r="HE6">
            <v>1</v>
          </cell>
          <cell r="HF6">
            <v>1</v>
          </cell>
          <cell r="HG6">
            <v>1</v>
          </cell>
          <cell r="HH6">
            <v>1</v>
          </cell>
          <cell r="HI6">
            <v>1</v>
          </cell>
          <cell r="HJ6">
            <v>1</v>
          </cell>
          <cell r="HK6">
            <v>1</v>
          </cell>
          <cell r="HL6">
            <v>1</v>
          </cell>
          <cell r="HM6">
            <v>1</v>
          </cell>
          <cell r="HN6">
            <v>1</v>
          </cell>
          <cell r="HO6">
            <v>1</v>
          </cell>
          <cell r="HP6">
            <v>1</v>
          </cell>
          <cell r="HQ6">
            <v>1</v>
          </cell>
          <cell r="HR6">
            <v>1</v>
          </cell>
          <cell r="HS6">
            <v>1</v>
          </cell>
          <cell r="HT6">
            <v>1</v>
          </cell>
          <cell r="HU6">
            <v>1</v>
          </cell>
          <cell r="HV6">
            <v>1</v>
          </cell>
          <cell r="HW6">
            <v>1</v>
          </cell>
          <cell r="HX6">
            <v>1</v>
          </cell>
          <cell r="HY6">
            <v>1</v>
          </cell>
          <cell r="HZ6">
            <v>1</v>
          </cell>
          <cell r="IA6">
            <v>1</v>
          </cell>
          <cell r="IB6">
            <v>1</v>
          </cell>
          <cell r="IC6">
            <v>1</v>
          </cell>
          <cell r="ID6">
            <v>1</v>
          </cell>
          <cell r="IE6">
            <v>1</v>
          </cell>
          <cell r="IF6">
            <v>1</v>
          </cell>
          <cell r="IG6">
            <v>1</v>
          </cell>
          <cell r="IH6">
            <v>1</v>
          </cell>
          <cell r="II6">
            <v>1</v>
          </cell>
          <cell r="IJ6">
            <v>1</v>
          </cell>
          <cell r="IK6">
            <v>1</v>
          </cell>
          <cell r="IL6">
            <v>1</v>
          </cell>
          <cell r="IM6">
            <v>1</v>
          </cell>
          <cell r="IN6">
            <v>1</v>
          </cell>
          <cell r="IO6">
            <v>1</v>
          </cell>
          <cell r="IP6">
            <v>1</v>
          </cell>
          <cell r="IQ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cell r="FX7">
            <v>42036</v>
          </cell>
          <cell r="FY7">
            <v>42036</v>
          </cell>
          <cell r="FZ7">
            <v>42036</v>
          </cell>
          <cell r="GA7">
            <v>42036</v>
          </cell>
          <cell r="GB7">
            <v>42036</v>
          </cell>
          <cell r="GC7">
            <v>42036</v>
          </cell>
          <cell r="GD7">
            <v>42036</v>
          </cell>
          <cell r="GE7">
            <v>42036</v>
          </cell>
          <cell r="GF7">
            <v>42036</v>
          </cell>
          <cell r="GG7">
            <v>42036</v>
          </cell>
          <cell r="GH7">
            <v>42036</v>
          </cell>
          <cell r="GI7">
            <v>42036</v>
          </cell>
          <cell r="GJ7">
            <v>42036</v>
          </cell>
          <cell r="GK7">
            <v>42036</v>
          </cell>
          <cell r="GL7">
            <v>42036</v>
          </cell>
          <cell r="GM7">
            <v>42036</v>
          </cell>
          <cell r="GN7">
            <v>42036</v>
          </cell>
          <cell r="GO7">
            <v>42036</v>
          </cell>
          <cell r="GP7">
            <v>42036</v>
          </cell>
          <cell r="GQ7">
            <v>42036</v>
          </cell>
          <cell r="GR7">
            <v>42036</v>
          </cell>
          <cell r="GS7">
            <v>42036</v>
          </cell>
          <cell r="GT7">
            <v>42036</v>
          </cell>
          <cell r="GU7">
            <v>42036</v>
          </cell>
          <cell r="GV7">
            <v>42036</v>
          </cell>
          <cell r="GW7">
            <v>42036</v>
          </cell>
          <cell r="GX7">
            <v>42036</v>
          </cell>
          <cell r="GY7">
            <v>42036</v>
          </cell>
          <cell r="GZ7">
            <v>42036</v>
          </cell>
          <cell r="HA7">
            <v>42036</v>
          </cell>
          <cell r="HB7">
            <v>42036</v>
          </cell>
          <cell r="HC7">
            <v>42036</v>
          </cell>
          <cell r="HD7">
            <v>42036</v>
          </cell>
          <cell r="HE7">
            <v>42036</v>
          </cell>
          <cell r="HF7">
            <v>42036</v>
          </cell>
          <cell r="HG7">
            <v>42036</v>
          </cell>
          <cell r="HH7">
            <v>42036</v>
          </cell>
          <cell r="HI7">
            <v>42036</v>
          </cell>
          <cell r="HJ7">
            <v>42036</v>
          </cell>
          <cell r="HK7">
            <v>42036</v>
          </cell>
          <cell r="HL7">
            <v>42036</v>
          </cell>
          <cell r="HM7">
            <v>42036</v>
          </cell>
          <cell r="HN7">
            <v>42036</v>
          </cell>
          <cell r="HO7">
            <v>42036</v>
          </cell>
          <cell r="HP7">
            <v>42036</v>
          </cell>
          <cell r="HQ7">
            <v>42036</v>
          </cell>
          <cell r="HR7">
            <v>42036</v>
          </cell>
          <cell r="HS7">
            <v>42036</v>
          </cell>
          <cell r="HT7">
            <v>42036</v>
          </cell>
          <cell r="HU7">
            <v>42036</v>
          </cell>
          <cell r="HV7">
            <v>42036</v>
          </cell>
          <cell r="HW7">
            <v>42036</v>
          </cell>
          <cell r="HX7">
            <v>42036</v>
          </cell>
          <cell r="HY7">
            <v>42036</v>
          </cell>
          <cell r="HZ7">
            <v>42036</v>
          </cell>
          <cell r="IA7">
            <v>42036</v>
          </cell>
          <cell r="IB7">
            <v>42036</v>
          </cell>
          <cell r="IC7">
            <v>42036</v>
          </cell>
          <cell r="ID7">
            <v>42036</v>
          </cell>
          <cell r="IE7">
            <v>42036</v>
          </cell>
          <cell r="IF7">
            <v>42036</v>
          </cell>
          <cell r="IG7">
            <v>42036</v>
          </cell>
          <cell r="IH7">
            <v>42036</v>
          </cell>
          <cell r="II7">
            <v>42036</v>
          </cell>
          <cell r="IJ7">
            <v>42036</v>
          </cell>
          <cell r="IK7">
            <v>42036</v>
          </cell>
          <cell r="IL7">
            <v>42036</v>
          </cell>
          <cell r="IM7">
            <v>42036</v>
          </cell>
          <cell r="IN7">
            <v>42036</v>
          </cell>
          <cell r="IO7">
            <v>42036</v>
          </cell>
          <cell r="IP7">
            <v>42036</v>
          </cell>
          <cell r="IQ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cell r="FX8">
            <v>44228</v>
          </cell>
          <cell r="FY8">
            <v>44228</v>
          </cell>
          <cell r="FZ8">
            <v>44228</v>
          </cell>
          <cell r="GA8">
            <v>44228</v>
          </cell>
          <cell r="GB8">
            <v>44228</v>
          </cell>
          <cell r="GC8">
            <v>44228</v>
          </cell>
          <cell r="GD8">
            <v>44228</v>
          </cell>
          <cell r="GE8">
            <v>44228</v>
          </cell>
          <cell r="GF8">
            <v>44228</v>
          </cell>
          <cell r="GG8">
            <v>44228</v>
          </cell>
          <cell r="GH8">
            <v>44228</v>
          </cell>
          <cell r="GI8">
            <v>44228</v>
          </cell>
          <cell r="GJ8">
            <v>44228</v>
          </cell>
          <cell r="GK8">
            <v>44228</v>
          </cell>
          <cell r="GL8">
            <v>44228</v>
          </cell>
          <cell r="GM8">
            <v>44228</v>
          </cell>
          <cell r="GN8">
            <v>44228</v>
          </cell>
          <cell r="GO8">
            <v>44228</v>
          </cell>
          <cell r="GP8">
            <v>44228</v>
          </cell>
          <cell r="GQ8">
            <v>44228</v>
          </cell>
          <cell r="GR8">
            <v>44228</v>
          </cell>
          <cell r="GS8">
            <v>44228</v>
          </cell>
          <cell r="GT8">
            <v>44228</v>
          </cell>
          <cell r="GU8">
            <v>44228</v>
          </cell>
          <cell r="GV8">
            <v>44228</v>
          </cell>
          <cell r="GW8">
            <v>44228</v>
          </cell>
          <cell r="GX8">
            <v>44228</v>
          </cell>
          <cell r="GY8">
            <v>44228</v>
          </cell>
          <cell r="GZ8">
            <v>44228</v>
          </cell>
          <cell r="HA8">
            <v>44228</v>
          </cell>
          <cell r="HB8">
            <v>44228</v>
          </cell>
          <cell r="HC8">
            <v>44228</v>
          </cell>
          <cell r="HD8">
            <v>44228</v>
          </cell>
          <cell r="HE8">
            <v>44228</v>
          </cell>
          <cell r="HF8">
            <v>44228</v>
          </cell>
          <cell r="HG8">
            <v>44228</v>
          </cell>
          <cell r="HH8">
            <v>44228</v>
          </cell>
          <cell r="HI8">
            <v>44228</v>
          </cell>
          <cell r="HJ8">
            <v>44228</v>
          </cell>
          <cell r="HK8">
            <v>44228</v>
          </cell>
          <cell r="HL8">
            <v>44228</v>
          </cell>
          <cell r="HM8">
            <v>44228</v>
          </cell>
          <cell r="HN8">
            <v>44228</v>
          </cell>
          <cell r="HO8">
            <v>44228</v>
          </cell>
          <cell r="HP8">
            <v>44228</v>
          </cell>
          <cell r="HQ8">
            <v>44228</v>
          </cell>
          <cell r="HR8">
            <v>44228</v>
          </cell>
          <cell r="HS8">
            <v>44228</v>
          </cell>
          <cell r="HT8">
            <v>44228</v>
          </cell>
          <cell r="HU8">
            <v>44228</v>
          </cell>
          <cell r="HV8">
            <v>44228</v>
          </cell>
          <cell r="HW8">
            <v>44228</v>
          </cell>
          <cell r="HX8">
            <v>44228</v>
          </cell>
          <cell r="HY8">
            <v>44228</v>
          </cell>
          <cell r="HZ8">
            <v>44228</v>
          </cell>
          <cell r="IA8">
            <v>44228</v>
          </cell>
          <cell r="IB8">
            <v>44228</v>
          </cell>
          <cell r="IC8">
            <v>44228</v>
          </cell>
          <cell r="ID8">
            <v>44228</v>
          </cell>
          <cell r="IE8">
            <v>44228</v>
          </cell>
          <cell r="IF8">
            <v>44228</v>
          </cell>
          <cell r="IG8">
            <v>44228</v>
          </cell>
          <cell r="IH8">
            <v>44228</v>
          </cell>
          <cell r="II8">
            <v>44228</v>
          </cell>
          <cell r="IJ8">
            <v>44228</v>
          </cell>
          <cell r="IK8">
            <v>44228</v>
          </cell>
          <cell r="IL8">
            <v>44228</v>
          </cell>
          <cell r="IM8">
            <v>44228</v>
          </cell>
          <cell r="IN8">
            <v>44228</v>
          </cell>
          <cell r="IO8">
            <v>44228</v>
          </cell>
          <cell r="IP8">
            <v>44228</v>
          </cell>
          <cell r="IQ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cell r="FX9">
            <v>73</v>
          </cell>
          <cell r="FY9">
            <v>73</v>
          </cell>
          <cell r="FZ9">
            <v>73</v>
          </cell>
          <cell r="GA9">
            <v>73</v>
          </cell>
          <cell r="GB9">
            <v>73</v>
          </cell>
          <cell r="GC9">
            <v>73</v>
          </cell>
          <cell r="GD9">
            <v>73</v>
          </cell>
          <cell r="GE9">
            <v>73</v>
          </cell>
          <cell r="GF9">
            <v>73</v>
          </cell>
          <cell r="GG9">
            <v>73</v>
          </cell>
          <cell r="GH9">
            <v>73</v>
          </cell>
          <cell r="GI9">
            <v>73</v>
          </cell>
          <cell r="GJ9">
            <v>73</v>
          </cell>
          <cell r="GK9">
            <v>73</v>
          </cell>
          <cell r="GL9">
            <v>73</v>
          </cell>
          <cell r="GM9">
            <v>73</v>
          </cell>
          <cell r="GN9">
            <v>73</v>
          </cell>
          <cell r="GO9">
            <v>73</v>
          </cell>
          <cell r="GP9">
            <v>73</v>
          </cell>
          <cell r="GQ9">
            <v>73</v>
          </cell>
          <cell r="GR9">
            <v>73</v>
          </cell>
          <cell r="GS9">
            <v>73</v>
          </cell>
          <cell r="GT9">
            <v>73</v>
          </cell>
          <cell r="GU9">
            <v>73</v>
          </cell>
          <cell r="GV9">
            <v>73</v>
          </cell>
          <cell r="GW9">
            <v>73</v>
          </cell>
          <cell r="GX9">
            <v>73</v>
          </cell>
          <cell r="GY9">
            <v>73</v>
          </cell>
          <cell r="GZ9">
            <v>73</v>
          </cell>
          <cell r="HA9">
            <v>73</v>
          </cell>
          <cell r="HB9">
            <v>73</v>
          </cell>
          <cell r="HC9">
            <v>73</v>
          </cell>
          <cell r="HD9">
            <v>73</v>
          </cell>
          <cell r="HE9">
            <v>73</v>
          </cell>
          <cell r="HF9">
            <v>73</v>
          </cell>
          <cell r="HG9">
            <v>73</v>
          </cell>
          <cell r="HH9">
            <v>73</v>
          </cell>
          <cell r="HI9">
            <v>73</v>
          </cell>
          <cell r="HJ9">
            <v>73</v>
          </cell>
          <cell r="HK9">
            <v>73</v>
          </cell>
          <cell r="HL9">
            <v>73</v>
          </cell>
          <cell r="HM9">
            <v>73</v>
          </cell>
          <cell r="HN9">
            <v>73</v>
          </cell>
          <cell r="HO9">
            <v>73</v>
          </cell>
          <cell r="HP9">
            <v>73</v>
          </cell>
          <cell r="HQ9">
            <v>73</v>
          </cell>
          <cell r="HR9">
            <v>73</v>
          </cell>
          <cell r="HS9">
            <v>73</v>
          </cell>
          <cell r="HT9">
            <v>73</v>
          </cell>
          <cell r="HU9">
            <v>73</v>
          </cell>
          <cell r="HV9">
            <v>73</v>
          </cell>
          <cell r="HW9">
            <v>73</v>
          </cell>
          <cell r="HX9">
            <v>73</v>
          </cell>
          <cell r="HY9">
            <v>73</v>
          </cell>
          <cell r="HZ9">
            <v>73</v>
          </cell>
          <cell r="IA9">
            <v>73</v>
          </cell>
          <cell r="IB9">
            <v>73</v>
          </cell>
          <cell r="IC9">
            <v>73</v>
          </cell>
          <cell r="ID9">
            <v>73</v>
          </cell>
          <cell r="IE9">
            <v>73</v>
          </cell>
          <cell r="IF9">
            <v>73</v>
          </cell>
          <cell r="IG9">
            <v>73</v>
          </cell>
          <cell r="IH9">
            <v>73</v>
          </cell>
          <cell r="II9">
            <v>73</v>
          </cell>
          <cell r="IJ9">
            <v>73</v>
          </cell>
          <cell r="IK9">
            <v>73</v>
          </cell>
          <cell r="IL9">
            <v>73</v>
          </cell>
          <cell r="IM9">
            <v>73</v>
          </cell>
          <cell r="IN9">
            <v>73</v>
          </cell>
          <cell r="IO9">
            <v>73</v>
          </cell>
          <cell r="IP9">
            <v>73</v>
          </cell>
          <cell r="IQ9">
            <v>73</v>
          </cell>
        </row>
        <row r="10">
          <cell r="B10" t="str">
            <v>A126111190R</v>
          </cell>
          <cell r="C10" t="str">
            <v>A126103630J</v>
          </cell>
          <cell r="D10" t="str">
            <v>A126095942K</v>
          </cell>
          <cell r="E10" t="str">
            <v>A126111062W</v>
          </cell>
          <cell r="F10" t="str">
            <v>A126103502R</v>
          </cell>
          <cell r="G10" t="str">
            <v>A126096058R</v>
          </cell>
          <cell r="H10" t="str">
            <v>A126111178X</v>
          </cell>
          <cell r="I10" t="str">
            <v>A126103618T</v>
          </cell>
          <cell r="J10" t="str">
            <v>A126096062F</v>
          </cell>
          <cell r="K10" t="str">
            <v>A126111182R</v>
          </cell>
          <cell r="L10" t="str">
            <v>A126103622J</v>
          </cell>
          <cell r="M10" t="str">
            <v>A126095950K</v>
          </cell>
          <cell r="N10" t="str">
            <v>A126111070W</v>
          </cell>
          <cell r="O10" t="str">
            <v>A126103510R</v>
          </cell>
          <cell r="P10" t="str">
            <v>A126095986L</v>
          </cell>
          <cell r="Q10" t="str">
            <v>A126111106L</v>
          </cell>
          <cell r="R10" t="str">
            <v>A126103546T</v>
          </cell>
          <cell r="S10" t="str">
            <v>A126096022L</v>
          </cell>
          <cell r="T10" t="str">
            <v>A126111142W</v>
          </cell>
          <cell r="U10" t="str">
            <v>A126103582A</v>
          </cell>
          <cell r="V10" t="str">
            <v>A126096074R</v>
          </cell>
          <cell r="W10" t="str">
            <v>A126111194X</v>
          </cell>
          <cell r="X10" t="str">
            <v>A126103634T</v>
          </cell>
          <cell r="Y10" t="str">
            <v>A126095946V</v>
          </cell>
          <cell r="Z10" t="str">
            <v>A126111066F</v>
          </cell>
          <cell r="AA10" t="str">
            <v>A126103506X</v>
          </cell>
          <cell r="AB10" t="str">
            <v>A126096026W</v>
          </cell>
          <cell r="AC10" t="str">
            <v>A126111146F</v>
          </cell>
          <cell r="AD10" t="str">
            <v>A126103586K</v>
          </cell>
          <cell r="AE10" t="str">
            <v>A126096038F</v>
          </cell>
          <cell r="AF10" t="str">
            <v>A126111158R</v>
          </cell>
          <cell r="AG10" t="str">
            <v>A126103598V</v>
          </cell>
          <cell r="AH10" t="str">
            <v>A126095970V</v>
          </cell>
          <cell r="AI10" t="str">
            <v>A126111090F</v>
          </cell>
          <cell r="AJ10" t="str">
            <v>A126103530X</v>
          </cell>
          <cell r="AK10" t="str">
            <v>A126095954V</v>
          </cell>
          <cell r="AL10" t="str">
            <v>A126111074F</v>
          </cell>
          <cell r="AM10" t="str">
            <v>A126103514X</v>
          </cell>
          <cell r="AN10" t="str">
            <v>A126095990C</v>
          </cell>
          <cell r="AO10" t="str">
            <v>A126111110C</v>
          </cell>
          <cell r="AP10" t="str">
            <v>A126103550J</v>
          </cell>
          <cell r="AQ10" t="str">
            <v>A126095966C</v>
          </cell>
          <cell r="AR10" t="str">
            <v>A126111086R</v>
          </cell>
          <cell r="AS10" t="str">
            <v>A126103526J</v>
          </cell>
          <cell r="AT10" t="str">
            <v>A126095994L</v>
          </cell>
          <cell r="AU10" t="str">
            <v>A126111114L</v>
          </cell>
          <cell r="AV10" t="str">
            <v>A126103554T</v>
          </cell>
          <cell r="AW10" t="str">
            <v>A126095974C</v>
          </cell>
          <cell r="AX10" t="str">
            <v>A126111094R</v>
          </cell>
          <cell r="AY10" t="str">
            <v>A126103534J</v>
          </cell>
          <cell r="AZ10" t="str">
            <v>A126095342F</v>
          </cell>
          <cell r="BA10" t="str">
            <v>A126110462R</v>
          </cell>
          <cell r="BB10" t="str">
            <v>A126102902J</v>
          </cell>
          <cell r="BC10" t="str">
            <v>A126095298J</v>
          </cell>
          <cell r="BD10" t="str">
            <v>A126110418F</v>
          </cell>
          <cell r="BE10" t="str">
            <v>A126102858K</v>
          </cell>
          <cell r="BF10" t="str">
            <v>A126095346R</v>
          </cell>
          <cell r="BG10" t="str">
            <v>A126110466X</v>
          </cell>
          <cell r="BH10" t="str">
            <v>A126102906T</v>
          </cell>
          <cell r="BI10" t="str">
            <v>A126095350F</v>
          </cell>
          <cell r="BJ10" t="str">
            <v>A126110470R</v>
          </cell>
          <cell r="BK10" t="str">
            <v>A126102910J</v>
          </cell>
          <cell r="BL10" t="str">
            <v>A126095302L</v>
          </cell>
          <cell r="BM10" t="str">
            <v>A126110422W</v>
          </cell>
          <cell r="BN10" t="str">
            <v>A126102862A</v>
          </cell>
          <cell r="BO10" t="str">
            <v>A126095306W</v>
          </cell>
          <cell r="BP10" t="str">
            <v>A126110426F</v>
          </cell>
          <cell r="BQ10" t="str">
            <v>A126102866K</v>
          </cell>
          <cell r="BR10" t="str">
            <v>A126095330W</v>
          </cell>
          <cell r="BS10" t="str">
            <v>A126110450F</v>
          </cell>
          <cell r="BT10" t="str">
            <v>A126102890K</v>
          </cell>
          <cell r="BU10" t="str">
            <v>A126095278X</v>
          </cell>
          <cell r="BV10" t="str">
            <v>A126110398J</v>
          </cell>
          <cell r="BW10" t="str">
            <v>A126102838A</v>
          </cell>
          <cell r="BX10" t="str">
            <v>A126095354R</v>
          </cell>
          <cell r="BY10" t="str">
            <v>A126110474X</v>
          </cell>
          <cell r="BZ10" t="str">
            <v>A126102914T</v>
          </cell>
          <cell r="CA10" t="str">
            <v>A126095334F</v>
          </cell>
          <cell r="CB10" t="str">
            <v>A126110454R</v>
          </cell>
          <cell r="CC10" t="str">
            <v>A126102894V</v>
          </cell>
          <cell r="CD10" t="str">
            <v>A126095366X</v>
          </cell>
          <cell r="CE10" t="str">
            <v>A126110486J</v>
          </cell>
          <cell r="CF10" t="str">
            <v>A126102926A</v>
          </cell>
          <cell r="CG10" t="str">
            <v>A126095282R</v>
          </cell>
          <cell r="CH10" t="str">
            <v>A126110402L</v>
          </cell>
          <cell r="CI10" t="str">
            <v>A126102842T</v>
          </cell>
          <cell r="CJ10" t="str">
            <v>A126095238F</v>
          </cell>
          <cell r="CK10" t="str">
            <v>A126110358R</v>
          </cell>
          <cell r="CL10" t="str">
            <v>A126102798V</v>
          </cell>
          <cell r="CM10" t="str">
            <v>A126095258R</v>
          </cell>
          <cell r="CN10" t="str">
            <v>A126110378X</v>
          </cell>
          <cell r="CO10" t="str">
            <v>A126102818T</v>
          </cell>
          <cell r="CP10" t="str">
            <v>A126095310L</v>
          </cell>
          <cell r="CQ10" t="str">
            <v>A126110430W</v>
          </cell>
          <cell r="CR10" t="str">
            <v>A126102870A</v>
          </cell>
          <cell r="CS10" t="str">
            <v>A126095262F</v>
          </cell>
          <cell r="CT10" t="str">
            <v>A126110382R</v>
          </cell>
          <cell r="CU10" t="str">
            <v>A126102822J</v>
          </cell>
          <cell r="CV10" t="str">
            <v>A126095314W</v>
          </cell>
          <cell r="CW10" t="str">
            <v>A126110434F</v>
          </cell>
          <cell r="CX10" t="str">
            <v>A126102874K</v>
          </cell>
          <cell r="CY10" t="str">
            <v>A126095318F</v>
          </cell>
          <cell r="CZ10" t="str">
            <v>A126110438R</v>
          </cell>
          <cell r="DA10" t="str">
            <v>A126102878V</v>
          </cell>
          <cell r="DB10" t="str">
            <v>A126095370R</v>
          </cell>
          <cell r="DC10" t="str">
            <v>A126110490X</v>
          </cell>
          <cell r="DD10" t="str">
            <v>A126102930T</v>
          </cell>
          <cell r="DE10" t="str">
            <v>A126095242W</v>
          </cell>
          <cell r="DF10" t="str">
            <v>A126110362F</v>
          </cell>
          <cell r="DG10" t="str">
            <v>A126102802X</v>
          </cell>
          <cell r="DH10" t="str">
            <v>A126095358X</v>
          </cell>
          <cell r="DI10" t="str">
            <v>A126110478J</v>
          </cell>
          <cell r="DJ10" t="str">
            <v>A126102918A</v>
          </cell>
          <cell r="DK10" t="str">
            <v>A126095362R</v>
          </cell>
          <cell r="DL10" t="str">
            <v>A126110482X</v>
          </cell>
          <cell r="DM10" t="str">
            <v>A126102922T</v>
          </cell>
          <cell r="DN10" t="str">
            <v>A126095250W</v>
          </cell>
          <cell r="DO10" t="str">
            <v>A126110370F</v>
          </cell>
          <cell r="DP10" t="str">
            <v>A126102810X</v>
          </cell>
          <cell r="DQ10" t="str">
            <v>A126095286X</v>
          </cell>
          <cell r="DR10" t="str">
            <v>A126110406W</v>
          </cell>
          <cell r="DS10" t="str">
            <v>A126102846A</v>
          </cell>
          <cell r="DT10" t="str">
            <v>A126095322W</v>
          </cell>
          <cell r="DU10" t="str">
            <v>A126110442F</v>
          </cell>
          <cell r="DV10" t="str">
            <v>A126102882K</v>
          </cell>
          <cell r="DW10" t="str">
            <v>A126095374X</v>
          </cell>
          <cell r="DX10" t="str">
            <v>A126110494J</v>
          </cell>
          <cell r="DY10" t="str">
            <v>A126102934A</v>
          </cell>
          <cell r="DZ10" t="str">
            <v>A126095246F</v>
          </cell>
          <cell r="EA10" t="str">
            <v>A126110366R</v>
          </cell>
          <cell r="EB10" t="str">
            <v>A126102806J</v>
          </cell>
          <cell r="EC10" t="str">
            <v>A126095326F</v>
          </cell>
          <cell r="ED10" t="str">
            <v>A126110446R</v>
          </cell>
          <cell r="EE10" t="str">
            <v>A126102886V</v>
          </cell>
          <cell r="EF10" t="str">
            <v>A126095338R</v>
          </cell>
          <cell r="EG10" t="str">
            <v>A126110458X</v>
          </cell>
          <cell r="EH10" t="str">
            <v>A126102898C</v>
          </cell>
          <cell r="EI10" t="str">
            <v>A126095270F</v>
          </cell>
          <cell r="EJ10" t="str">
            <v>A126110390R</v>
          </cell>
          <cell r="EK10" t="str">
            <v>A126102830J</v>
          </cell>
          <cell r="EL10" t="str">
            <v>A126095254F</v>
          </cell>
          <cell r="EM10" t="str">
            <v>A126110374R</v>
          </cell>
          <cell r="EN10" t="str">
            <v>A126102814J</v>
          </cell>
          <cell r="EO10" t="str">
            <v>A126095290R</v>
          </cell>
          <cell r="EP10" t="str">
            <v>A126110410L</v>
          </cell>
          <cell r="EQ10" t="str">
            <v>A126102850T</v>
          </cell>
          <cell r="ER10" t="str">
            <v>A126095266R</v>
          </cell>
          <cell r="ES10" t="str">
            <v>A126110386X</v>
          </cell>
          <cell r="ET10" t="str">
            <v>A126102826T</v>
          </cell>
          <cell r="EU10" t="str">
            <v>A126095294X</v>
          </cell>
          <cell r="EV10" t="str">
            <v>A126110414W</v>
          </cell>
          <cell r="EW10" t="str">
            <v>A126102854A</v>
          </cell>
          <cell r="EX10" t="str">
            <v>A126095274R</v>
          </cell>
          <cell r="EY10" t="str">
            <v>A126110394X</v>
          </cell>
          <cell r="EZ10" t="str">
            <v>A126102834T</v>
          </cell>
          <cell r="FA10" t="str">
            <v>A126095482J</v>
          </cell>
          <cell r="FB10" t="str">
            <v>A126110602F</v>
          </cell>
          <cell r="FC10" t="str">
            <v>A126103042L</v>
          </cell>
          <cell r="FD10" t="str">
            <v>A126095438X</v>
          </cell>
          <cell r="FE10" t="str">
            <v>A126110558J</v>
          </cell>
          <cell r="FF10" t="str">
            <v>A126102998L</v>
          </cell>
          <cell r="FG10" t="str">
            <v>A126095486T</v>
          </cell>
          <cell r="FH10" t="str">
            <v>A126110606R</v>
          </cell>
          <cell r="FI10" t="str">
            <v>A126103046W</v>
          </cell>
          <cell r="FJ10" t="str">
            <v>A126095490J</v>
          </cell>
          <cell r="FK10" t="str">
            <v>A126110610F</v>
          </cell>
          <cell r="FL10" t="str">
            <v>A126103050L</v>
          </cell>
          <cell r="FM10" t="str">
            <v>A126095442R</v>
          </cell>
          <cell r="FN10" t="str">
            <v>A126110562X</v>
          </cell>
          <cell r="FO10" t="str">
            <v>A126103002V</v>
          </cell>
          <cell r="FP10" t="str">
            <v>A126095446X</v>
          </cell>
          <cell r="FQ10" t="str">
            <v>A126110566J</v>
          </cell>
          <cell r="FR10" t="str">
            <v>A126103006C</v>
          </cell>
          <cell r="FS10" t="str">
            <v>A126095470X</v>
          </cell>
          <cell r="FT10" t="str">
            <v>A126110590J</v>
          </cell>
          <cell r="FU10" t="str">
            <v>A126103030C</v>
          </cell>
          <cell r="FV10" t="str">
            <v>A126095418R</v>
          </cell>
          <cell r="FW10" t="str">
            <v>A126110538X</v>
          </cell>
          <cell r="FX10" t="str">
            <v>A126102978C</v>
          </cell>
          <cell r="FY10" t="str">
            <v>A126095494T</v>
          </cell>
          <cell r="FZ10" t="str">
            <v>A126110614R</v>
          </cell>
          <cell r="GA10" t="str">
            <v>A126103054W</v>
          </cell>
          <cell r="GB10" t="str">
            <v>A126095474J</v>
          </cell>
          <cell r="GC10" t="str">
            <v>A126110594T</v>
          </cell>
          <cell r="GD10" t="str">
            <v>A126103034L</v>
          </cell>
          <cell r="GE10" t="str">
            <v>A126095506R</v>
          </cell>
          <cell r="GF10" t="str">
            <v>A126110626X</v>
          </cell>
          <cell r="GG10" t="str">
            <v>A126103066F</v>
          </cell>
          <cell r="GH10" t="str">
            <v>A126095422F</v>
          </cell>
          <cell r="GI10" t="str">
            <v>A126110542R</v>
          </cell>
          <cell r="GJ10" t="str">
            <v>A126102982V</v>
          </cell>
          <cell r="GK10" t="str">
            <v>A126095378J</v>
          </cell>
          <cell r="GL10" t="str">
            <v>A126110498T</v>
          </cell>
          <cell r="GM10" t="str">
            <v>A126102938K</v>
          </cell>
          <cell r="GN10" t="str">
            <v>A126095398T</v>
          </cell>
          <cell r="GO10" t="str">
            <v>A126110518R</v>
          </cell>
          <cell r="GP10" t="str">
            <v>A126102958V</v>
          </cell>
          <cell r="GQ10" t="str">
            <v>A126095450R</v>
          </cell>
          <cell r="GR10" t="str">
            <v>A126110570X</v>
          </cell>
          <cell r="GS10" t="str">
            <v>A126103010V</v>
          </cell>
          <cell r="GT10" t="str">
            <v>A126095402W</v>
          </cell>
          <cell r="GU10" t="str">
            <v>A126110522F</v>
          </cell>
          <cell r="GV10" t="str">
            <v>A126102962K</v>
          </cell>
          <cell r="GW10" t="str">
            <v>A126095454X</v>
          </cell>
          <cell r="GX10" t="str">
            <v>A126110574J</v>
          </cell>
          <cell r="GY10" t="str">
            <v>A126103014C</v>
          </cell>
          <cell r="GZ10" t="str">
            <v>A126095458J</v>
          </cell>
          <cell r="HA10" t="str">
            <v>A126110578T</v>
          </cell>
          <cell r="HB10" t="str">
            <v>A126103018L</v>
          </cell>
          <cell r="HC10" t="str">
            <v>A126095510F</v>
          </cell>
          <cell r="HD10" t="str">
            <v>A126110630R</v>
          </cell>
          <cell r="HE10" t="str">
            <v>A126103070W</v>
          </cell>
          <cell r="HF10" t="str">
            <v>A126095382X</v>
          </cell>
          <cell r="HG10" t="str">
            <v>A126110502W</v>
          </cell>
          <cell r="HH10" t="str">
            <v>A126102942A</v>
          </cell>
          <cell r="HI10" t="str">
            <v>A126095498A</v>
          </cell>
          <cell r="HJ10" t="str">
            <v>A126110618X</v>
          </cell>
          <cell r="HK10" t="str">
            <v>A126103058F</v>
          </cell>
          <cell r="HL10" t="str">
            <v>A126095502F</v>
          </cell>
          <cell r="HM10" t="str">
            <v>A126110622R</v>
          </cell>
          <cell r="HN10" t="str">
            <v>A126103062W</v>
          </cell>
          <cell r="HO10" t="str">
            <v>A126095390X</v>
          </cell>
          <cell r="HP10" t="str">
            <v>A126110510W</v>
          </cell>
          <cell r="HQ10" t="str">
            <v>A126102950A</v>
          </cell>
          <cell r="HR10" t="str">
            <v>A126095426R</v>
          </cell>
          <cell r="HS10" t="str">
            <v>A126110546X</v>
          </cell>
          <cell r="HT10" t="str">
            <v>A126102986C</v>
          </cell>
          <cell r="HU10" t="str">
            <v>A126095462X</v>
          </cell>
          <cell r="HV10" t="str">
            <v>A126110582J</v>
          </cell>
          <cell r="HW10" t="str">
            <v>A126103022C</v>
          </cell>
          <cell r="HX10" t="str">
            <v>A126095514R</v>
          </cell>
          <cell r="HY10" t="str">
            <v>A126110634X</v>
          </cell>
          <cell r="HZ10" t="str">
            <v>A126103074F</v>
          </cell>
          <cell r="IA10" t="str">
            <v>A126095386J</v>
          </cell>
          <cell r="IB10" t="str">
            <v>A126110506F</v>
          </cell>
          <cell r="IC10" t="str">
            <v>A126102946K</v>
          </cell>
          <cell r="ID10" t="str">
            <v>A126095466J</v>
          </cell>
          <cell r="IE10" t="str">
            <v>A126110586T</v>
          </cell>
          <cell r="IF10" t="str">
            <v>A126103026L</v>
          </cell>
          <cell r="IG10" t="str">
            <v>A126095478T</v>
          </cell>
          <cell r="IH10" t="str">
            <v>A126110598A</v>
          </cell>
          <cell r="II10" t="str">
            <v>A126103038W</v>
          </cell>
          <cell r="IJ10" t="str">
            <v>A126095410W</v>
          </cell>
          <cell r="IK10" t="str">
            <v>A126110530F</v>
          </cell>
          <cell r="IL10" t="str">
            <v>A126102970K</v>
          </cell>
          <cell r="IM10" t="str">
            <v>A126095394J</v>
          </cell>
          <cell r="IN10" t="str">
            <v>A126110514F</v>
          </cell>
          <cell r="IO10" t="str">
            <v>A126102954K</v>
          </cell>
          <cell r="IP10" t="str">
            <v>A126095430F</v>
          </cell>
          <cell r="IQ10" t="str">
            <v>A126110550R</v>
          </cell>
        </row>
        <row r="11">
          <cell r="B11">
            <v>30.251000000000001</v>
          </cell>
          <cell r="C11">
            <v>27.175000000000001</v>
          </cell>
          <cell r="D11">
            <v>518.76</v>
          </cell>
          <cell r="E11">
            <v>216.53299999999999</v>
          </cell>
          <cell r="F11">
            <v>302.22699999999998</v>
          </cell>
          <cell r="G11">
            <v>95.929000000000002</v>
          </cell>
          <cell r="H11">
            <v>34.42</v>
          </cell>
          <cell r="I11">
            <v>61.509</v>
          </cell>
          <cell r="J11">
            <v>21.097000000000001</v>
          </cell>
          <cell r="K11">
            <v>10.407</v>
          </cell>
          <cell r="L11">
            <v>10.69</v>
          </cell>
          <cell r="M11">
            <v>80.768000000000001</v>
          </cell>
          <cell r="N11">
            <v>28.353999999999999</v>
          </cell>
          <cell r="O11">
            <v>52.414000000000001</v>
          </cell>
          <cell r="P11">
            <v>13.353</v>
          </cell>
          <cell r="Q11">
            <v>2.93</v>
          </cell>
          <cell r="R11">
            <v>10.422000000000001</v>
          </cell>
          <cell r="S11">
            <v>65.363</v>
          </cell>
          <cell r="T11">
            <v>24.25</v>
          </cell>
          <cell r="U11">
            <v>41.113999999999997</v>
          </cell>
          <cell r="V11">
            <v>4.9909999999999997</v>
          </cell>
          <cell r="W11">
            <v>1.798</v>
          </cell>
          <cell r="X11">
            <v>3.1920000000000002</v>
          </cell>
          <cell r="Y11">
            <v>15.632</v>
          </cell>
          <cell r="Z11">
            <v>6.3369999999999997</v>
          </cell>
          <cell r="AA11">
            <v>9.2949999999999999</v>
          </cell>
          <cell r="AB11">
            <v>16.716000000000001</v>
          </cell>
          <cell r="AC11">
            <v>1.343</v>
          </cell>
          <cell r="AD11">
            <v>15.372999999999999</v>
          </cell>
          <cell r="AE11">
            <v>210.339</v>
          </cell>
          <cell r="AF11">
            <v>94.037000000000006</v>
          </cell>
          <cell r="AG11">
            <v>116.30200000000001</v>
          </cell>
          <cell r="AH11">
            <v>153.82599999999999</v>
          </cell>
          <cell r="AI11">
            <v>64.941999999999993</v>
          </cell>
          <cell r="AJ11">
            <v>88.884</v>
          </cell>
          <cell r="AK11">
            <v>21.765999999999998</v>
          </cell>
          <cell r="AL11">
            <v>7.7190000000000003</v>
          </cell>
          <cell r="AM11">
            <v>14.047000000000001</v>
          </cell>
          <cell r="AN11">
            <v>132.06</v>
          </cell>
          <cell r="AO11">
            <v>57.222999999999999</v>
          </cell>
          <cell r="AP11">
            <v>74.837000000000003</v>
          </cell>
          <cell r="AQ11">
            <v>819.40599999999995</v>
          </cell>
          <cell r="AR11">
            <v>436.702</v>
          </cell>
          <cell r="AS11">
            <v>382.70400000000001</v>
          </cell>
          <cell r="AT11">
            <v>554.41999999999996</v>
          </cell>
          <cell r="AU11">
            <v>239.066</v>
          </cell>
          <cell r="AV11">
            <v>315.35399999999998</v>
          </cell>
          <cell r="AW11">
            <v>73.131</v>
          </cell>
          <cell r="AX11">
            <v>27.548999999999999</v>
          </cell>
          <cell r="AY11">
            <v>45.582000000000001</v>
          </cell>
          <cell r="AZ11">
            <v>2018.203</v>
          </cell>
          <cell r="BA11">
            <v>1011.062</v>
          </cell>
          <cell r="BB11">
            <v>1007.141</v>
          </cell>
          <cell r="BC11">
            <v>1329.2750000000001</v>
          </cell>
          <cell r="BD11">
            <v>740.52099999999996</v>
          </cell>
          <cell r="BE11">
            <v>588.75400000000002</v>
          </cell>
          <cell r="BF11">
            <v>177.839</v>
          </cell>
          <cell r="BG11">
            <v>93.706999999999994</v>
          </cell>
          <cell r="BH11">
            <v>84.132999999999996</v>
          </cell>
          <cell r="BI11">
            <v>106.304</v>
          </cell>
          <cell r="BJ11">
            <v>37.869999999999997</v>
          </cell>
          <cell r="BK11">
            <v>68.433999999999997</v>
          </cell>
          <cell r="BL11">
            <v>58.646999999999998</v>
          </cell>
          <cell r="BM11">
            <v>26.193000000000001</v>
          </cell>
          <cell r="BN11">
            <v>32.454000000000001</v>
          </cell>
          <cell r="BO11">
            <v>104.65600000000001</v>
          </cell>
          <cell r="BP11">
            <v>42.798999999999999</v>
          </cell>
          <cell r="BQ11">
            <v>61.857999999999997</v>
          </cell>
          <cell r="BR11">
            <v>98.01</v>
          </cell>
          <cell r="BS11">
            <v>36.927</v>
          </cell>
          <cell r="BT11">
            <v>61.082999999999998</v>
          </cell>
          <cell r="BU11">
            <v>264.96899999999999</v>
          </cell>
          <cell r="BV11">
            <v>145.476</v>
          </cell>
          <cell r="BW11">
            <v>119.494</v>
          </cell>
          <cell r="BX11">
            <v>1064.306</v>
          </cell>
          <cell r="BY11">
            <v>595.04499999999996</v>
          </cell>
          <cell r="BZ11">
            <v>469.26100000000002</v>
          </cell>
          <cell r="CA11">
            <v>245.74799999999999</v>
          </cell>
          <cell r="CB11">
            <v>132.804</v>
          </cell>
          <cell r="CC11">
            <v>112.944</v>
          </cell>
          <cell r="CD11">
            <v>865.30899999999997</v>
          </cell>
          <cell r="CE11">
            <v>464.56</v>
          </cell>
          <cell r="CF11">
            <v>400.74900000000002</v>
          </cell>
          <cell r="CG11">
            <v>96.933000000000007</v>
          </cell>
          <cell r="CH11">
            <v>44.783000000000001</v>
          </cell>
          <cell r="CI11">
            <v>52.149000000000001</v>
          </cell>
          <cell r="CJ11">
            <v>1445.2349999999999</v>
          </cell>
          <cell r="CK11">
            <v>795.69500000000005</v>
          </cell>
          <cell r="CL11">
            <v>649.54</v>
          </cell>
          <cell r="CM11">
            <v>1281.634</v>
          </cell>
          <cell r="CN11">
            <v>711.26400000000001</v>
          </cell>
          <cell r="CO11">
            <v>570.37</v>
          </cell>
          <cell r="CP11">
            <v>1186.777</v>
          </cell>
          <cell r="CQ11">
            <v>667.23299999999995</v>
          </cell>
          <cell r="CR11">
            <v>519.54399999999998</v>
          </cell>
          <cell r="CS11">
            <v>362.58600000000001</v>
          </cell>
          <cell r="CT11">
            <v>184.76499999999999</v>
          </cell>
          <cell r="CU11">
            <v>177.821</v>
          </cell>
          <cell r="CV11">
            <v>237.477</v>
          </cell>
          <cell r="CW11">
            <v>128.29900000000001</v>
          </cell>
          <cell r="CX11">
            <v>109.178</v>
          </cell>
          <cell r="CY11">
            <v>121.517</v>
          </cell>
          <cell r="CZ11">
            <v>73.123999999999995</v>
          </cell>
          <cell r="DA11">
            <v>48.393000000000001</v>
          </cell>
          <cell r="DB11">
            <v>80.766999999999996</v>
          </cell>
          <cell r="DC11">
            <v>45.423999999999999</v>
          </cell>
          <cell r="DD11">
            <v>35.344000000000001</v>
          </cell>
          <cell r="DE11">
            <v>608.16099999999994</v>
          </cell>
          <cell r="DF11">
            <v>225.11799999999999</v>
          </cell>
          <cell r="DG11">
            <v>383.04300000000001</v>
          </cell>
          <cell r="DH11">
            <v>141.93899999999999</v>
          </cell>
          <cell r="DI11">
            <v>43.093000000000004</v>
          </cell>
          <cell r="DJ11">
            <v>98.846000000000004</v>
          </cell>
          <cell r="DK11">
            <v>41.746000000000002</v>
          </cell>
          <cell r="DL11">
            <v>18.7</v>
          </cell>
          <cell r="DM11">
            <v>23.045999999999999</v>
          </cell>
          <cell r="DN11">
            <v>115.358</v>
          </cell>
          <cell r="DO11">
            <v>34.332000000000001</v>
          </cell>
          <cell r="DP11">
            <v>81.025999999999996</v>
          </cell>
          <cell r="DQ11">
            <v>18.552</v>
          </cell>
          <cell r="DR11">
            <v>4.9320000000000004</v>
          </cell>
          <cell r="DS11">
            <v>13.621</v>
          </cell>
          <cell r="DT11">
            <v>91.093000000000004</v>
          </cell>
          <cell r="DU11">
            <v>26.844999999999999</v>
          </cell>
          <cell r="DV11">
            <v>64.248000000000005</v>
          </cell>
          <cell r="DW11">
            <v>11.324999999999999</v>
          </cell>
          <cell r="DX11">
            <v>5.1660000000000004</v>
          </cell>
          <cell r="DY11">
            <v>6.1589999999999998</v>
          </cell>
          <cell r="DZ11">
            <v>26.581</v>
          </cell>
          <cell r="EA11">
            <v>8.7609999999999992</v>
          </cell>
          <cell r="EB11">
            <v>17.82</v>
          </cell>
          <cell r="EC11">
            <v>30.001999999999999</v>
          </cell>
          <cell r="ED11">
            <v>1.954</v>
          </cell>
          <cell r="EE11">
            <v>28.047999999999998</v>
          </cell>
          <cell r="EF11">
            <v>270.32</v>
          </cell>
          <cell r="EG11">
            <v>101.20099999999999</v>
          </cell>
          <cell r="EH11">
            <v>169.119</v>
          </cell>
          <cell r="EI11">
            <v>222.70699999999999</v>
          </cell>
          <cell r="EJ11">
            <v>88.516999999999996</v>
          </cell>
          <cell r="EK11">
            <v>134.19</v>
          </cell>
          <cell r="EL11">
            <v>30.573</v>
          </cell>
          <cell r="EM11">
            <v>11.115</v>
          </cell>
          <cell r="EN11">
            <v>19.459</v>
          </cell>
          <cell r="EO11">
            <v>192.13300000000001</v>
          </cell>
          <cell r="EP11">
            <v>77.402000000000001</v>
          </cell>
          <cell r="EQ11">
            <v>114.73099999999999</v>
          </cell>
          <cell r="ER11">
            <v>1359.848</v>
          </cell>
          <cell r="ES11">
            <v>751.63499999999999</v>
          </cell>
          <cell r="ET11">
            <v>608.21299999999997</v>
          </cell>
          <cell r="EU11">
            <v>658.35500000000002</v>
          </cell>
          <cell r="EV11">
            <v>259.42700000000002</v>
          </cell>
          <cell r="EW11">
            <v>398.928</v>
          </cell>
          <cell r="EX11">
            <v>107.31</v>
          </cell>
          <cell r="EY11">
            <v>33.926000000000002</v>
          </cell>
          <cell r="EZ11">
            <v>73.384</v>
          </cell>
          <cell r="FA11">
            <v>416.55399999999997</v>
          </cell>
          <cell r="FB11">
            <v>204.48699999999999</v>
          </cell>
          <cell r="FC11">
            <v>212.06800000000001</v>
          </cell>
          <cell r="FD11">
            <v>240.65899999999999</v>
          </cell>
          <cell r="FE11">
            <v>127.63800000000001</v>
          </cell>
          <cell r="FF11">
            <v>113.021</v>
          </cell>
          <cell r="FG11">
            <v>38.234000000000002</v>
          </cell>
          <cell r="FH11">
            <v>18.347999999999999</v>
          </cell>
          <cell r="FI11">
            <v>19.885999999999999</v>
          </cell>
          <cell r="FJ11">
            <v>27.789000000000001</v>
          </cell>
          <cell r="FK11">
            <v>10.298999999999999</v>
          </cell>
          <cell r="FL11">
            <v>17.489000000000001</v>
          </cell>
          <cell r="FM11">
            <v>15.483000000000001</v>
          </cell>
          <cell r="FN11">
            <v>7.6440000000000001</v>
          </cell>
          <cell r="FO11">
            <v>7.8390000000000004</v>
          </cell>
          <cell r="FP11">
            <v>27.494</v>
          </cell>
          <cell r="FQ11">
            <v>10.699</v>
          </cell>
          <cell r="FR11">
            <v>16.794</v>
          </cell>
          <cell r="FS11">
            <v>26.852</v>
          </cell>
          <cell r="FT11">
            <v>10.058</v>
          </cell>
          <cell r="FU11">
            <v>16.794</v>
          </cell>
          <cell r="FV11">
            <v>35.112000000000002</v>
          </cell>
          <cell r="FW11">
            <v>17.745000000000001</v>
          </cell>
          <cell r="FX11">
            <v>17.367000000000001</v>
          </cell>
          <cell r="FY11">
            <v>205.547</v>
          </cell>
          <cell r="FZ11">
            <v>109.892</v>
          </cell>
          <cell r="GA11">
            <v>95.655000000000001</v>
          </cell>
          <cell r="GB11">
            <v>30.920999999999999</v>
          </cell>
          <cell r="GC11">
            <v>15.641999999999999</v>
          </cell>
          <cell r="GD11">
            <v>15.278</v>
          </cell>
          <cell r="GE11">
            <v>167.92599999999999</v>
          </cell>
          <cell r="GF11">
            <v>86.096000000000004</v>
          </cell>
          <cell r="GG11">
            <v>81.83</v>
          </cell>
          <cell r="GH11">
            <v>20.396999999999998</v>
          </cell>
          <cell r="GI11">
            <v>10.266999999999999</v>
          </cell>
          <cell r="GJ11">
            <v>10.130000000000001</v>
          </cell>
          <cell r="GK11">
            <v>262.69299999999998</v>
          </cell>
          <cell r="GL11">
            <v>138.90799999999999</v>
          </cell>
          <cell r="GM11">
            <v>123.786</v>
          </cell>
          <cell r="GN11">
            <v>239.54</v>
          </cell>
          <cell r="GO11">
            <v>126.726</v>
          </cell>
          <cell r="GP11">
            <v>112.813</v>
          </cell>
          <cell r="GQ11">
            <v>222.83099999999999</v>
          </cell>
          <cell r="GR11">
            <v>118.759</v>
          </cell>
          <cell r="GS11">
            <v>104.071</v>
          </cell>
          <cell r="GT11">
            <v>65.942999999999998</v>
          </cell>
          <cell r="GU11">
            <v>32.468000000000004</v>
          </cell>
          <cell r="GV11">
            <v>33.475000000000001</v>
          </cell>
          <cell r="GW11">
            <v>38.279000000000003</v>
          </cell>
          <cell r="GX11">
            <v>19.838999999999999</v>
          </cell>
          <cell r="GY11">
            <v>18.440000000000001</v>
          </cell>
          <cell r="GZ11">
            <v>16.245000000000001</v>
          </cell>
          <cell r="HA11">
            <v>8.5690000000000008</v>
          </cell>
          <cell r="HB11">
            <v>7.6760000000000002</v>
          </cell>
          <cell r="HC11">
            <v>16.786000000000001</v>
          </cell>
          <cell r="HD11">
            <v>9.9260000000000002</v>
          </cell>
          <cell r="HE11">
            <v>6.8609999999999998</v>
          </cell>
          <cell r="HF11">
            <v>159.10900000000001</v>
          </cell>
          <cell r="HG11">
            <v>66.923000000000002</v>
          </cell>
          <cell r="HH11">
            <v>92.186000000000007</v>
          </cell>
          <cell r="HI11">
            <v>32.006</v>
          </cell>
          <cell r="HJ11">
            <v>11.835000000000001</v>
          </cell>
          <cell r="HK11">
            <v>20.170999999999999</v>
          </cell>
          <cell r="HL11">
            <v>8.4009999999999998</v>
          </cell>
          <cell r="HM11">
            <v>3.5150000000000001</v>
          </cell>
          <cell r="HN11">
            <v>4.8869999999999996</v>
          </cell>
          <cell r="HO11">
            <v>27.181999999999999</v>
          </cell>
          <cell r="HP11">
            <v>9.3970000000000002</v>
          </cell>
          <cell r="HQ11">
            <v>17.783999999999999</v>
          </cell>
          <cell r="HR11">
            <v>3.7450000000000001</v>
          </cell>
          <cell r="HS11">
            <v>0.875</v>
          </cell>
          <cell r="HT11">
            <v>2.87</v>
          </cell>
          <cell r="HU11">
            <v>22.126999999999999</v>
          </cell>
          <cell r="HV11">
            <v>8.0570000000000004</v>
          </cell>
          <cell r="HW11">
            <v>14.07</v>
          </cell>
          <cell r="HX11">
            <v>2.3149999999999999</v>
          </cell>
          <cell r="HY11">
            <v>1.151</v>
          </cell>
          <cell r="HZ11">
            <v>1.1639999999999999</v>
          </cell>
          <cell r="IA11">
            <v>5.048</v>
          </cell>
          <cell r="IB11">
            <v>2.5539999999999998</v>
          </cell>
          <cell r="IC11">
            <v>2.4940000000000002</v>
          </cell>
          <cell r="ID11">
            <v>4.5119999999999996</v>
          </cell>
          <cell r="IE11">
            <v>0.14000000000000001</v>
          </cell>
          <cell r="IF11">
            <v>4.3730000000000002</v>
          </cell>
          <cell r="IG11">
            <v>65.418999999999997</v>
          </cell>
          <cell r="IH11">
            <v>29.422999999999998</v>
          </cell>
          <cell r="II11">
            <v>35.996000000000002</v>
          </cell>
          <cell r="IJ11">
            <v>49.015000000000001</v>
          </cell>
          <cell r="IK11">
            <v>21.876999999999999</v>
          </cell>
          <cell r="IL11">
            <v>27.138000000000002</v>
          </cell>
          <cell r="IM11">
            <v>6.5019999999999998</v>
          </cell>
          <cell r="IN11">
            <v>2.4649999999999999</v>
          </cell>
          <cell r="IO11">
            <v>4.0369999999999999</v>
          </cell>
          <cell r="IP11">
            <v>42.512999999999998</v>
          </cell>
          <cell r="IQ11">
            <v>19.411999999999999</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cell r="FX12">
            <v>0</v>
          </cell>
          <cell r="FY12">
            <v>0</v>
          </cell>
          <cell r="FZ12">
            <v>0</v>
          </cell>
          <cell r="GA12">
            <v>0</v>
          </cell>
          <cell r="GB12">
            <v>0</v>
          </cell>
          <cell r="GC12">
            <v>0</v>
          </cell>
          <cell r="GD12">
            <v>0</v>
          </cell>
          <cell r="GE12">
            <v>0</v>
          </cell>
          <cell r="GF12">
            <v>0</v>
          </cell>
          <cell r="GG12">
            <v>0</v>
          </cell>
          <cell r="GH12">
            <v>0</v>
          </cell>
          <cell r="GI12">
            <v>0</v>
          </cell>
          <cell r="GJ12">
            <v>0</v>
          </cell>
          <cell r="GK12">
            <v>0</v>
          </cell>
          <cell r="GL12">
            <v>0</v>
          </cell>
          <cell r="GM12">
            <v>0</v>
          </cell>
          <cell r="GN12">
            <v>0</v>
          </cell>
          <cell r="GO12">
            <v>0</v>
          </cell>
          <cell r="GP12">
            <v>0</v>
          </cell>
          <cell r="GQ12">
            <v>0</v>
          </cell>
          <cell r="GR12">
            <v>0</v>
          </cell>
          <cell r="GS12">
            <v>0</v>
          </cell>
          <cell r="GT12">
            <v>0</v>
          </cell>
          <cell r="GU12">
            <v>0</v>
          </cell>
          <cell r="GV12">
            <v>0</v>
          </cell>
          <cell r="GW12">
            <v>0</v>
          </cell>
          <cell r="GX12">
            <v>0</v>
          </cell>
          <cell r="GY12">
            <v>0</v>
          </cell>
          <cell r="GZ12">
            <v>0</v>
          </cell>
          <cell r="HA12">
            <v>0</v>
          </cell>
          <cell r="HB12">
            <v>0</v>
          </cell>
          <cell r="HC12">
            <v>0</v>
          </cell>
          <cell r="HD12">
            <v>0</v>
          </cell>
          <cell r="HE12">
            <v>0</v>
          </cell>
          <cell r="HF12">
            <v>0</v>
          </cell>
          <cell r="HG12">
            <v>0</v>
          </cell>
          <cell r="HH12">
            <v>0</v>
          </cell>
          <cell r="HI12">
            <v>0</v>
          </cell>
          <cell r="HJ12">
            <v>0</v>
          </cell>
          <cell r="HK12">
            <v>0</v>
          </cell>
          <cell r="HL12">
            <v>0</v>
          </cell>
          <cell r="HM12">
            <v>0</v>
          </cell>
          <cell r="HN12">
            <v>0</v>
          </cell>
          <cell r="HO12">
            <v>0</v>
          </cell>
          <cell r="HP12">
            <v>0</v>
          </cell>
          <cell r="HQ12">
            <v>0</v>
          </cell>
          <cell r="HR12">
            <v>0</v>
          </cell>
          <cell r="HS12">
            <v>0</v>
          </cell>
          <cell r="HT12">
            <v>0</v>
          </cell>
          <cell r="HU12">
            <v>0</v>
          </cell>
          <cell r="HV12">
            <v>0</v>
          </cell>
          <cell r="HW12">
            <v>0</v>
          </cell>
          <cell r="HX12">
            <v>0</v>
          </cell>
          <cell r="HY12">
            <v>0</v>
          </cell>
          <cell r="HZ12">
            <v>0</v>
          </cell>
          <cell r="IA12">
            <v>0</v>
          </cell>
          <cell r="IB12">
            <v>0</v>
          </cell>
          <cell r="IC12">
            <v>0</v>
          </cell>
          <cell r="ID12">
            <v>0</v>
          </cell>
          <cell r="IE12">
            <v>0</v>
          </cell>
          <cell r="IF12">
            <v>0</v>
          </cell>
          <cell r="IG12">
            <v>0</v>
          </cell>
          <cell r="IH12">
            <v>0</v>
          </cell>
          <cell r="II12">
            <v>0</v>
          </cell>
          <cell r="IJ12">
            <v>0</v>
          </cell>
          <cell r="IK12">
            <v>0</v>
          </cell>
          <cell r="IL12">
            <v>0</v>
          </cell>
          <cell r="IM12">
            <v>0</v>
          </cell>
          <cell r="IN12">
            <v>0</v>
          </cell>
          <cell r="IO12">
            <v>0</v>
          </cell>
          <cell r="IP12">
            <v>0</v>
          </cell>
          <cell r="IQ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cell r="FX13">
            <v>0</v>
          </cell>
          <cell r="FY13">
            <v>0</v>
          </cell>
          <cell r="FZ13">
            <v>0</v>
          </cell>
          <cell r="GA13">
            <v>0</v>
          </cell>
          <cell r="GB13">
            <v>0</v>
          </cell>
          <cell r="GC13">
            <v>0</v>
          </cell>
          <cell r="GD13">
            <v>0</v>
          </cell>
          <cell r="GE13">
            <v>0</v>
          </cell>
          <cell r="GF13">
            <v>0</v>
          </cell>
          <cell r="GG13">
            <v>0</v>
          </cell>
          <cell r="GH13">
            <v>0</v>
          </cell>
          <cell r="GI13">
            <v>0</v>
          </cell>
          <cell r="GJ13">
            <v>0</v>
          </cell>
          <cell r="GK13">
            <v>0</v>
          </cell>
          <cell r="GL13">
            <v>0</v>
          </cell>
          <cell r="GM13">
            <v>0</v>
          </cell>
          <cell r="GN13">
            <v>0</v>
          </cell>
          <cell r="GO13">
            <v>0</v>
          </cell>
          <cell r="GP13">
            <v>0</v>
          </cell>
          <cell r="GQ13">
            <v>0</v>
          </cell>
          <cell r="GR13">
            <v>0</v>
          </cell>
          <cell r="GS13">
            <v>0</v>
          </cell>
          <cell r="GT13">
            <v>0</v>
          </cell>
          <cell r="GU13">
            <v>0</v>
          </cell>
          <cell r="GV13">
            <v>0</v>
          </cell>
          <cell r="GW13">
            <v>0</v>
          </cell>
          <cell r="GX13">
            <v>0</v>
          </cell>
          <cell r="GY13">
            <v>0</v>
          </cell>
          <cell r="GZ13">
            <v>0</v>
          </cell>
          <cell r="HA13">
            <v>0</v>
          </cell>
          <cell r="HB13">
            <v>0</v>
          </cell>
          <cell r="HC13">
            <v>0</v>
          </cell>
          <cell r="HD13">
            <v>0</v>
          </cell>
          <cell r="HE13">
            <v>0</v>
          </cell>
          <cell r="HF13">
            <v>0</v>
          </cell>
          <cell r="HG13">
            <v>0</v>
          </cell>
          <cell r="HH13">
            <v>0</v>
          </cell>
          <cell r="HI13">
            <v>0</v>
          </cell>
          <cell r="HJ13">
            <v>0</v>
          </cell>
          <cell r="HK13">
            <v>0</v>
          </cell>
          <cell r="HL13">
            <v>0</v>
          </cell>
          <cell r="HM13">
            <v>0</v>
          </cell>
          <cell r="HN13">
            <v>0</v>
          </cell>
          <cell r="HO13">
            <v>0</v>
          </cell>
          <cell r="HP13">
            <v>0</v>
          </cell>
          <cell r="HQ13">
            <v>0</v>
          </cell>
          <cell r="HR13">
            <v>0</v>
          </cell>
          <cell r="HS13">
            <v>0</v>
          </cell>
          <cell r="HT13">
            <v>0</v>
          </cell>
          <cell r="HU13">
            <v>0</v>
          </cell>
          <cell r="HV13">
            <v>0</v>
          </cell>
          <cell r="HW13">
            <v>0</v>
          </cell>
          <cell r="HX13">
            <v>0</v>
          </cell>
          <cell r="HY13">
            <v>0</v>
          </cell>
          <cell r="HZ13">
            <v>0</v>
          </cell>
          <cell r="IA13">
            <v>0</v>
          </cell>
          <cell r="IB13">
            <v>0</v>
          </cell>
          <cell r="IC13">
            <v>0</v>
          </cell>
          <cell r="ID13">
            <v>0</v>
          </cell>
          <cell r="IE13">
            <v>0</v>
          </cell>
          <cell r="IF13">
            <v>0</v>
          </cell>
          <cell r="IG13">
            <v>0</v>
          </cell>
          <cell r="IH13">
            <v>0</v>
          </cell>
          <cell r="II13">
            <v>0</v>
          </cell>
          <cell r="IJ13">
            <v>0</v>
          </cell>
          <cell r="IK13">
            <v>0</v>
          </cell>
          <cell r="IL13">
            <v>0</v>
          </cell>
          <cell r="IM13">
            <v>0</v>
          </cell>
          <cell r="IN13">
            <v>0</v>
          </cell>
          <cell r="IO13">
            <v>0</v>
          </cell>
          <cell r="IP13">
            <v>0</v>
          </cell>
          <cell r="IQ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cell r="FX14">
            <v>0</v>
          </cell>
          <cell r="FY14">
            <v>0</v>
          </cell>
          <cell r="FZ14">
            <v>0</v>
          </cell>
          <cell r="GA14">
            <v>0</v>
          </cell>
          <cell r="GB14">
            <v>0</v>
          </cell>
          <cell r="GC14">
            <v>0</v>
          </cell>
          <cell r="GD14">
            <v>0</v>
          </cell>
          <cell r="GE14">
            <v>0</v>
          </cell>
          <cell r="GF14">
            <v>0</v>
          </cell>
          <cell r="GG14">
            <v>0</v>
          </cell>
          <cell r="GH14">
            <v>0</v>
          </cell>
          <cell r="GI14">
            <v>0</v>
          </cell>
          <cell r="GJ14">
            <v>0</v>
          </cell>
          <cell r="GK14">
            <v>0</v>
          </cell>
          <cell r="GL14">
            <v>0</v>
          </cell>
          <cell r="GM14">
            <v>0</v>
          </cell>
          <cell r="GN14">
            <v>0</v>
          </cell>
          <cell r="GO14">
            <v>0</v>
          </cell>
          <cell r="GP14">
            <v>0</v>
          </cell>
          <cell r="GQ14">
            <v>0</v>
          </cell>
          <cell r="GR14">
            <v>0</v>
          </cell>
          <cell r="GS14">
            <v>0</v>
          </cell>
          <cell r="GT14">
            <v>0</v>
          </cell>
          <cell r="GU14">
            <v>0</v>
          </cell>
          <cell r="GV14">
            <v>0</v>
          </cell>
          <cell r="GW14">
            <v>0</v>
          </cell>
          <cell r="GX14">
            <v>0</v>
          </cell>
          <cell r="GY14">
            <v>0</v>
          </cell>
          <cell r="GZ14">
            <v>0</v>
          </cell>
          <cell r="HA14">
            <v>0</v>
          </cell>
          <cell r="HB14">
            <v>0</v>
          </cell>
          <cell r="HC14">
            <v>0</v>
          </cell>
          <cell r="HD14">
            <v>0</v>
          </cell>
          <cell r="HE14">
            <v>0</v>
          </cell>
          <cell r="HF14">
            <v>0</v>
          </cell>
          <cell r="HG14">
            <v>0</v>
          </cell>
          <cell r="HH14">
            <v>0</v>
          </cell>
          <cell r="HI14">
            <v>0</v>
          </cell>
          <cell r="HJ14">
            <v>0</v>
          </cell>
          <cell r="HK14">
            <v>0</v>
          </cell>
          <cell r="HL14">
            <v>0</v>
          </cell>
          <cell r="HM14">
            <v>0</v>
          </cell>
          <cell r="HN14">
            <v>0</v>
          </cell>
          <cell r="HO14">
            <v>0</v>
          </cell>
          <cell r="HP14">
            <v>0</v>
          </cell>
          <cell r="HQ14">
            <v>0</v>
          </cell>
          <cell r="HR14">
            <v>0</v>
          </cell>
          <cell r="HS14">
            <v>0</v>
          </cell>
          <cell r="HT14">
            <v>0</v>
          </cell>
          <cell r="HU14">
            <v>0</v>
          </cell>
          <cell r="HV14">
            <v>0</v>
          </cell>
          <cell r="HW14">
            <v>0</v>
          </cell>
          <cell r="HX14">
            <v>0</v>
          </cell>
          <cell r="HY14">
            <v>0</v>
          </cell>
          <cell r="HZ14">
            <v>0</v>
          </cell>
          <cell r="IA14">
            <v>0</v>
          </cell>
          <cell r="IB14">
            <v>0</v>
          </cell>
          <cell r="IC14">
            <v>0</v>
          </cell>
          <cell r="ID14">
            <v>0</v>
          </cell>
          <cell r="IE14">
            <v>0</v>
          </cell>
          <cell r="IF14">
            <v>0</v>
          </cell>
          <cell r="IG14">
            <v>0</v>
          </cell>
          <cell r="IH14">
            <v>0</v>
          </cell>
          <cell r="II14">
            <v>0</v>
          </cell>
          <cell r="IJ14">
            <v>0</v>
          </cell>
          <cell r="IK14">
            <v>0</v>
          </cell>
          <cell r="IL14">
            <v>0</v>
          </cell>
          <cell r="IM14">
            <v>0</v>
          </cell>
          <cell r="IN14">
            <v>0</v>
          </cell>
          <cell r="IO14">
            <v>0</v>
          </cell>
          <cell r="IP14">
            <v>0</v>
          </cell>
          <cell r="IQ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cell r="FX15">
            <v>0</v>
          </cell>
          <cell r="FY15">
            <v>0</v>
          </cell>
          <cell r="FZ15">
            <v>0</v>
          </cell>
          <cell r="GA15">
            <v>0</v>
          </cell>
          <cell r="GB15">
            <v>0</v>
          </cell>
          <cell r="GC15">
            <v>0</v>
          </cell>
          <cell r="GD15">
            <v>0</v>
          </cell>
          <cell r="GE15">
            <v>0</v>
          </cell>
          <cell r="GF15">
            <v>0</v>
          </cell>
          <cell r="GG15">
            <v>0</v>
          </cell>
          <cell r="GH15">
            <v>0</v>
          </cell>
          <cell r="GI15">
            <v>0</v>
          </cell>
          <cell r="GJ15">
            <v>0</v>
          </cell>
          <cell r="GK15">
            <v>0</v>
          </cell>
          <cell r="GL15">
            <v>0</v>
          </cell>
          <cell r="GM15">
            <v>0</v>
          </cell>
          <cell r="GN15">
            <v>0</v>
          </cell>
          <cell r="GO15">
            <v>0</v>
          </cell>
          <cell r="GP15">
            <v>0</v>
          </cell>
          <cell r="GQ15">
            <v>0</v>
          </cell>
          <cell r="GR15">
            <v>0</v>
          </cell>
          <cell r="GS15">
            <v>0</v>
          </cell>
          <cell r="GT15">
            <v>0</v>
          </cell>
          <cell r="GU15">
            <v>0</v>
          </cell>
          <cell r="GV15">
            <v>0</v>
          </cell>
          <cell r="GW15">
            <v>0</v>
          </cell>
          <cell r="GX15">
            <v>0</v>
          </cell>
          <cell r="GY15">
            <v>0</v>
          </cell>
          <cell r="GZ15">
            <v>0</v>
          </cell>
          <cell r="HA15">
            <v>0</v>
          </cell>
          <cell r="HB15">
            <v>0</v>
          </cell>
          <cell r="HC15">
            <v>0</v>
          </cell>
          <cell r="HD15">
            <v>0</v>
          </cell>
          <cell r="HE15">
            <v>0</v>
          </cell>
          <cell r="HF15">
            <v>0</v>
          </cell>
          <cell r="HG15">
            <v>0</v>
          </cell>
          <cell r="HH15">
            <v>0</v>
          </cell>
          <cell r="HI15">
            <v>0</v>
          </cell>
          <cell r="HJ15">
            <v>0</v>
          </cell>
          <cell r="HK15">
            <v>0</v>
          </cell>
          <cell r="HL15">
            <v>0</v>
          </cell>
          <cell r="HM15">
            <v>0</v>
          </cell>
          <cell r="HN15">
            <v>0</v>
          </cell>
          <cell r="HO15">
            <v>0</v>
          </cell>
          <cell r="HP15">
            <v>0</v>
          </cell>
          <cell r="HQ15">
            <v>0</v>
          </cell>
          <cell r="HR15">
            <v>0</v>
          </cell>
          <cell r="HS15">
            <v>0</v>
          </cell>
          <cell r="HT15">
            <v>0</v>
          </cell>
          <cell r="HU15">
            <v>0</v>
          </cell>
          <cell r="HV15">
            <v>0</v>
          </cell>
          <cell r="HW15">
            <v>0</v>
          </cell>
          <cell r="HX15">
            <v>0</v>
          </cell>
          <cell r="HY15">
            <v>0</v>
          </cell>
          <cell r="HZ15">
            <v>0</v>
          </cell>
          <cell r="IA15">
            <v>0</v>
          </cell>
          <cell r="IB15">
            <v>0</v>
          </cell>
          <cell r="IC15">
            <v>0</v>
          </cell>
          <cell r="ID15">
            <v>0</v>
          </cell>
          <cell r="IE15">
            <v>0</v>
          </cell>
          <cell r="IF15">
            <v>0</v>
          </cell>
          <cell r="IG15">
            <v>0</v>
          </cell>
          <cell r="IH15">
            <v>0</v>
          </cell>
          <cell r="II15">
            <v>0</v>
          </cell>
          <cell r="IJ15">
            <v>0</v>
          </cell>
          <cell r="IK15">
            <v>0</v>
          </cell>
          <cell r="IL15">
            <v>0</v>
          </cell>
          <cell r="IM15">
            <v>0</v>
          </cell>
          <cell r="IN15">
            <v>0</v>
          </cell>
          <cell r="IO15">
            <v>0</v>
          </cell>
          <cell r="IP15">
            <v>0</v>
          </cell>
          <cell r="IQ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cell r="FX16">
            <v>0</v>
          </cell>
          <cell r="FY16">
            <v>0</v>
          </cell>
          <cell r="FZ16">
            <v>0</v>
          </cell>
          <cell r="GA16">
            <v>0</v>
          </cell>
          <cell r="GB16">
            <v>0</v>
          </cell>
          <cell r="GC16">
            <v>0</v>
          </cell>
          <cell r="GD16">
            <v>0</v>
          </cell>
          <cell r="GE16">
            <v>0</v>
          </cell>
          <cell r="GF16">
            <v>0</v>
          </cell>
          <cell r="GG16">
            <v>0</v>
          </cell>
          <cell r="GH16">
            <v>0</v>
          </cell>
          <cell r="GI16">
            <v>0</v>
          </cell>
          <cell r="GJ16">
            <v>0</v>
          </cell>
          <cell r="GK16">
            <v>0</v>
          </cell>
          <cell r="GL16">
            <v>0</v>
          </cell>
          <cell r="GM16">
            <v>0</v>
          </cell>
          <cell r="GN16">
            <v>0</v>
          </cell>
          <cell r="GO16">
            <v>0</v>
          </cell>
          <cell r="GP16">
            <v>0</v>
          </cell>
          <cell r="GQ16">
            <v>0</v>
          </cell>
          <cell r="GR16">
            <v>0</v>
          </cell>
          <cell r="GS16">
            <v>0</v>
          </cell>
          <cell r="GT16">
            <v>0</v>
          </cell>
          <cell r="GU16">
            <v>0</v>
          </cell>
          <cell r="GV16">
            <v>0</v>
          </cell>
          <cell r="GW16">
            <v>0</v>
          </cell>
          <cell r="GX16">
            <v>0</v>
          </cell>
          <cell r="GY16">
            <v>0</v>
          </cell>
          <cell r="GZ16">
            <v>0</v>
          </cell>
          <cell r="HA16">
            <v>0</v>
          </cell>
          <cell r="HB16">
            <v>0</v>
          </cell>
          <cell r="HC16">
            <v>0</v>
          </cell>
          <cell r="HD16">
            <v>0</v>
          </cell>
          <cell r="HE16">
            <v>0</v>
          </cell>
          <cell r="HF16">
            <v>0</v>
          </cell>
          <cell r="HG16">
            <v>0</v>
          </cell>
          <cell r="HH16">
            <v>0</v>
          </cell>
          <cell r="HI16">
            <v>0</v>
          </cell>
          <cell r="HJ16">
            <v>0</v>
          </cell>
          <cell r="HK16">
            <v>0</v>
          </cell>
          <cell r="HL16">
            <v>0</v>
          </cell>
          <cell r="HM16">
            <v>0</v>
          </cell>
          <cell r="HN16">
            <v>0</v>
          </cell>
          <cell r="HO16">
            <v>0</v>
          </cell>
          <cell r="HP16">
            <v>0</v>
          </cell>
          <cell r="HQ16">
            <v>0</v>
          </cell>
          <cell r="HR16">
            <v>0</v>
          </cell>
          <cell r="HS16">
            <v>0</v>
          </cell>
          <cell r="HT16">
            <v>0</v>
          </cell>
          <cell r="HU16">
            <v>0</v>
          </cell>
          <cell r="HV16">
            <v>0</v>
          </cell>
          <cell r="HW16">
            <v>0</v>
          </cell>
          <cell r="HX16">
            <v>0</v>
          </cell>
          <cell r="HY16">
            <v>0</v>
          </cell>
          <cell r="HZ16">
            <v>0</v>
          </cell>
          <cell r="IA16">
            <v>0</v>
          </cell>
          <cell r="IB16">
            <v>0</v>
          </cell>
          <cell r="IC16">
            <v>0</v>
          </cell>
          <cell r="ID16">
            <v>0</v>
          </cell>
          <cell r="IE16">
            <v>0</v>
          </cell>
          <cell r="IF16">
            <v>0</v>
          </cell>
          <cell r="IG16">
            <v>0</v>
          </cell>
          <cell r="IH16">
            <v>0</v>
          </cell>
          <cell r="II16">
            <v>0</v>
          </cell>
          <cell r="IJ16">
            <v>0</v>
          </cell>
          <cell r="IK16">
            <v>0</v>
          </cell>
          <cell r="IL16">
            <v>0</v>
          </cell>
          <cell r="IM16">
            <v>0</v>
          </cell>
          <cell r="IN16">
            <v>0</v>
          </cell>
          <cell r="IO16">
            <v>0</v>
          </cell>
          <cell r="IP16">
            <v>0</v>
          </cell>
          <cell r="IQ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cell r="FX17">
            <v>0</v>
          </cell>
          <cell r="FY17">
            <v>0</v>
          </cell>
          <cell r="FZ17">
            <v>0</v>
          </cell>
          <cell r="GA17">
            <v>0</v>
          </cell>
          <cell r="GB17">
            <v>0</v>
          </cell>
          <cell r="GC17">
            <v>0</v>
          </cell>
          <cell r="GD17">
            <v>0</v>
          </cell>
          <cell r="GE17">
            <v>0</v>
          </cell>
          <cell r="GF17">
            <v>0</v>
          </cell>
          <cell r="GG17">
            <v>0</v>
          </cell>
          <cell r="GH17">
            <v>0</v>
          </cell>
          <cell r="GI17">
            <v>0</v>
          </cell>
          <cell r="GJ17">
            <v>0</v>
          </cell>
          <cell r="GK17">
            <v>0</v>
          </cell>
          <cell r="GL17">
            <v>0</v>
          </cell>
          <cell r="GM17">
            <v>0</v>
          </cell>
          <cell r="GN17">
            <v>0</v>
          </cell>
          <cell r="GO17">
            <v>0</v>
          </cell>
          <cell r="GP17">
            <v>0</v>
          </cell>
          <cell r="GQ17">
            <v>0</v>
          </cell>
          <cell r="GR17">
            <v>0</v>
          </cell>
          <cell r="GS17">
            <v>0</v>
          </cell>
          <cell r="GT17">
            <v>0</v>
          </cell>
          <cell r="GU17">
            <v>0</v>
          </cell>
          <cell r="GV17">
            <v>0</v>
          </cell>
          <cell r="GW17">
            <v>0</v>
          </cell>
          <cell r="GX17">
            <v>0</v>
          </cell>
          <cell r="GY17">
            <v>0</v>
          </cell>
          <cell r="GZ17">
            <v>0</v>
          </cell>
          <cell r="HA17">
            <v>0</v>
          </cell>
          <cell r="HB17">
            <v>0</v>
          </cell>
          <cell r="HC17">
            <v>0</v>
          </cell>
          <cell r="HD17">
            <v>0</v>
          </cell>
          <cell r="HE17">
            <v>0</v>
          </cell>
          <cell r="HF17">
            <v>0</v>
          </cell>
          <cell r="HG17">
            <v>0</v>
          </cell>
          <cell r="HH17">
            <v>0</v>
          </cell>
          <cell r="HI17">
            <v>0</v>
          </cell>
          <cell r="HJ17">
            <v>0</v>
          </cell>
          <cell r="HK17">
            <v>0</v>
          </cell>
          <cell r="HL17">
            <v>0</v>
          </cell>
          <cell r="HM17">
            <v>0</v>
          </cell>
          <cell r="HN17">
            <v>0</v>
          </cell>
          <cell r="HO17">
            <v>0</v>
          </cell>
          <cell r="HP17">
            <v>0</v>
          </cell>
          <cell r="HQ17">
            <v>0</v>
          </cell>
          <cell r="HR17">
            <v>0</v>
          </cell>
          <cell r="HS17">
            <v>0</v>
          </cell>
          <cell r="HT17">
            <v>0</v>
          </cell>
          <cell r="HU17">
            <v>0</v>
          </cell>
          <cell r="HV17">
            <v>0</v>
          </cell>
          <cell r="HW17">
            <v>0</v>
          </cell>
          <cell r="HX17">
            <v>0</v>
          </cell>
          <cell r="HY17">
            <v>0</v>
          </cell>
          <cell r="HZ17">
            <v>0</v>
          </cell>
          <cell r="IA17">
            <v>0</v>
          </cell>
          <cell r="IB17">
            <v>0</v>
          </cell>
          <cell r="IC17">
            <v>0</v>
          </cell>
          <cell r="ID17">
            <v>0</v>
          </cell>
          <cell r="IE17">
            <v>0</v>
          </cell>
          <cell r="IF17">
            <v>0</v>
          </cell>
          <cell r="IG17">
            <v>0</v>
          </cell>
          <cell r="IH17">
            <v>0</v>
          </cell>
          <cell r="II17">
            <v>0</v>
          </cell>
          <cell r="IJ17">
            <v>0</v>
          </cell>
          <cell r="IK17">
            <v>0</v>
          </cell>
          <cell r="IL17">
            <v>0</v>
          </cell>
          <cell r="IM17">
            <v>0</v>
          </cell>
          <cell r="IN17">
            <v>0</v>
          </cell>
          <cell r="IO17">
            <v>0</v>
          </cell>
          <cell r="IP17">
            <v>0</v>
          </cell>
          <cell r="IQ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cell r="FX18">
            <v>0</v>
          </cell>
          <cell r="FY18">
            <v>0</v>
          </cell>
          <cell r="FZ18">
            <v>0</v>
          </cell>
          <cell r="GA18">
            <v>0</v>
          </cell>
          <cell r="GB18">
            <v>0</v>
          </cell>
          <cell r="GC18">
            <v>0</v>
          </cell>
          <cell r="GD18">
            <v>0</v>
          </cell>
          <cell r="GE18">
            <v>0</v>
          </cell>
          <cell r="GF18">
            <v>0</v>
          </cell>
          <cell r="GG18">
            <v>0</v>
          </cell>
          <cell r="GH18">
            <v>0</v>
          </cell>
          <cell r="GI18">
            <v>0</v>
          </cell>
          <cell r="GJ18">
            <v>0</v>
          </cell>
          <cell r="GK18">
            <v>0</v>
          </cell>
          <cell r="GL18">
            <v>0</v>
          </cell>
          <cell r="GM18">
            <v>0</v>
          </cell>
          <cell r="GN18">
            <v>0</v>
          </cell>
          <cell r="GO18">
            <v>0</v>
          </cell>
          <cell r="GP18">
            <v>0</v>
          </cell>
          <cell r="GQ18">
            <v>0</v>
          </cell>
          <cell r="GR18">
            <v>0</v>
          </cell>
          <cell r="GS18">
            <v>0</v>
          </cell>
          <cell r="GT18">
            <v>0</v>
          </cell>
          <cell r="GU18">
            <v>0</v>
          </cell>
          <cell r="GV18">
            <v>0</v>
          </cell>
          <cell r="GW18">
            <v>0</v>
          </cell>
          <cell r="GX18">
            <v>0</v>
          </cell>
          <cell r="GY18">
            <v>0</v>
          </cell>
          <cell r="GZ18">
            <v>0</v>
          </cell>
          <cell r="HA18">
            <v>0</v>
          </cell>
          <cell r="HB18">
            <v>0</v>
          </cell>
          <cell r="HC18">
            <v>0</v>
          </cell>
          <cell r="HD18">
            <v>0</v>
          </cell>
          <cell r="HE18">
            <v>0</v>
          </cell>
          <cell r="HF18">
            <v>0</v>
          </cell>
          <cell r="HG18">
            <v>0</v>
          </cell>
          <cell r="HH18">
            <v>0</v>
          </cell>
          <cell r="HI18">
            <v>0</v>
          </cell>
          <cell r="HJ18">
            <v>0</v>
          </cell>
          <cell r="HK18">
            <v>0</v>
          </cell>
          <cell r="HL18">
            <v>0</v>
          </cell>
          <cell r="HM18">
            <v>0</v>
          </cell>
          <cell r="HN18">
            <v>0</v>
          </cell>
          <cell r="HO18">
            <v>0</v>
          </cell>
          <cell r="HP18">
            <v>0</v>
          </cell>
          <cell r="HQ18">
            <v>0</v>
          </cell>
          <cell r="HR18">
            <v>0</v>
          </cell>
          <cell r="HS18">
            <v>0</v>
          </cell>
          <cell r="HT18">
            <v>0</v>
          </cell>
          <cell r="HU18">
            <v>0</v>
          </cell>
          <cell r="HV18">
            <v>0</v>
          </cell>
          <cell r="HW18">
            <v>0</v>
          </cell>
          <cell r="HX18">
            <v>0</v>
          </cell>
          <cell r="HY18">
            <v>0</v>
          </cell>
          <cell r="HZ18">
            <v>0</v>
          </cell>
          <cell r="IA18">
            <v>0</v>
          </cell>
          <cell r="IB18">
            <v>0</v>
          </cell>
          <cell r="IC18">
            <v>0</v>
          </cell>
          <cell r="ID18">
            <v>0</v>
          </cell>
          <cell r="IE18">
            <v>0</v>
          </cell>
          <cell r="IF18">
            <v>0</v>
          </cell>
          <cell r="IG18">
            <v>0</v>
          </cell>
          <cell r="IH18">
            <v>0</v>
          </cell>
          <cell r="II18">
            <v>0</v>
          </cell>
          <cell r="IJ18">
            <v>0</v>
          </cell>
          <cell r="IK18">
            <v>0</v>
          </cell>
          <cell r="IL18">
            <v>0</v>
          </cell>
          <cell r="IM18">
            <v>0</v>
          </cell>
          <cell r="IN18">
            <v>0</v>
          </cell>
          <cell r="IO18">
            <v>0</v>
          </cell>
          <cell r="IP18">
            <v>0</v>
          </cell>
          <cell r="IQ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cell r="FX19">
            <v>0</v>
          </cell>
          <cell r="FY19">
            <v>0</v>
          </cell>
          <cell r="FZ19">
            <v>0</v>
          </cell>
          <cell r="GA19">
            <v>0</v>
          </cell>
          <cell r="GB19">
            <v>0</v>
          </cell>
          <cell r="GC19">
            <v>0</v>
          </cell>
          <cell r="GD19">
            <v>0</v>
          </cell>
          <cell r="GE19">
            <v>0</v>
          </cell>
          <cell r="GF19">
            <v>0</v>
          </cell>
          <cell r="GG19">
            <v>0</v>
          </cell>
          <cell r="GH19">
            <v>0</v>
          </cell>
          <cell r="GI19">
            <v>0</v>
          </cell>
          <cell r="GJ19">
            <v>0</v>
          </cell>
          <cell r="GK19">
            <v>0</v>
          </cell>
          <cell r="GL19">
            <v>0</v>
          </cell>
          <cell r="GM19">
            <v>0</v>
          </cell>
          <cell r="GN19">
            <v>0</v>
          </cell>
          <cell r="GO19">
            <v>0</v>
          </cell>
          <cell r="GP19">
            <v>0</v>
          </cell>
          <cell r="GQ19">
            <v>0</v>
          </cell>
          <cell r="GR19">
            <v>0</v>
          </cell>
          <cell r="GS19">
            <v>0</v>
          </cell>
          <cell r="GT19">
            <v>0</v>
          </cell>
          <cell r="GU19">
            <v>0</v>
          </cell>
          <cell r="GV19">
            <v>0</v>
          </cell>
          <cell r="GW19">
            <v>0</v>
          </cell>
          <cell r="GX19">
            <v>0</v>
          </cell>
          <cell r="GY19">
            <v>0</v>
          </cell>
          <cell r="GZ19">
            <v>0</v>
          </cell>
          <cell r="HA19">
            <v>0</v>
          </cell>
          <cell r="HB19">
            <v>0</v>
          </cell>
          <cell r="HC19">
            <v>0</v>
          </cell>
          <cell r="HD19">
            <v>0</v>
          </cell>
          <cell r="HE19">
            <v>0</v>
          </cell>
          <cell r="HF19">
            <v>0</v>
          </cell>
          <cell r="HG19">
            <v>0</v>
          </cell>
          <cell r="HH19">
            <v>0</v>
          </cell>
          <cell r="HI19">
            <v>0</v>
          </cell>
          <cell r="HJ19">
            <v>0</v>
          </cell>
          <cell r="HK19">
            <v>0</v>
          </cell>
          <cell r="HL19">
            <v>0</v>
          </cell>
          <cell r="HM19">
            <v>0</v>
          </cell>
          <cell r="HN19">
            <v>0</v>
          </cell>
          <cell r="HO19">
            <v>0</v>
          </cell>
          <cell r="HP19">
            <v>0</v>
          </cell>
          <cell r="HQ19">
            <v>0</v>
          </cell>
          <cell r="HR19">
            <v>0</v>
          </cell>
          <cell r="HS19">
            <v>0</v>
          </cell>
          <cell r="HT19">
            <v>0</v>
          </cell>
          <cell r="HU19">
            <v>0</v>
          </cell>
          <cell r="HV19">
            <v>0</v>
          </cell>
          <cell r="HW19">
            <v>0</v>
          </cell>
          <cell r="HX19">
            <v>0</v>
          </cell>
          <cell r="HY19">
            <v>0</v>
          </cell>
          <cell r="HZ19">
            <v>0</v>
          </cell>
          <cell r="IA19">
            <v>0</v>
          </cell>
          <cell r="IB19">
            <v>0</v>
          </cell>
          <cell r="IC19">
            <v>0</v>
          </cell>
          <cell r="ID19">
            <v>0</v>
          </cell>
          <cell r="IE19">
            <v>0</v>
          </cell>
          <cell r="IF19">
            <v>0</v>
          </cell>
          <cell r="IG19">
            <v>0</v>
          </cell>
          <cell r="IH19">
            <v>0</v>
          </cell>
          <cell r="II19">
            <v>0</v>
          </cell>
          <cell r="IJ19">
            <v>0</v>
          </cell>
          <cell r="IK19">
            <v>0</v>
          </cell>
          <cell r="IL19">
            <v>0</v>
          </cell>
          <cell r="IM19">
            <v>0</v>
          </cell>
          <cell r="IN19">
            <v>0</v>
          </cell>
          <cell r="IO19">
            <v>0</v>
          </cell>
          <cell r="IP19">
            <v>0</v>
          </cell>
          <cell r="IQ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cell r="FX20">
            <v>0</v>
          </cell>
          <cell r="FY20">
            <v>0</v>
          </cell>
          <cell r="FZ20">
            <v>0</v>
          </cell>
          <cell r="GA20">
            <v>0</v>
          </cell>
          <cell r="GB20">
            <v>0</v>
          </cell>
          <cell r="GC20">
            <v>0</v>
          </cell>
          <cell r="GD20">
            <v>0</v>
          </cell>
          <cell r="GE20">
            <v>0</v>
          </cell>
          <cell r="GF20">
            <v>0</v>
          </cell>
          <cell r="GG20">
            <v>0</v>
          </cell>
          <cell r="GH20">
            <v>0</v>
          </cell>
          <cell r="GI20">
            <v>0</v>
          </cell>
          <cell r="GJ20">
            <v>0</v>
          </cell>
          <cell r="GK20">
            <v>0</v>
          </cell>
          <cell r="GL20">
            <v>0</v>
          </cell>
          <cell r="GM20">
            <v>0</v>
          </cell>
          <cell r="GN20">
            <v>0</v>
          </cell>
          <cell r="GO20">
            <v>0</v>
          </cell>
          <cell r="GP20">
            <v>0</v>
          </cell>
          <cell r="GQ20">
            <v>0</v>
          </cell>
          <cell r="GR20">
            <v>0</v>
          </cell>
          <cell r="GS20">
            <v>0</v>
          </cell>
          <cell r="GT20">
            <v>0</v>
          </cell>
          <cell r="GU20">
            <v>0</v>
          </cell>
          <cell r="GV20">
            <v>0</v>
          </cell>
          <cell r="GW20">
            <v>0</v>
          </cell>
          <cell r="GX20">
            <v>0</v>
          </cell>
          <cell r="GY20">
            <v>0</v>
          </cell>
          <cell r="GZ20">
            <v>0</v>
          </cell>
          <cell r="HA20">
            <v>0</v>
          </cell>
          <cell r="HB20">
            <v>0</v>
          </cell>
          <cell r="HC20">
            <v>0</v>
          </cell>
          <cell r="HD20">
            <v>0</v>
          </cell>
          <cell r="HE20">
            <v>0</v>
          </cell>
          <cell r="HF20">
            <v>0</v>
          </cell>
          <cell r="HG20">
            <v>0</v>
          </cell>
          <cell r="HH20">
            <v>0</v>
          </cell>
          <cell r="HI20">
            <v>0</v>
          </cell>
          <cell r="HJ20">
            <v>0</v>
          </cell>
          <cell r="HK20">
            <v>0</v>
          </cell>
          <cell r="HL20">
            <v>0</v>
          </cell>
          <cell r="HM20">
            <v>0</v>
          </cell>
          <cell r="HN20">
            <v>0</v>
          </cell>
          <cell r="HO20">
            <v>0</v>
          </cell>
          <cell r="HP20">
            <v>0</v>
          </cell>
          <cell r="HQ20">
            <v>0</v>
          </cell>
          <cell r="HR20">
            <v>0</v>
          </cell>
          <cell r="HS20">
            <v>0</v>
          </cell>
          <cell r="HT20">
            <v>0</v>
          </cell>
          <cell r="HU20">
            <v>0</v>
          </cell>
          <cell r="HV20">
            <v>0</v>
          </cell>
          <cell r="HW20">
            <v>0</v>
          </cell>
          <cell r="HX20">
            <v>0</v>
          </cell>
          <cell r="HY20">
            <v>0</v>
          </cell>
          <cell r="HZ20">
            <v>0</v>
          </cell>
          <cell r="IA20">
            <v>0</v>
          </cell>
          <cell r="IB20">
            <v>0</v>
          </cell>
          <cell r="IC20">
            <v>0</v>
          </cell>
          <cell r="ID20">
            <v>0</v>
          </cell>
          <cell r="IE20">
            <v>0</v>
          </cell>
          <cell r="IF20">
            <v>0</v>
          </cell>
          <cell r="IG20">
            <v>0</v>
          </cell>
          <cell r="IH20">
            <v>0</v>
          </cell>
          <cell r="II20">
            <v>0</v>
          </cell>
          <cell r="IJ20">
            <v>0</v>
          </cell>
          <cell r="IK20">
            <v>0</v>
          </cell>
          <cell r="IL20">
            <v>0</v>
          </cell>
          <cell r="IM20">
            <v>0</v>
          </cell>
          <cell r="IN20">
            <v>0</v>
          </cell>
          <cell r="IO20">
            <v>0</v>
          </cell>
          <cell r="IP20">
            <v>0</v>
          </cell>
          <cell r="IQ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cell r="FX21">
            <v>0</v>
          </cell>
          <cell r="FY21">
            <v>0</v>
          </cell>
          <cell r="FZ21">
            <v>0</v>
          </cell>
          <cell r="GA21">
            <v>0</v>
          </cell>
          <cell r="GB21">
            <v>0</v>
          </cell>
          <cell r="GC21">
            <v>0</v>
          </cell>
          <cell r="GD21">
            <v>0</v>
          </cell>
          <cell r="GE21">
            <v>0</v>
          </cell>
          <cell r="GF21">
            <v>0</v>
          </cell>
          <cell r="GG21">
            <v>0</v>
          </cell>
          <cell r="GH21">
            <v>0</v>
          </cell>
          <cell r="GI21">
            <v>0</v>
          </cell>
          <cell r="GJ21">
            <v>0</v>
          </cell>
          <cell r="GK21">
            <v>0</v>
          </cell>
          <cell r="GL21">
            <v>0</v>
          </cell>
          <cell r="GM21">
            <v>0</v>
          </cell>
          <cell r="GN21">
            <v>0</v>
          </cell>
          <cell r="GO21">
            <v>0</v>
          </cell>
          <cell r="GP21">
            <v>0</v>
          </cell>
          <cell r="GQ21">
            <v>0</v>
          </cell>
          <cell r="GR21">
            <v>0</v>
          </cell>
          <cell r="GS21">
            <v>0</v>
          </cell>
          <cell r="GT21">
            <v>0</v>
          </cell>
          <cell r="GU21">
            <v>0</v>
          </cell>
          <cell r="GV21">
            <v>0</v>
          </cell>
          <cell r="GW21">
            <v>0</v>
          </cell>
          <cell r="GX21">
            <v>0</v>
          </cell>
          <cell r="GY21">
            <v>0</v>
          </cell>
          <cell r="GZ21">
            <v>0</v>
          </cell>
          <cell r="HA21">
            <v>0</v>
          </cell>
          <cell r="HB21">
            <v>0</v>
          </cell>
          <cell r="HC21">
            <v>0</v>
          </cell>
          <cell r="HD21">
            <v>0</v>
          </cell>
          <cell r="HE21">
            <v>0</v>
          </cell>
          <cell r="HF21">
            <v>0</v>
          </cell>
          <cell r="HG21">
            <v>0</v>
          </cell>
          <cell r="HH21">
            <v>0</v>
          </cell>
          <cell r="HI21">
            <v>0</v>
          </cell>
          <cell r="HJ21">
            <v>0</v>
          </cell>
          <cell r="HK21">
            <v>0</v>
          </cell>
          <cell r="HL21">
            <v>0</v>
          </cell>
          <cell r="HM21">
            <v>0</v>
          </cell>
          <cell r="HN21">
            <v>0</v>
          </cell>
          <cell r="HO21">
            <v>0</v>
          </cell>
          <cell r="HP21">
            <v>0</v>
          </cell>
          <cell r="HQ21">
            <v>0</v>
          </cell>
          <cell r="HR21">
            <v>0</v>
          </cell>
          <cell r="HS21">
            <v>0</v>
          </cell>
          <cell r="HT21">
            <v>0</v>
          </cell>
          <cell r="HU21">
            <v>0</v>
          </cell>
          <cell r="HV21">
            <v>0</v>
          </cell>
          <cell r="HW21">
            <v>0</v>
          </cell>
          <cell r="HX21">
            <v>0</v>
          </cell>
          <cell r="HY21">
            <v>0</v>
          </cell>
          <cell r="HZ21">
            <v>0</v>
          </cell>
          <cell r="IA21">
            <v>0</v>
          </cell>
          <cell r="IB21">
            <v>0</v>
          </cell>
          <cell r="IC21">
            <v>0</v>
          </cell>
          <cell r="ID21">
            <v>0</v>
          </cell>
          <cell r="IE21">
            <v>0</v>
          </cell>
          <cell r="IF21">
            <v>0</v>
          </cell>
          <cell r="IG21">
            <v>0</v>
          </cell>
          <cell r="IH21">
            <v>0</v>
          </cell>
          <cell r="II21">
            <v>0</v>
          </cell>
          <cell r="IJ21">
            <v>0</v>
          </cell>
          <cell r="IK21">
            <v>0</v>
          </cell>
          <cell r="IL21">
            <v>0</v>
          </cell>
          <cell r="IM21">
            <v>0</v>
          </cell>
          <cell r="IN21">
            <v>0</v>
          </cell>
          <cell r="IO21">
            <v>0</v>
          </cell>
          <cell r="IP21">
            <v>0</v>
          </cell>
          <cell r="IQ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cell r="FX22">
            <v>0</v>
          </cell>
          <cell r="FY22">
            <v>0</v>
          </cell>
          <cell r="FZ22">
            <v>0</v>
          </cell>
          <cell r="GA22">
            <v>0</v>
          </cell>
          <cell r="GB22">
            <v>0</v>
          </cell>
          <cell r="GC22">
            <v>0</v>
          </cell>
          <cell r="GD22">
            <v>0</v>
          </cell>
          <cell r="GE22">
            <v>0</v>
          </cell>
          <cell r="GF22">
            <v>0</v>
          </cell>
          <cell r="GG22">
            <v>0</v>
          </cell>
          <cell r="GH22">
            <v>0</v>
          </cell>
          <cell r="GI22">
            <v>0</v>
          </cell>
          <cell r="GJ22">
            <v>0</v>
          </cell>
          <cell r="GK22">
            <v>0</v>
          </cell>
          <cell r="GL22">
            <v>0</v>
          </cell>
          <cell r="GM22">
            <v>0</v>
          </cell>
          <cell r="GN22">
            <v>0</v>
          </cell>
          <cell r="GO22">
            <v>0</v>
          </cell>
          <cell r="GP22">
            <v>0</v>
          </cell>
          <cell r="GQ22">
            <v>0</v>
          </cell>
          <cell r="GR22">
            <v>0</v>
          </cell>
          <cell r="GS22">
            <v>0</v>
          </cell>
          <cell r="GT22">
            <v>0</v>
          </cell>
          <cell r="GU22">
            <v>0</v>
          </cell>
          <cell r="GV22">
            <v>0</v>
          </cell>
          <cell r="GW22">
            <v>0</v>
          </cell>
          <cell r="GX22">
            <v>0</v>
          </cell>
          <cell r="GY22">
            <v>0</v>
          </cell>
          <cell r="GZ22">
            <v>0</v>
          </cell>
          <cell r="HA22">
            <v>0</v>
          </cell>
          <cell r="HB22">
            <v>0</v>
          </cell>
          <cell r="HC22">
            <v>0</v>
          </cell>
          <cell r="HD22">
            <v>0</v>
          </cell>
          <cell r="HE22">
            <v>0</v>
          </cell>
          <cell r="HF22">
            <v>0</v>
          </cell>
          <cell r="HG22">
            <v>0</v>
          </cell>
          <cell r="HH22">
            <v>0</v>
          </cell>
          <cell r="HI22">
            <v>0</v>
          </cell>
          <cell r="HJ22">
            <v>0</v>
          </cell>
          <cell r="HK22">
            <v>0</v>
          </cell>
          <cell r="HL22">
            <v>0</v>
          </cell>
          <cell r="HM22">
            <v>0</v>
          </cell>
          <cell r="HN22">
            <v>0</v>
          </cell>
          <cell r="HO22">
            <v>0</v>
          </cell>
          <cell r="HP22">
            <v>0</v>
          </cell>
          <cell r="HQ22">
            <v>0</v>
          </cell>
          <cell r="HR22">
            <v>0</v>
          </cell>
          <cell r="HS22">
            <v>0</v>
          </cell>
          <cell r="HT22">
            <v>0</v>
          </cell>
          <cell r="HU22">
            <v>0</v>
          </cell>
          <cell r="HV22">
            <v>0</v>
          </cell>
          <cell r="HW22">
            <v>0</v>
          </cell>
          <cell r="HX22">
            <v>0</v>
          </cell>
          <cell r="HY22">
            <v>0</v>
          </cell>
          <cell r="HZ22">
            <v>0</v>
          </cell>
          <cell r="IA22">
            <v>0</v>
          </cell>
          <cell r="IB22">
            <v>0</v>
          </cell>
          <cell r="IC22">
            <v>0</v>
          </cell>
          <cell r="ID22">
            <v>0</v>
          </cell>
          <cell r="IE22">
            <v>0</v>
          </cell>
          <cell r="IF22">
            <v>0</v>
          </cell>
          <cell r="IG22">
            <v>0</v>
          </cell>
          <cell r="IH22">
            <v>0</v>
          </cell>
          <cell r="II22">
            <v>0</v>
          </cell>
          <cell r="IJ22">
            <v>0</v>
          </cell>
          <cell r="IK22">
            <v>0</v>
          </cell>
          <cell r="IL22">
            <v>0</v>
          </cell>
          <cell r="IM22">
            <v>0</v>
          </cell>
          <cell r="IN22">
            <v>0</v>
          </cell>
          <cell r="IO22">
            <v>0</v>
          </cell>
          <cell r="IP22">
            <v>0</v>
          </cell>
          <cell r="IQ22">
            <v>0</v>
          </cell>
        </row>
        <row r="23">
          <cell r="B23">
            <v>34.286999999999999</v>
          </cell>
          <cell r="C23">
            <v>29.826000000000001</v>
          </cell>
          <cell r="D23">
            <v>502.654</v>
          </cell>
          <cell r="E23">
            <v>216.72</v>
          </cell>
          <cell r="F23">
            <v>285.93400000000003</v>
          </cell>
          <cell r="G23">
            <v>94.263000000000005</v>
          </cell>
          <cell r="H23">
            <v>37.703000000000003</v>
          </cell>
          <cell r="I23">
            <v>56.56</v>
          </cell>
          <cell r="J23">
            <v>26.655000000000001</v>
          </cell>
          <cell r="K23">
            <v>11.725</v>
          </cell>
          <cell r="L23">
            <v>14.93</v>
          </cell>
          <cell r="M23">
            <v>75.481999999999999</v>
          </cell>
          <cell r="N23">
            <v>30.977</v>
          </cell>
          <cell r="O23">
            <v>44.505000000000003</v>
          </cell>
          <cell r="P23">
            <v>11.55</v>
          </cell>
          <cell r="Q23">
            <v>3.6240000000000001</v>
          </cell>
          <cell r="R23">
            <v>7.9260000000000002</v>
          </cell>
          <cell r="S23">
            <v>61.234000000000002</v>
          </cell>
          <cell r="T23">
            <v>25.398</v>
          </cell>
          <cell r="U23">
            <v>35.835999999999999</v>
          </cell>
          <cell r="V23">
            <v>6.8230000000000004</v>
          </cell>
          <cell r="W23">
            <v>2.5099999999999998</v>
          </cell>
          <cell r="X23">
            <v>4.3140000000000001</v>
          </cell>
          <cell r="Y23">
            <v>18.780999999999999</v>
          </cell>
          <cell r="Z23">
            <v>6.726</v>
          </cell>
          <cell r="AA23">
            <v>12.055</v>
          </cell>
          <cell r="AB23">
            <v>12.449</v>
          </cell>
          <cell r="AC23">
            <v>1.375</v>
          </cell>
          <cell r="AD23">
            <v>11.074</v>
          </cell>
          <cell r="AE23">
            <v>206.09</v>
          </cell>
          <cell r="AF23">
            <v>97.028999999999996</v>
          </cell>
          <cell r="AG23">
            <v>109.06100000000001</v>
          </cell>
          <cell r="AH23">
            <v>158.376</v>
          </cell>
          <cell r="AI23">
            <v>71.989999999999995</v>
          </cell>
          <cell r="AJ23">
            <v>86.385999999999996</v>
          </cell>
          <cell r="AK23">
            <v>17.797999999999998</v>
          </cell>
          <cell r="AL23">
            <v>6.883</v>
          </cell>
          <cell r="AM23">
            <v>10.914</v>
          </cell>
          <cell r="AN23">
            <v>140.57900000000001</v>
          </cell>
          <cell r="AO23">
            <v>65.106999999999999</v>
          </cell>
          <cell r="AP23">
            <v>75.471999999999994</v>
          </cell>
          <cell r="AQ23">
            <v>822.56899999999996</v>
          </cell>
          <cell r="AR23">
            <v>431.91</v>
          </cell>
          <cell r="AS23">
            <v>390.65899999999999</v>
          </cell>
          <cell r="AT23">
            <v>548.97</v>
          </cell>
          <cell r="AU23">
            <v>244.124</v>
          </cell>
          <cell r="AV23">
            <v>304.846</v>
          </cell>
          <cell r="AW23">
            <v>69.819000000000003</v>
          </cell>
          <cell r="AX23">
            <v>29.053000000000001</v>
          </cell>
          <cell r="AY23">
            <v>40.765999999999998</v>
          </cell>
          <cell r="AZ23">
            <v>2014.8009999999999</v>
          </cell>
          <cell r="BA23">
            <v>1008.9589999999999</v>
          </cell>
          <cell r="BB23">
            <v>1005.843</v>
          </cell>
          <cell r="BC23">
            <v>1308.1120000000001</v>
          </cell>
          <cell r="BD23">
            <v>717.346</v>
          </cell>
          <cell r="BE23">
            <v>590.76599999999996</v>
          </cell>
          <cell r="BF23">
            <v>192.64599999999999</v>
          </cell>
          <cell r="BG23">
            <v>100.782</v>
          </cell>
          <cell r="BH23">
            <v>91.864000000000004</v>
          </cell>
          <cell r="BI23">
            <v>123.473</v>
          </cell>
          <cell r="BJ23">
            <v>44.725999999999999</v>
          </cell>
          <cell r="BK23">
            <v>78.747</v>
          </cell>
          <cell r="BL23">
            <v>65.045000000000002</v>
          </cell>
          <cell r="BM23">
            <v>28.797999999999998</v>
          </cell>
          <cell r="BN23">
            <v>36.247999999999998</v>
          </cell>
          <cell r="BO23">
            <v>127.637</v>
          </cell>
          <cell r="BP23">
            <v>52.055</v>
          </cell>
          <cell r="BQ23">
            <v>75.581999999999994</v>
          </cell>
          <cell r="BR23">
            <v>116.6</v>
          </cell>
          <cell r="BS23">
            <v>43.125999999999998</v>
          </cell>
          <cell r="BT23">
            <v>73.472999999999999</v>
          </cell>
          <cell r="BU23">
            <v>231.93799999999999</v>
          </cell>
          <cell r="BV23">
            <v>131.07400000000001</v>
          </cell>
          <cell r="BW23">
            <v>100.864</v>
          </cell>
          <cell r="BX23">
            <v>1076.174</v>
          </cell>
          <cell r="BY23">
            <v>586.27200000000005</v>
          </cell>
          <cell r="BZ23">
            <v>489.90199999999999</v>
          </cell>
          <cell r="CA23">
            <v>210.65799999999999</v>
          </cell>
          <cell r="CB23">
            <v>119.71899999999999</v>
          </cell>
          <cell r="CC23">
            <v>90.94</v>
          </cell>
          <cell r="CD23">
            <v>877.89099999999996</v>
          </cell>
          <cell r="CE23">
            <v>446.22199999999998</v>
          </cell>
          <cell r="CF23">
            <v>431.66899999999998</v>
          </cell>
          <cell r="CG23">
            <v>98.022000000000006</v>
          </cell>
          <cell r="CH23">
            <v>50.664999999999999</v>
          </cell>
          <cell r="CI23">
            <v>47.356999999999999</v>
          </cell>
          <cell r="CJ23">
            <v>1413.009</v>
          </cell>
          <cell r="CK23">
            <v>764.524</v>
          </cell>
          <cell r="CL23">
            <v>648.48500000000001</v>
          </cell>
          <cell r="CM23">
            <v>1267.5350000000001</v>
          </cell>
          <cell r="CN23">
            <v>689.18499999999995</v>
          </cell>
          <cell r="CO23">
            <v>578.35</v>
          </cell>
          <cell r="CP23">
            <v>1184.086</v>
          </cell>
          <cell r="CQ23">
            <v>650.61300000000006</v>
          </cell>
          <cell r="CR23">
            <v>533.47199999999998</v>
          </cell>
          <cell r="CS23">
            <v>338.34399999999999</v>
          </cell>
          <cell r="CT23">
            <v>178.99700000000001</v>
          </cell>
          <cell r="CU23">
            <v>159.34700000000001</v>
          </cell>
          <cell r="CV23">
            <v>213.44499999999999</v>
          </cell>
          <cell r="CW23">
            <v>113.18899999999999</v>
          </cell>
          <cell r="CX23">
            <v>100.256</v>
          </cell>
          <cell r="CY23">
            <v>108.548</v>
          </cell>
          <cell r="CZ23">
            <v>66.010999999999996</v>
          </cell>
          <cell r="DA23">
            <v>42.537999999999997</v>
          </cell>
          <cell r="DB23">
            <v>83.840999999999994</v>
          </cell>
          <cell r="DC23">
            <v>48.755000000000003</v>
          </cell>
          <cell r="DD23">
            <v>35.085999999999999</v>
          </cell>
          <cell r="DE23">
            <v>622.84900000000005</v>
          </cell>
          <cell r="DF23">
            <v>242.858</v>
          </cell>
          <cell r="DG23">
            <v>379.99099999999999</v>
          </cell>
          <cell r="DH23">
            <v>135.87700000000001</v>
          </cell>
          <cell r="DI23">
            <v>42.052999999999997</v>
          </cell>
          <cell r="DJ23">
            <v>93.823999999999998</v>
          </cell>
          <cell r="DK23">
            <v>41.777000000000001</v>
          </cell>
          <cell r="DL23">
            <v>17.033000000000001</v>
          </cell>
          <cell r="DM23">
            <v>24.744</v>
          </cell>
          <cell r="DN23">
            <v>116.702</v>
          </cell>
          <cell r="DO23">
            <v>36.825000000000003</v>
          </cell>
          <cell r="DP23">
            <v>79.876999999999995</v>
          </cell>
          <cell r="DQ23">
            <v>17.834</v>
          </cell>
          <cell r="DR23">
            <v>7.3159999999999998</v>
          </cell>
          <cell r="DS23">
            <v>10.516999999999999</v>
          </cell>
          <cell r="DT23">
            <v>94.927000000000007</v>
          </cell>
          <cell r="DU23">
            <v>28.001000000000001</v>
          </cell>
          <cell r="DV23">
            <v>66.924999999999997</v>
          </cell>
          <cell r="DW23">
            <v>8.0109999999999992</v>
          </cell>
          <cell r="DX23">
            <v>3.0350000000000001</v>
          </cell>
          <cell r="DY23">
            <v>4.9749999999999996</v>
          </cell>
          <cell r="DZ23">
            <v>20.614000000000001</v>
          </cell>
          <cell r="EA23">
            <v>6.6669999999999998</v>
          </cell>
          <cell r="EB23">
            <v>13.946999999999999</v>
          </cell>
          <cell r="EC23">
            <v>31.18</v>
          </cell>
          <cell r="ED23">
            <v>0</v>
          </cell>
          <cell r="EE23">
            <v>31.18</v>
          </cell>
          <cell r="EF23">
            <v>279.89999999999998</v>
          </cell>
          <cell r="EG23">
            <v>108.41500000000001</v>
          </cell>
          <cell r="EH23">
            <v>171.48500000000001</v>
          </cell>
          <cell r="EI23">
            <v>221.15700000000001</v>
          </cell>
          <cell r="EJ23">
            <v>92.247</v>
          </cell>
          <cell r="EK23">
            <v>128.91</v>
          </cell>
          <cell r="EL23">
            <v>29.273</v>
          </cell>
          <cell r="EM23">
            <v>16</v>
          </cell>
          <cell r="EN23">
            <v>13.273</v>
          </cell>
          <cell r="EO23">
            <v>191.88399999999999</v>
          </cell>
          <cell r="EP23">
            <v>76.247</v>
          </cell>
          <cell r="EQ23">
            <v>115.637</v>
          </cell>
          <cell r="ER23">
            <v>1337.385</v>
          </cell>
          <cell r="ES23">
            <v>733.34500000000003</v>
          </cell>
          <cell r="ET23">
            <v>604.04</v>
          </cell>
          <cell r="EU23">
            <v>677.41600000000005</v>
          </cell>
          <cell r="EV23">
            <v>275.61399999999998</v>
          </cell>
          <cell r="EW23">
            <v>401.803</v>
          </cell>
          <cell r="EX23">
            <v>108.265</v>
          </cell>
          <cell r="EY23">
            <v>33.341999999999999</v>
          </cell>
          <cell r="EZ23">
            <v>74.923000000000002</v>
          </cell>
          <cell r="FA23">
            <v>417.06599999999997</v>
          </cell>
          <cell r="FB23">
            <v>205.47900000000001</v>
          </cell>
          <cell r="FC23">
            <v>211.58699999999999</v>
          </cell>
          <cell r="FD23">
            <v>237.19399999999999</v>
          </cell>
          <cell r="FE23">
            <v>125.102</v>
          </cell>
          <cell r="FF23">
            <v>112.093</v>
          </cell>
          <cell r="FG23">
            <v>32.630000000000003</v>
          </cell>
          <cell r="FH23">
            <v>17.324000000000002</v>
          </cell>
          <cell r="FI23">
            <v>15.305</v>
          </cell>
          <cell r="FJ23">
            <v>20.233000000000001</v>
          </cell>
          <cell r="FK23">
            <v>7.9459999999999997</v>
          </cell>
          <cell r="FL23">
            <v>12.287000000000001</v>
          </cell>
          <cell r="FM23">
            <v>9.9030000000000005</v>
          </cell>
          <cell r="FN23">
            <v>5.617</v>
          </cell>
          <cell r="FO23">
            <v>4.2859999999999996</v>
          </cell>
          <cell r="FP23">
            <v>20.939</v>
          </cell>
          <cell r="FQ23">
            <v>8.2080000000000002</v>
          </cell>
          <cell r="FR23">
            <v>12.731</v>
          </cell>
          <cell r="FS23">
            <v>19.363</v>
          </cell>
          <cell r="FT23">
            <v>7.3109999999999999</v>
          </cell>
          <cell r="FU23">
            <v>12.052</v>
          </cell>
          <cell r="FV23">
            <v>36.542000000000002</v>
          </cell>
          <cell r="FW23">
            <v>17.135000000000002</v>
          </cell>
          <cell r="FX23">
            <v>19.407</v>
          </cell>
          <cell r="FY23">
            <v>200.65299999999999</v>
          </cell>
          <cell r="FZ23">
            <v>107.967</v>
          </cell>
          <cell r="GA23">
            <v>92.686000000000007</v>
          </cell>
          <cell r="GB23">
            <v>33.723999999999997</v>
          </cell>
          <cell r="GC23">
            <v>15.692</v>
          </cell>
          <cell r="GD23">
            <v>18.032</v>
          </cell>
          <cell r="GE23">
            <v>165.01499999999999</v>
          </cell>
          <cell r="GF23">
            <v>83.522000000000006</v>
          </cell>
          <cell r="GG23">
            <v>81.492999999999995</v>
          </cell>
          <cell r="GH23">
            <v>18.036000000000001</v>
          </cell>
          <cell r="GI23">
            <v>8.7509999999999994</v>
          </cell>
          <cell r="GJ23">
            <v>9.2859999999999996</v>
          </cell>
          <cell r="GK23">
            <v>257.90800000000002</v>
          </cell>
          <cell r="GL23">
            <v>135.70699999999999</v>
          </cell>
          <cell r="GM23">
            <v>122.2</v>
          </cell>
          <cell r="GN23">
            <v>231.881</v>
          </cell>
          <cell r="GO23">
            <v>123.265</v>
          </cell>
          <cell r="GP23">
            <v>108.616</v>
          </cell>
          <cell r="GQ23">
            <v>216.84299999999999</v>
          </cell>
          <cell r="GR23">
            <v>116.345</v>
          </cell>
          <cell r="GS23">
            <v>100.498</v>
          </cell>
          <cell r="GT23">
            <v>63.582000000000001</v>
          </cell>
          <cell r="GU23">
            <v>33.017000000000003</v>
          </cell>
          <cell r="GV23">
            <v>30.565000000000001</v>
          </cell>
          <cell r="GW23">
            <v>37.054000000000002</v>
          </cell>
          <cell r="GX23">
            <v>19.006</v>
          </cell>
          <cell r="GY23">
            <v>18.047999999999998</v>
          </cell>
          <cell r="GZ23">
            <v>16.34</v>
          </cell>
          <cell r="HA23">
            <v>8.4</v>
          </cell>
          <cell r="HB23">
            <v>7.94</v>
          </cell>
          <cell r="HC23">
            <v>17.515000000000001</v>
          </cell>
          <cell r="HD23">
            <v>9.8279999999999994</v>
          </cell>
          <cell r="HE23">
            <v>7.6870000000000003</v>
          </cell>
          <cell r="HF23">
            <v>162.357</v>
          </cell>
          <cell r="HG23">
            <v>70.549000000000007</v>
          </cell>
          <cell r="HH23">
            <v>91.808000000000007</v>
          </cell>
          <cell r="HI23">
            <v>29.798999999999999</v>
          </cell>
          <cell r="HJ23">
            <v>12.631</v>
          </cell>
          <cell r="HK23">
            <v>17.169</v>
          </cell>
          <cell r="HL23">
            <v>8.8249999999999993</v>
          </cell>
          <cell r="HM23">
            <v>4.234</v>
          </cell>
          <cell r="HN23">
            <v>4.5910000000000002</v>
          </cell>
          <cell r="HO23">
            <v>24.561</v>
          </cell>
          <cell r="HP23">
            <v>10.557</v>
          </cell>
          <cell r="HQ23">
            <v>14.004</v>
          </cell>
          <cell r="HR23">
            <v>3.2829999999999999</v>
          </cell>
          <cell r="HS23">
            <v>1.2170000000000001</v>
          </cell>
          <cell r="HT23">
            <v>2.0659999999999998</v>
          </cell>
          <cell r="HU23">
            <v>20.239000000000001</v>
          </cell>
          <cell r="HV23">
            <v>8.8420000000000005</v>
          </cell>
          <cell r="HW23">
            <v>11.397</v>
          </cell>
          <cell r="HX23">
            <v>1.756</v>
          </cell>
          <cell r="HY23">
            <v>0.70099999999999996</v>
          </cell>
          <cell r="HZ23">
            <v>1.0549999999999999</v>
          </cell>
          <cell r="IA23">
            <v>5.2389999999999999</v>
          </cell>
          <cell r="IB23">
            <v>2.0739999999999998</v>
          </cell>
          <cell r="IC23">
            <v>3.165</v>
          </cell>
          <cell r="ID23">
            <v>5.32</v>
          </cell>
          <cell r="IE23">
            <v>0.38</v>
          </cell>
          <cell r="IF23">
            <v>4.9409999999999998</v>
          </cell>
          <cell r="IG23">
            <v>68.055000000000007</v>
          </cell>
          <cell r="IH23">
            <v>30.456</v>
          </cell>
          <cell r="II23">
            <v>37.6</v>
          </cell>
          <cell r="IJ23">
            <v>47.314</v>
          </cell>
          <cell r="IK23">
            <v>22.459</v>
          </cell>
          <cell r="IL23">
            <v>24.855</v>
          </cell>
          <cell r="IM23">
            <v>5.3129999999999997</v>
          </cell>
          <cell r="IN23">
            <v>2.3769999999999998</v>
          </cell>
          <cell r="IO23">
            <v>2.9359999999999999</v>
          </cell>
          <cell r="IP23">
            <v>42.000999999999998</v>
          </cell>
          <cell r="IQ23">
            <v>20.081</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cell r="FX24">
            <v>0</v>
          </cell>
          <cell r="FY24">
            <v>0</v>
          </cell>
          <cell r="FZ24">
            <v>0</v>
          </cell>
          <cell r="GA24">
            <v>0</v>
          </cell>
          <cell r="GB24">
            <v>0</v>
          </cell>
          <cell r="GC24">
            <v>0</v>
          </cell>
          <cell r="GD24">
            <v>0</v>
          </cell>
          <cell r="GE24">
            <v>0</v>
          </cell>
          <cell r="GF24">
            <v>0</v>
          </cell>
          <cell r="GG24">
            <v>0</v>
          </cell>
          <cell r="GH24">
            <v>0</v>
          </cell>
          <cell r="GI24">
            <v>0</v>
          </cell>
          <cell r="GJ24">
            <v>0</v>
          </cell>
          <cell r="GK24">
            <v>0</v>
          </cell>
          <cell r="GL24">
            <v>0</v>
          </cell>
          <cell r="GM24">
            <v>0</v>
          </cell>
          <cell r="GN24">
            <v>0</v>
          </cell>
          <cell r="GO24">
            <v>0</v>
          </cell>
          <cell r="GP24">
            <v>0</v>
          </cell>
          <cell r="GQ24">
            <v>0</v>
          </cell>
          <cell r="GR24">
            <v>0</v>
          </cell>
          <cell r="GS24">
            <v>0</v>
          </cell>
          <cell r="GT24">
            <v>0</v>
          </cell>
          <cell r="GU24">
            <v>0</v>
          </cell>
          <cell r="GV24">
            <v>0</v>
          </cell>
          <cell r="GW24">
            <v>0</v>
          </cell>
          <cell r="GX24">
            <v>0</v>
          </cell>
          <cell r="GY24">
            <v>0</v>
          </cell>
          <cell r="GZ24">
            <v>0</v>
          </cell>
          <cell r="HA24">
            <v>0</v>
          </cell>
          <cell r="HB24">
            <v>0</v>
          </cell>
          <cell r="HC24">
            <v>0</v>
          </cell>
          <cell r="HD24">
            <v>0</v>
          </cell>
          <cell r="HE24">
            <v>0</v>
          </cell>
          <cell r="HF24">
            <v>0</v>
          </cell>
          <cell r="HG24">
            <v>0</v>
          </cell>
          <cell r="HH24">
            <v>0</v>
          </cell>
          <cell r="HI24">
            <v>0</v>
          </cell>
          <cell r="HJ24">
            <v>0</v>
          </cell>
          <cell r="HK24">
            <v>0</v>
          </cell>
          <cell r="HL24">
            <v>0</v>
          </cell>
          <cell r="HM24">
            <v>0</v>
          </cell>
          <cell r="HN24">
            <v>0</v>
          </cell>
          <cell r="HO24">
            <v>0</v>
          </cell>
          <cell r="HP24">
            <v>0</v>
          </cell>
          <cell r="HQ24">
            <v>0</v>
          </cell>
          <cell r="HR24">
            <v>0</v>
          </cell>
          <cell r="HS24">
            <v>0</v>
          </cell>
          <cell r="HT24">
            <v>0</v>
          </cell>
          <cell r="HU24">
            <v>0</v>
          </cell>
          <cell r="HV24">
            <v>0</v>
          </cell>
          <cell r="HW24">
            <v>0</v>
          </cell>
          <cell r="HX24">
            <v>0</v>
          </cell>
          <cell r="HY24">
            <v>0</v>
          </cell>
          <cell r="HZ24">
            <v>0</v>
          </cell>
          <cell r="IA24">
            <v>0</v>
          </cell>
          <cell r="IB24">
            <v>0</v>
          </cell>
          <cell r="IC24">
            <v>0</v>
          </cell>
          <cell r="ID24">
            <v>0</v>
          </cell>
          <cell r="IE24">
            <v>0</v>
          </cell>
          <cell r="IF24">
            <v>0</v>
          </cell>
          <cell r="IG24">
            <v>0</v>
          </cell>
          <cell r="IH24">
            <v>0</v>
          </cell>
          <cell r="II24">
            <v>0</v>
          </cell>
          <cell r="IJ24">
            <v>0</v>
          </cell>
          <cell r="IK24">
            <v>0</v>
          </cell>
          <cell r="IL24">
            <v>0</v>
          </cell>
          <cell r="IM24">
            <v>0</v>
          </cell>
          <cell r="IN24">
            <v>0</v>
          </cell>
          <cell r="IO24">
            <v>0</v>
          </cell>
          <cell r="IP24">
            <v>0</v>
          </cell>
          <cell r="IQ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cell r="FX25">
            <v>0</v>
          </cell>
          <cell r="FY25">
            <v>0</v>
          </cell>
          <cell r="FZ25">
            <v>0</v>
          </cell>
          <cell r="GA25">
            <v>0</v>
          </cell>
          <cell r="GB25">
            <v>0</v>
          </cell>
          <cell r="GC25">
            <v>0</v>
          </cell>
          <cell r="GD25">
            <v>0</v>
          </cell>
          <cell r="GE25">
            <v>0</v>
          </cell>
          <cell r="GF25">
            <v>0</v>
          </cell>
          <cell r="GG25">
            <v>0</v>
          </cell>
          <cell r="GH25">
            <v>0</v>
          </cell>
          <cell r="GI25">
            <v>0</v>
          </cell>
          <cell r="GJ25">
            <v>0</v>
          </cell>
          <cell r="GK25">
            <v>0</v>
          </cell>
          <cell r="GL25">
            <v>0</v>
          </cell>
          <cell r="GM25">
            <v>0</v>
          </cell>
          <cell r="GN25">
            <v>0</v>
          </cell>
          <cell r="GO25">
            <v>0</v>
          </cell>
          <cell r="GP25">
            <v>0</v>
          </cell>
          <cell r="GQ25">
            <v>0</v>
          </cell>
          <cell r="GR25">
            <v>0</v>
          </cell>
          <cell r="GS25">
            <v>0</v>
          </cell>
          <cell r="GT25">
            <v>0</v>
          </cell>
          <cell r="GU25">
            <v>0</v>
          </cell>
          <cell r="GV25">
            <v>0</v>
          </cell>
          <cell r="GW25">
            <v>0</v>
          </cell>
          <cell r="GX25">
            <v>0</v>
          </cell>
          <cell r="GY25">
            <v>0</v>
          </cell>
          <cell r="GZ25">
            <v>0</v>
          </cell>
          <cell r="HA25">
            <v>0</v>
          </cell>
          <cell r="HB25">
            <v>0</v>
          </cell>
          <cell r="HC25">
            <v>0</v>
          </cell>
          <cell r="HD25">
            <v>0</v>
          </cell>
          <cell r="HE25">
            <v>0</v>
          </cell>
          <cell r="HF25">
            <v>0</v>
          </cell>
          <cell r="HG25">
            <v>0</v>
          </cell>
          <cell r="HH25">
            <v>0</v>
          </cell>
          <cell r="HI25">
            <v>0</v>
          </cell>
          <cell r="HJ25">
            <v>0</v>
          </cell>
          <cell r="HK25">
            <v>0</v>
          </cell>
          <cell r="HL25">
            <v>0</v>
          </cell>
          <cell r="HM25">
            <v>0</v>
          </cell>
          <cell r="HN25">
            <v>0</v>
          </cell>
          <cell r="HO25">
            <v>0</v>
          </cell>
          <cell r="HP25">
            <v>0</v>
          </cell>
          <cell r="HQ25">
            <v>0</v>
          </cell>
          <cell r="HR25">
            <v>0</v>
          </cell>
          <cell r="HS25">
            <v>0</v>
          </cell>
          <cell r="HT25">
            <v>0</v>
          </cell>
          <cell r="HU25">
            <v>0</v>
          </cell>
          <cell r="HV25">
            <v>0</v>
          </cell>
          <cell r="HW25">
            <v>0</v>
          </cell>
          <cell r="HX25">
            <v>0</v>
          </cell>
          <cell r="HY25">
            <v>0</v>
          </cell>
          <cell r="HZ25">
            <v>0</v>
          </cell>
          <cell r="IA25">
            <v>0</v>
          </cell>
          <cell r="IB25">
            <v>0</v>
          </cell>
          <cell r="IC25">
            <v>0</v>
          </cell>
          <cell r="ID25">
            <v>0</v>
          </cell>
          <cell r="IE25">
            <v>0</v>
          </cell>
          <cell r="IF25">
            <v>0</v>
          </cell>
          <cell r="IG25">
            <v>0</v>
          </cell>
          <cell r="IH25">
            <v>0</v>
          </cell>
          <cell r="II25">
            <v>0</v>
          </cell>
          <cell r="IJ25">
            <v>0</v>
          </cell>
          <cell r="IK25">
            <v>0</v>
          </cell>
          <cell r="IL25">
            <v>0</v>
          </cell>
          <cell r="IM25">
            <v>0</v>
          </cell>
          <cell r="IN25">
            <v>0</v>
          </cell>
          <cell r="IO25">
            <v>0</v>
          </cell>
          <cell r="IP25">
            <v>0</v>
          </cell>
          <cell r="IQ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cell r="FX26">
            <v>0</v>
          </cell>
          <cell r="FY26">
            <v>0</v>
          </cell>
          <cell r="FZ26">
            <v>0</v>
          </cell>
          <cell r="GA26">
            <v>0</v>
          </cell>
          <cell r="GB26">
            <v>0</v>
          </cell>
          <cell r="GC26">
            <v>0</v>
          </cell>
          <cell r="GD26">
            <v>0</v>
          </cell>
          <cell r="GE26">
            <v>0</v>
          </cell>
          <cell r="GF26">
            <v>0</v>
          </cell>
          <cell r="GG26">
            <v>0</v>
          </cell>
          <cell r="GH26">
            <v>0</v>
          </cell>
          <cell r="GI26">
            <v>0</v>
          </cell>
          <cell r="GJ26">
            <v>0</v>
          </cell>
          <cell r="GK26">
            <v>0</v>
          </cell>
          <cell r="GL26">
            <v>0</v>
          </cell>
          <cell r="GM26">
            <v>0</v>
          </cell>
          <cell r="GN26">
            <v>0</v>
          </cell>
          <cell r="GO26">
            <v>0</v>
          </cell>
          <cell r="GP26">
            <v>0</v>
          </cell>
          <cell r="GQ26">
            <v>0</v>
          </cell>
          <cell r="GR26">
            <v>0</v>
          </cell>
          <cell r="GS26">
            <v>0</v>
          </cell>
          <cell r="GT26">
            <v>0</v>
          </cell>
          <cell r="GU26">
            <v>0</v>
          </cell>
          <cell r="GV26">
            <v>0</v>
          </cell>
          <cell r="GW26">
            <v>0</v>
          </cell>
          <cell r="GX26">
            <v>0</v>
          </cell>
          <cell r="GY26">
            <v>0</v>
          </cell>
          <cell r="GZ26">
            <v>0</v>
          </cell>
          <cell r="HA26">
            <v>0</v>
          </cell>
          <cell r="HB26">
            <v>0</v>
          </cell>
          <cell r="HC26">
            <v>0</v>
          </cell>
          <cell r="HD26">
            <v>0</v>
          </cell>
          <cell r="HE26">
            <v>0</v>
          </cell>
          <cell r="HF26">
            <v>0</v>
          </cell>
          <cell r="HG26">
            <v>0</v>
          </cell>
          <cell r="HH26">
            <v>0</v>
          </cell>
          <cell r="HI26">
            <v>0</v>
          </cell>
          <cell r="HJ26">
            <v>0</v>
          </cell>
          <cell r="HK26">
            <v>0</v>
          </cell>
          <cell r="HL26">
            <v>0</v>
          </cell>
          <cell r="HM26">
            <v>0</v>
          </cell>
          <cell r="HN26">
            <v>0</v>
          </cell>
          <cell r="HO26">
            <v>0</v>
          </cell>
          <cell r="HP26">
            <v>0</v>
          </cell>
          <cell r="HQ26">
            <v>0</v>
          </cell>
          <cell r="HR26">
            <v>0</v>
          </cell>
          <cell r="HS26">
            <v>0</v>
          </cell>
          <cell r="HT26">
            <v>0</v>
          </cell>
          <cell r="HU26">
            <v>0</v>
          </cell>
          <cell r="HV26">
            <v>0</v>
          </cell>
          <cell r="HW26">
            <v>0</v>
          </cell>
          <cell r="HX26">
            <v>0</v>
          </cell>
          <cell r="HY26">
            <v>0</v>
          </cell>
          <cell r="HZ26">
            <v>0</v>
          </cell>
          <cell r="IA26">
            <v>0</v>
          </cell>
          <cell r="IB26">
            <v>0</v>
          </cell>
          <cell r="IC26">
            <v>0</v>
          </cell>
          <cell r="ID26">
            <v>0</v>
          </cell>
          <cell r="IE26">
            <v>0</v>
          </cell>
          <cell r="IF26">
            <v>0</v>
          </cell>
          <cell r="IG26">
            <v>0</v>
          </cell>
          <cell r="IH26">
            <v>0</v>
          </cell>
          <cell r="II26">
            <v>0</v>
          </cell>
          <cell r="IJ26">
            <v>0</v>
          </cell>
          <cell r="IK26">
            <v>0</v>
          </cell>
          <cell r="IL26">
            <v>0</v>
          </cell>
          <cell r="IM26">
            <v>0</v>
          </cell>
          <cell r="IN26">
            <v>0</v>
          </cell>
          <cell r="IO26">
            <v>0</v>
          </cell>
          <cell r="IP26">
            <v>0</v>
          </cell>
          <cell r="IQ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cell r="FX27">
            <v>0</v>
          </cell>
          <cell r="FY27">
            <v>0</v>
          </cell>
          <cell r="FZ27">
            <v>0</v>
          </cell>
          <cell r="GA27">
            <v>0</v>
          </cell>
          <cell r="GB27">
            <v>0</v>
          </cell>
          <cell r="GC27">
            <v>0</v>
          </cell>
          <cell r="GD27">
            <v>0</v>
          </cell>
          <cell r="GE27">
            <v>0</v>
          </cell>
          <cell r="GF27">
            <v>0</v>
          </cell>
          <cell r="GG27">
            <v>0</v>
          </cell>
          <cell r="GH27">
            <v>0</v>
          </cell>
          <cell r="GI27">
            <v>0</v>
          </cell>
          <cell r="GJ27">
            <v>0</v>
          </cell>
          <cell r="GK27">
            <v>0</v>
          </cell>
          <cell r="GL27">
            <v>0</v>
          </cell>
          <cell r="GM27">
            <v>0</v>
          </cell>
          <cell r="GN27">
            <v>0</v>
          </cell>
          <cell r="GO27">
            <v>0</v>
          </cell>
          <cell r="GP27">
            <v>0</v>
          </cell>
          <cell r="GQ27">
            <v>0</v>
          </cell>
          <cell r="GR27">
            <v>0</v>
          </cell>
          <cell r="GS27">
            <v>0</v>
          </cell>
          <cell r="GT27">
            <v>0</v>
          </cell>
          <cell r="GU27">
            <v>0</v>
          </cell>
          <cell r="GV27">
            <v>0</v>
          </cell>
          <cell r="GW27">
            <v>0</v>
          </cell>
          <cell r="GX27">
            <v>0</v>
          </cell>
          <cell r="GY27">
            <v>0</v>
          </cell>
          <cell r="GZ27">
            <v>0</v>
          </cell>
          <cell r="HA27">
            <v>0</v>
          </cell>
          <cell r="HB27">
            <v>0</v>
          </cell>
          <cell r="HC27">
            <v>0</v>
          </cell>
          <cell r="HD27">
            <v>0</v>
          </cell>
          <cell r="HE27">
            <v>0</v>
          </cell>
          <cell r="HF27">
            <v>0</v>
          </cell>
          <cell r="HG27">
            <v>0</v>
          </cell>
          <cell r="HH27">
            <v>0</v>
          </cell>
          <cell r="HI27">
            <v>0</v>
          </cell>
          <cell r="HJ27">
            <v>0</v>
          </cell>
          <cell r="HK27">
            <v>0</v>
          </cell>
          <cell r="HL27">
            <v>0</v>
          </cell>
          <cell r="HM27">
            <v>0</v>
          </cell>
          <cell r="HN27">
            <v>0</v>
          </cell>
          <cell r="HO27">
            <v>0</v>
          </cell>
          <cell r="HP27">
            <v>0</v>
          </cell>
          <cell r="HQ27">
            <v>0</v>
          </cell>
          <cell r="HR27">
            <v>0</v>
          </cell>
          <cell r="HS27">
            <v>0</v>
          </cell>
          <cell r="HT27">
            <v>0</v>
          </cell>
          <cell r="HU27">
            <v>0</v>
          </cell>
          <cell r="HV27">
            <v>0</v>
          </cell>
          <cell r="HW27">
            <v>0</v>
          </cell>
          <cell r="HX27">
            <v>0</v>
          </cell>
          <cell r="HY27">
            <v>0</v>
          </cell>
          <cell r="HZ27">
            <v>0</v>
          </cell>
          <cell r="IA27">
            <v>0</v>
          </cell>
          <cell r="IB27">
            <v>0</v>
          </cell>
          <cell r="IC27">
            <v>0</v>
          </cell>
          <cell r="ID27">
            <v>0</v>
          </cell>
          <cell r="IE27">
            <v>0</v>
          </cell>
          <cell r="IF27">
            <v>0</v>
          </cell>
          <cell r="IG27">
            <v>0</v>
          </cell>
          <cell r="IH27">
            <v>0</v>
          </cell>
          <cell r="II27">
            <v>0</v>
          </cell>
          <cell r="IJ27">
            <v>0</v>
          </cell>
          <cell r="IK27">
            <v>0</v>
          </cell>
          <cell r="IL27">
            <v>0</v>
          </cell>
          <cell r="IM27">
            <v>0</v>
          </cell>
          <cell r="IN27">
            <v>0</v>
          </cell>
          <cell r="IO27">
            <v>0</v>
          </cell>
          <cell r="IP27">
            <v>0</v>
          </cell>
          <cell r="IQ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cell r="FX28">
            <v>0</v>
          </cell>
          <cell r="FY28">
            <v>0</v>
          </cell>
          <cell r="FZ28">
            <v>0</v>
          </cell>
          <cell r="GA28">
            <v>0</v>
          </cell>
          <cell r="GB28">
            <v>0</v>
          </cell>
          <cell r="GC28">
            <v>0</v>
          </cell>
          <cell r="GD28">
            <v>0</v>
          </cell>
          <cell r="GE28">
            <v>0</v>
          </cell>
          <cell r="GF28">
            <v>0</v>
          </cell>
          <cell r="GG28">
            <v>0</v>
          </cell>
          <cell r="GH28">
            <v>0</v>
          </cell>
          <cell r="GI28">
            <v>0</v>
          </cell>
          <cell r="GJ28">
            <v>0</v>
          </cell>
          <cell r="GK28">
            <v>0</v>
          </cell>
          <cell r="GL28">
            <v>0</v>
          </cell>
          <cell r="GM28">
            <v>0</v>
          </cell>
          <cell r="GN28">
            <v>0</v>
          </cell>
          <cell r="GO28">
            <v>0</v>
          </cell>
          <cell r="GP28">
            <v>0</v>
          </cell>
          <cell r="GQ28">
            <v>0</v>
          </cell>
          <cell r="GR28">
            <v>0</v>
          </cell>
          <cell r="GS28">
            <v>0</v>
          </cell>
          <cell r="GT28">
            <v>0</v>
          </cell>
          <cell r="GU28">
            <v>0</v>
          </cell>
          <cell r="GV28">
            <v>0</v>
          </cell>
          <cell r="GW28">
            <v>0</v>
          </cell>
          <cell r="GX28">
            <v>0</v>
          </cell>
          <cell r="GY28">
            <v>0</v>
          </cell>
          <cell r="GZ28">
            <v>0</v>
          </cell>
          <cell r="HA28">
            <v>0</v>
          </cell>
          <cell r="HB28">
            <v>0</v>
          </cell>
          <cell r="HC28">
            <v>0</v>
          </cell>
          <cell r="HD28">
            <v>0</v>
          </cell>
          <cell r="HE28">
            <v>0</v>
          </cell>
          <cell r="HF28">
            <v>0</v>
          </cell>
          <cell r="HG28">
            <v>0</v>
          </cell>
          <cell r="HH28">
            <v>0</v>
          </cell>
          <cell r="HI28">
            <v>0</v>
          </cell>
          <cell r="HJ28">
            <v>0</v>
          </cell>
          <cell r="HK28">
            <v>0</v>
          </cell>
          <cell r="HL28">
            <v>0</v>
          </cell>
          <cell r="HM28">
            <v>0</v>
          </cell>
          <cell r="HN28">
            <v>0</v>
          </cell>
          <cell r="HO28">
            <v>0</v>
          </cell>
          <cell r="HP28">
            <v>0</v>
          </cell>
          <cell r="HQ28">
            <v>0</v>
          </cell>
          <cell r="HR28">
            <v>0</v>
          </cell>
          <cell r="HS28">
            <v>0</v>
          </cell>
          <cell r="HT28">
            <v>0</v>
          </cell>
          <cell r="HU28">
            <v>0</v>
          </cell>
          <cell r="HV28">
            <v>0</v>
          </cell>
          <cell r="HW28">
            <v>0</v>
          </cell>
          <cell r="HX28">
            <v>0</v>
          </cell>
          <cell r="HY28">
            <v>0</v>
          </cell>
          <cell r="HZ28">
            <v>0</v>
          </cell>
          <cell r="IA28">
            <v>0</v>
          </cell>
          <cell r="IB28">
            <v>0</v>
          </cell>
          <cell r="IC28">
            <v>0</v>
          </cell>
          <cell r="ID28">
            <v>0</v>
          </cell>
          <cell r="IE28">
            <v>0</v>
          </cell>
          <cell r="IF28">
            <v>0</v>
          </cell>
          <cell r="IG28">
            <v>0</v>
          </cell>
          <cell r="IH28">
            <v>0</v>
          </cell>
          <cell r="II28">
            <v>0</v>
          </cell>
          <cell r="IJ28">
            <v>0</v>
          </cell>
          <cell r="IK28">
            <v>0</v>
          </cell>
          <cell r="IL28">
            <v>0</v>
          </cell>
          <cell r="IM28">
            <v>0</v>
          </cell>
          <cell r="IN28">
            <v>0</v>
          </cell>
          <cell r="IO28">
            <v>0</v>
          </cell>
          <cell r="IP28">
            <v>0</v>
          </cell>
          <cell r="IQ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cell r="FX29">
            <v>0</v>
          </cell>
          <cell r="FY29">
            <v>0</v>
          </cell>
          <cell r="FZ29">
            <v>0</v>
          </cell>
          <cell r="GA29">
            <v>0</v>
          </cell>
          <cell r="GB29">
            <v>0</v>
          </cell>
          <cell r="GC29">
            <v>0</v>
          </cell>
          <cell r="GD29">
            <v>0</v>
          </cell>
          <cell r="GE29">
            <v>0</v>
          </cell>
          <cell r="GF29">
            <v>0</v>
          </cell>
          <cell r="GG29">
            <v>0</v>
          </cell>
          <cell r="GH29">
            <v>0</v>
          </cell>
          <cell r="GI29">
            <v>0</v>
          </cell>
          <cell r="GJ29">
            <v>0</v>
          </cell>
          <cell r="GK29">
            <v>0</v>
          </cell>
          <cell r="GL29">
            <v>0</v>
          </cell>
          <cell r="GM29">
            <v>0</v>
          </cell>
          <cell r="GN29">
            <v>0</v>
          </cell>
          <cell r="GO29">
            <v>0</v>
          </cell>
          <cell r="GP29">
            <v>0</v>
          </cell>
          <cell r="GQ29">
            <v>0</v>
          </cell>
          <cell r="GR29">
            <v>0</v>
          </cell>
          <cell r="GS29">
            <v>0</v>
          </cell>
          <cell r="GT29">
            <v>0</v>
          </cell>
          <cell r="GU29">
            <v>0</v>
          </cell>
          <cell r="GV29">
            <v>0</v>
          </cell>
          <cell r="GW29">
            <v>0</v>
          </cell>
          <cell r="GX29">
            <v>0</v>
          </cell>
          <cell r="GY29">
            <v>0</v>
          </cell>
          <cell r="GZ29">
            <v>0</v>
          </cell>
          <cell r="HA29">
            <v>0</v>
          </cell>
          <cell r="HB29">
            <v>0</v>
          </cell>
          <cell r="HC29">
            <v>0</v>
          </cell>
          <cell r="HD29">
            <v>0</v>
          </cell>
          <cell r="HE29">
            <v>0</v>
          </cell>
          <cell r="HF29">
            <v>0</v>
          </cell>
          <cell r="HG29">
            <v>0</v>
          </cell>
          <cell r="HH29">
            <v>0</v>
          </cell>
          <cell r="HI29">
            <v>0</v>
          </cell>
          <cell r="HJ29">
            <v>0</v>
          </cell>
          <cell r="HK29">
            <v>0</v>
          </cell>
          <cell r="HL29">
            <v>0</v>
          </cell>
          <cell r="HM29">
            <v>0</v>
          </cell>
          <cell r="HN29">
            <v>0</v>
          </cell>
          <cell r="HO29">
            <v>0</v>
          </cell>
          <cell r="HP29">
            <v>0</v>
          </cell>
          <cell r="HQ29">
            <v>0</v>
          </cell>
          <cell r="HR29">
            <v>0</v>
          </cell>
          <cell r="HS29">
            <v>0</v>
          </cell>
          <cell r="HT29">
            <v>0</v>
          </cell>
          <cell r="HU29">
            <v>0</v>
          </cell>
          <cell r="HV29">
            <v>0</v>
          </cell>
          <cell r="HW29">
            <v>0</v>
          </cell>
          <cell r="HX29">
            <v>0</v>
          </cell>
          <cell r="HY29">
            <v>0</v>
          </cell>
          <cell r="HZ29">
            <v>0</v>
          </cell>
          <cell r="IA29">
            <v>0</v>
          </cell>
          <cell r="IB29">
            <v>0</v>
          </cell>
          <cell r="IC29">
            <v>0</v>
          </cell>
          <cell r="ID29">
            <v>0</v>
          </cell>
          <cell r="IE29">
            <v>0</v>
          </cell>
          <cell r="IF29">
            <v>0</v>
          </cell>
          <cell r="IG29">
            <v>0</v>
          </cell>
          <cell r="IH29">
            <v>0</v>
          </cell>
          <cell r="II29">
            <v>0</v>
          </cell>
          <cell r="IJ29">
            <v>0</v>
          </cell>
          <cell r="IK29">
            <v>0</v>
          </cell>
          <cell r="IL29">
            <v>0</v>
          </cell>
          <cell r="IM29">
            <v>0</v>
          </cell>
          <cell r="IN29">
            <v>0</v>
          </cell>
          <cell r="IO29">
            <v>0</v>
          </cell>
          <cell r="IP29">
            <v>0</v>
          </cell>
          <cell r="IQ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cell r="FX30">
            <v>0</v>
          </cell>
          <cell r="FY30">
            <v>0</v>
          </cell>
          <cell r="FZ30">
            <v>0</v>
          </cell>
          <cell r="GA30">
            <v>0</v>
          </cell>
          <cell r="GB30">
            <v>0</v>
          </cell>
          <cell r="GC30">
            <v>0</v>
          </cell>
          <cell r="GD30">
            <v>0</v>
          </cell>
          <cell r="GE30">
            <v>0</v>
          </cell>
          <cell r="GF30">
            <v>0</v>
          </cell>
          <cell r="GG30">
            <v>0</v>
          </cell>
          <cell r="GH30">
            <v>0</v>
          </cell>
          <cell r="GI30">
            <v>0</v>
          </cell>
          <cell r="GJ30">
            <v>0</v>
          </cell>
          <cell r="GK30">
            <v>0</v>
          </cell>
          <cell r="GL30">
            <v>0</v>
          </cell>
          <cell r="GM30">
            <v>0</v>
          </cell>
          <cell r="GN30">
            <v>0</v>
          </cell>
          <cell r="GO30">
            <v>0</v>
          </cell>
          <cell r="GP30">
            <v>0</v>
          </cell>
          <cell r="GQ30">
            <v>0</v>
          </cell>
          <cell r="GR30">
            <v>0</v>
          </cell>
          <cell r="GS30">
            <v>0</v>
          </cell>
          <cell r="GT30">
            <v>0</v>
          </cell>
          <cell r="GU30">
            <v>0</v>
          </cell>
          <cell r="GV30">
            <v>0</v>
          </cell>
          <cell r="GW30">
            <v>0</v>
          </cell>
          <cell r="GX30">
            <v>0</v>
          </cell>
          <cell r="GY30">
            <v>0</v>
          </cell>
          <cell r="GZ30">
            <v>0</v>
          </cell>
          <cell r="HA30">
            <v>0</v>
          </cell>
          <cell r="HB30">
            <v>0</v>
          </cell>
          <cell r="HC30">
            <v>0</v>
          </cell>
          <cell r="HD30">
            <v>0</v>
          </cell>
          <cell r="HE30">
            <v>0</v>
          </cell>
          <cell r="HF30">
            <v>0</v>
          </cell>
          <cell r="HG30">
            <v>0</v>
          </cell>
          <cell r="HH30">
            <v>0</v>
          </cell>
          <cell r="HI30">
            <v>0</v>
          </cell>
          <cell r="HJ30">
            <v>0</v>
          </cell>
          <cell r="HK30">
            <v>0</v>
          </cell>
          <cell r="HL30">
            <v>0</v>
          </cell>
          <cell r="HM30">
            <v>0</v>
          </cell>
          <cell r="HN30">
            <v>0</v>
          </cell>
          <cell r="HO30">
            <v>0</v>
          </cell>
          <cell r="HP30">
            <v>0</v>
          </cell>
          <cell r="HQ30">
            <v>0</v>
          </cell>
          <cell r="HR30">
            <v>0</v>
          </cell>
          <cell r="HS30">
            <v>0</v>
          </cell>
          <cell r="HT30">
            <v>0</v>
          </cell>
          <cell r="HU30">
            <v>0</v>
          </cell>
          <cell r="HV30">
            <v>0</v>
          </cell>
          <cell r="HW30">
            <v>0</v>
          </cell>
          <cell r="HX30">
            <v>0</v>
          </cell>
          <cell r="HY30">
            <v>0</v>
          </cell>
          <cell r="HZ30">
            <v>0</v>
          </cell>
          <cell r="IA30">
            <v>0</v>
          </cell>
          <cell r="IB30">
            <v>0</v>
          </cell>
          <cell r="IC30">
            <v>0</v>
          </cell>
          <cell r="ID30">
            <v>0</v>
          </cell>
          <cell r="IE30">
            <v>0</v>
          </cell>
          <cell r="IF30">
            <v>0</v>
          </cell>
          <cell r="IG30">
            <v>0</v>
          </cell>
          <cell r="IH30">
            <v>0</v>
          </cell>
          <cell r="II30">
            <v>0</v>
          </cell>
          <cell r="IJ30">
            <v>0</v>
          </cell>
          <cell r="IK30">
            <v>0</v>
          </cell>
          <cell r="IL30">
            <v>0</v>
          </cell>
          <cell r="IM30">
            <v>0</v>
          </cell>
          <cell r="IN30">
            <v>0</v>
          </cell>
          <cell r="IO30">
            <v>0</v>
          </cell>
          <cell r="IP30">
            <v>0</v>
          </cell>
          <cell r="IQ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cell r="FX31">
            <v>0</v>
          </cell>
          <cell r="FY31">
            <v>0</v>
          </cell>
          <cell r="FZ31">
            <v>0</v>
          </cell>
          <cell r="GA31">
            <v>0</v>
          </cell>
          <cell r="GB31">
            <v>0</v>
          </cell>
          <cell r="GC31">
            <v>0</v>
          </cell>
          <cell r="GD31">
            <v>0</v>
          </cell>
          <cell r="GE31">
            <v>0</v>
          </cell>
          <cell r="GF31">
            <v>0</v>
          </cell>
          <cell r="GG31">
            <v>0</v>
          </cell>
          <cell r="GH31">
            <v>0</v>
          </cell>
          <cell r="GI31">
            <v>0</v>
          </cell>
          <cell r="GJ31">
            <v>0</v>
          </cell>
          <cell r="GK31">
            <v>0</v>
          </cell>
          <cell r="GL31">
            <v>0</v>
          </cell>
          <cell r="GM31">
            <v>0</v>
          </cell>
          <cell r="GN31">
            <v>0</v>
          </cell>
          <cell r="GO31">
            <v>0</v>
          </cell>
          <cell r="GP31">
            <v>0</v>
          </cell>
          <cell r="GQ31">
            <v>0</v>
          </cell>
          <cell r="GR31">
            <v>0</v>
          </cell>
          <cell r="GS31">
            <v>0</v>
          </cell>
          <cell r="GT31">
            <v>0</v>
          </cell>
          <cell r="GU31">
            <v>0</v>
          </cell>
          <cell r="GV31">
            <v>0</v>
          </cell>
          <cell r="GW31">
            <v>0</v>
          </cell>
          <cell r="GX31">
            <v>0</v>
          </cell>
          <cell r="GY31">
            <v>0</v>
          </cell>
          <cell r="GZ31">
            <v>0</v>
          </cell>
          <cell r="HA31">
            <v>0</v>
          </cell>
          <cell r="HB31">
            <v>0</v>
          </cell>
          <cell r="HC31">
            <v>0</v>
          </cell>
          <cell r="HD31">
            <v>0</v>
          </cell>
          <cell r="HE31">
            <v>0</v>
          </cell>
          <cell r="HF31">
            <v>0</v>
          </cell>
          <cell r="HG31">
            <v>0</v>
          </cell>
          <cell r="HH31">
            <v>0</v>
          </cell>
          <cell r="HI31">
            <v>0</v>
          </cell>
          <cell r="HJ31">
            <v>0</v>
          </cell>
          <cell r="HK31">
            <v>0</v>
          </cell>
          <cell r="HL31">
            <v>0</v>
          </cell>
          <cell r="HM31">
            <v>0</v>
          </cell>
          <cell r="HN31">
            <v>0</v>
          </cell>
          <cell r="HO31">
            <v>0</v>
          </cell>
          <cell r="HP31">
            <v>0</v>
          </cell>
          <cell r="HQ31">
            <v>0</v>
          </cell>
          <cell r="HR31">
            <v>0</v>
          </cell>
          <cell r="HS31">
            <v>0</v>
          </cell>
          <cell r="HT31">
            <v>0</v>
          </cell>
          <cell r="HU31">
            <v>0</v>
          </cell>
          <cell r="HV31">
            <v>0</v>
          </cell>
          <cell r="HW31">
            <v>0</v>
          </cell>
          <cell r="HX31">
            <v>0</v>
          </cell>
          <cell r="HY31">
            <v>0</v>
          </cell>
          <cell r="HZ31">
            <v>0</v>
          </cell>
          <cell r="IA31">
            <v>0</v>
          </cell>
          <cell r="IB31">
            <v>0</v>
          </cell>
          <cell r="IC31">
            <v>0</v>
          </cell>
          <cell r="ID31">
            <v>0</v>
          </cell>
          <cell r="IE31">
            <v>0</v>
          </cell>
          <cell r="IF31">
            <v>0</v>
          </cell>
          <cell r="IG31">
            <v>0</v>
          </cell>
          <cell r="IH31">
            <v>0</v>
          </cell>
          <cell r="II31">
            <v>0</v>
          </cell>
          <cell r="IJ31">
            <v>0</v>
          </cell>
          <cell r="IK31">
            <v>0</v>
          </cell>
          <cell r="IL31">
            <v>0</v>
          </cell>
          <cell r="IM31">
            <v>0</v>
          </cell>
          <cell r="IN31">
            <v>0</v>
          </cell>
          <cell r="IO31">
            <v>0</v>
          </cell>
          <cell r="IP31">
            <v>0</v>
          </cell>
          <cell r="IQ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cell r="FX32">
            <v>0</v>
          </cell>
          <cell r="FY32">
            <v>0</v>
          </cell>
          <cell r="FZ32">
            <v>0</v>
          </cell>
          <cell r="GA32">
            <v>0</v>
          </cell>
          <cell r="GB32">
            <v>0</v>
          </cell>
          <cell r="GC32">
            <v>0</v>
          </cell>
          <cell r="GD32">
            <v>0</v>
          </cell>
          <cell r="GE32">
            <v>0</v>
          </cell>
          <cell r="GF32">
            <v>0</v>
          </cell>
          <cell r="GG32">
            <v>0</v>
          </cell>
          <cell r="GH32">
            <v>0</v>
          </cell>
          <cell r="GI32">
            <v>0</v>
          </cell>
          <cell r="GJ32">
            <v>0</v>
          </cell>
          <cell r="GK32">
            <v>0</v>
          </cell>
          <cell r="GL32">
            <v>0</v>
          </cell>
          <cell r="GM32">
            <v>0</v>
          </cell>
          <cell r="GN32">
            <v>0</v>
          </cell>
          <cell r="GO32">
            <v>0</v>
          </cell>
          <cell r="GP32">
            <v>0</v>
          </cell>
          <cell r="GQ32">
            <v>0</v>
          </cell>
          <cell r="GR32">
            <v>0</v>
          </cell>
          <cell r="GS32">
            <v>0</v>
          </cell>
          <cell r="GT32">
            <v>0</v>
          </cell>
          <cell r="GU32">
            <v>0</v>
          </cell>
          <cell r="GV32">
            <v>0</v>
          </cell>
          <cell r="GW32">
            <v>0</v>
          </cell>
          <cell r="GX32">
            <v>0</v>
          </cell>
          <cell r="GY32">
            <v>0</v>
          </cell>
          <cell r="GZ32">
            <v>0</v>
          </cell>
          <cell r="HA32">
            <v>0</v>
          </cell>
          <cell r="HB32">
            <v>0</v>
          </cell>
          <cell r="HC32">
            <v>0</v>
          </cell>
          <cell r="HD32">
            <v>0</v>
          </cell>
          <cell r="HE32">
            <v>0</v>
          </cell>
          <cell r="HF32">
            <v>0</v>
          </cell>
          <cell r="HG32">
            <v>0</v>
          </cell>
          <cell r="HH32">
            <v>0</v>
          </cell>
          <cell r="HI32">
            <v>0</v>
          </cell>
          <cell r="HJ32">
            <v>0</v>
          </cell>
          <cell r="HK32">
            <v>0</v>
          </cell>
          <cell r="HL32">
            <v>0</v>
          </cell>
          <cell r="HM32">
            <v>0</v>
          </cell>
          <cell r="HN32">
            <v>0</v>
          </cell>
          <cell r="HO32">
            <v>0</v>
          </cell>
          <cell r="HP32">
            <v>0</v>
          </cell>
          <cell r="HQ32">
            <v>0</v>
          </cell>
          <cell r="HR32">
            <v>0</v>
          </cell>
          <cell r="HS32">
            <v>0</v>
          </cell>
          <cell r="HT32">
            <v>0</v>
          </cell>
          <cell r="HU32">
            <v>0</v>
          </cell>
          <cell r="HV32">
            <v>0</v>
          </cell>
          <cell r="HW32">
            <v>0</v>
          </cell>
          <cell r="HX32">
            <v>0</v>
          </cell>
          <cell r="HY32">
            <v>0</v>
          </cell>
          <cell r="HZ32">
            <v>0</v>
          </cell>
          <cell r="IA32">
            <v>0</v>
          </cell>
          <cell r="IB32">
            <v>0</v>
          </cell>
          <cell r="IC32">
            <v>0</v>
          </cell>
          <cell r="ID32">
            <v>0</v>
          </cell>
          <cell r="IE32">
            <v>0</v>
          </cell>
          <cell r="IF32">
            <v>0</v>
          </cell>
          <cell r="IG32">
            <v>0</v>
          </cell>
          <cell r="IH32">
            <v>0</v>
          </cell>
          <cell r="II32">
            <v>0</v>
          </cell>
          <cell r="IJ32">
            <v>0</v>
          </cell>
          <cell r="IK32">
            <v>0</v>
          </cell>
          <cell r="IL32">
            <v>0</v>
          </cell>
          <cell r="IM32">
            <v>0</v>
          </cell>
          <cell r="IN32">
            <v>0</v>
          </cell>
          <cell r="IO32">
            <v>0</v>
          </cell>
          <cell r="IP32">
            <v>0</v>
          </cell>
          <cell r="IQ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cell r="FX33">
            <v>0</v>
          </cell>
          <cell r="FY33">
            <v>0</v>
          </cell>
          <cell r="FZ33">
            <v>0</v>
          </cell>
          <cell r="GA33">
            <v>0</v>
          </cell>
          <cell r="GB33">
            <v>0</v>
          </cell>
          <cell r="GC33">
            <v>0</v>
          </cell>
          <cell r="GD33">
            <v>0</v>
          </cell>
          <cell r="GE33">
            <v>0</v>
          </cell>
          <cell r="GF33">
            <v>0</v>
          </cell>
          <cell r="GG33">
            <v>0</v>
          </cell>
          <cell r="GH33">
            <v>0</v>
          </cell>
          <cell r="GI33">
            <v>0</v>
          </cell>
          <cell r="GJ33">
            <v>0</v>
          </cell>
          <cell r="GK33">
            <v>0</v>
          </cell>
          <cell r="GL33">
            <v>0</v>
          </cell>
          <cell r="GM33">
            <v>0</v>
          </cell>
          <cell r="GN33">
            <v>0</v>
          </cell>
          <cell r="GO33">
            <v>0</v>
          </cell>
          <cell r="GP33">
            <v>0</v>
          </cell>
          <cell r="GQ33">
            <v>0</v>
          </cell>
          <cell r="GR33">
            <v>0</v>
          </cell>
          <cell r="GS33">
            <v>0</v>
          </cell>
          <cell r="GT33">
            <v>0</v>
          </cell>
          <cell r="GU33">
            <v>0</v>
          </cell>
          <cell r="GV33">
            <v>0</v>
          </cell>
          <cell r="GW33">
            <v>0</v>
          </cell>
          <cell r="GX33">
            <v>0</v>
          </cell>
          <cell r="GY33">
            <v>0</v>
          </cell>
          <cell r="GZ33">
            <v>0</v>
          </cell>
          <cell r="HA33">
            <v>0</v>
          </cell>
          <cell r="HB33">
            <v>0</v>
          </cell>
          <cell r="HC33">
            <v>0</v>
          </cell>
          <cell r="HD33">
            <v>0</v>
          </cell>
          <cell r="HE33">
            <v>0</v>
          </cell>
          <cell r="HF33">
            <v>0</v>
          </cell>
          <cell r="HG33">
            <v>0</v>
          </cell>
          <cell r="HH33">
            <v>0</v>
          </cell>
          <cell r="HI33">
            <v>0</v>
          </cell>
          <cell r="HJ33">
            <v>0</v>
          </cell>
          <cell r="HK33">
            <v>0</v>
          </cell>
          <cell r="HL33">
            <v>0</v>
          </cell>
          <cell r="HM33">
            <v>0</v>
          </cell>
          <cell r="HN33">
            <v>0</v>
          </cell>
          <cell r="HO33">
            <v>0</v>
          </cell>
          <cell r="HP33">
            <v>0</v>
          </cell>
          <cell r="HQ33">
            <v>0</v>
          </cell>
          <cell r="HR33">
            <v>0</v>
          </cell>
          <cell r="HS33">
            <v>0</v>
          </cell>
          <cell r="HT33">
            <v>0</v>
          </cell>
          <cell r="HU33">
            <v>0</v>
          </cell>
          <cell r="HV33">
            <v>0</v>
          </cell>
          <cell r="HW33">
            <v>0</v>
          </cell>
          <cell r="HX33">
            <v>0</v>
          </cell>
          <cell r="HY33">
            <v>0</v>
          </cell>
          <cell r="HZ33">
            <v>0</v>
          </cell>
          <cell r="IA33">
            <v>0</v>
          </cell>
          <cell r="IB33">
            <v>0</v>
          </cell>
          <cell r="IC33">
            <v>0</v>
          </cell>
          <cell r="ID33">
            <v>0</v>
          </cell>
          <cell r="IE33">
            <v>0</v>
          </cell>
          <cell r="IF33">
            <v>0</v>
          </cell>
          <cell r="IG33">
            <v>0</v>
          </cell>
          <cell r="IH33">
            <v>0</v>
          </cell>
          <cell r="II33">
            <v>0</v>
          </cell>
          <cell r="IJ33">
            <v>0</v>
          </cell>
          <cell r="IK33">
            <v>0</v>
          </cell>
          <cell r="IL33">
            <v>0</v>
          </cell>
          <cell r="IM33">
            <v>0</v>
          </cell>
          <cell r="IN33">
            <v>0</v>
          </cell>
          <cell r="IO33">
            <v>0</v>
          </cell>
          <cell r="IP33">
            <v>0</v>
          </cell>
          <cell r="IQ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cell r="FX34">
            <v>0</v>
          </cell>
          <cell r="FY34">
            <v>0</v>
          </cell>
          <cell r="FZ34">
            <v>0</v>
          </cell>
          <cell r="GA34">
            <v>0</v>
          </cell>
          <cell r="GB34">
            <v>0</v>
          </cell>
          <cell r="GC34">
            <v>0</v>
          </cell>
          <cell r="GD34">
            <v>0</v>
          </cell>
          <cell r="GE34">
            <v>0</v>
          </cell>
          <cell r="GF34">
            <v>0</v>
          </cell>
          <cell r="GG34">
            <v>0</v>
          </cell>
          <cell r="GH34">
            <v>0</v>
          </cell>
          <cell r="GI34">
            <v>0</v>
          </cell>
          <cell r="GJ34">
            <v>0</v>
          </cell>
          <cell r="GK34">
            <v>0</v>
          </cell>
          <cell r="GL34">
            <v>0</v>
          </cell>
          <cell r="GM34">
            <v>0</v>
          </cell>
          <cell r="GN34">
            <v>0</v>
          </cell>
          <cell r="GO34">
            <v>0</v>
          </cell>
          <cell r="GP34">
            <v>0</v>
          </cell>
          <cell r="GQ34">
            <v>0</v>
          </cell>
          <cell r="GR34">
            <v>0</v>
          </cell>
          <cell r="GS34">
            <v>0</v>
          </cell>
          <cell r="GT34">
            <v>0</v>
          </cell>
          <cell r="GU34">
            <v>0</v>
          </cell>
          <cell r="GV34">
            <v>0</v>
          </cell>
          <cell r="GW34">
            <v>0</v>
          </cell>
          <cell r="GX34">
            <v>0</v>
          </cell>
          <cell r="GY34">
            <v>0</v>
          </cell>
          <cell r="GZ34">
            <v>0</v>
          </cell>
          <cell r="HA34">
            <v>0</v>
          </cell>
          <cell r="HB34">
            <v>0</v>
          </cell>
          <cell r="HC34">
            <v>0</v>
          </cell>
          <cell r="HD34">
            <v>0</v>
          </cell>
          <cell r="HE34">
            <v>0</v>
          </cell>
          <cell r="HF34">
            <v>0</v>
          </cell>
          <cell r="HG34">
            <v>0</v>
          </cell>
          <cell r="HH34">
            <v>0</v>
          </cell>
          <cell r="HI34">
            <v>0</v>
          </cell>
          <cell r="HJ34">
            <v>0</v>
          </cell>
          <cell r="HK34">
            <v>0</v>
          </cell>
          <cell r="HL34">
            <v>0</v>
          </cell>
          <cell r="HM34">
            <v>0</v>
          </cell>
          <cell r="HN34">
            <v>0</v>
          </cell>
          <cell r="HO34">
            <v>0</v>
          </cell>
          <cell r="HP34">
            <v>0</v>
          </cell>
          <cell r="HQ34">
            <v>0</v>
          </cell>
          <cell r="HR34">
            <v>0</v>
          </cell>
          <cell r="HS34">
            <v>0</v>
          </cell>
          <cell r="HT34">
            <v>0</v>
          </cell>
          <cell r="HU34">
            <v>0</v>
          </cell>
          <cell r="HV34">
            <v>0</v>
          </cell>
          <cell r="HW34">
            <v>0</v>
          </cell>
          <cell r="HX34">
            <v>0</v>
          </cell>
          <cell r="HY34">
            <v>0</v>
          </cell>
          <cell r="HZ34">
            <v>0</v>
          </cell>
          <cell r="IA34">
            <v>0</v>
          </cell>
          <cell r="IB34">
            <v>0</v>
          </cell>
          <cell r="IC34">
            <v>0</v>
          </cell>
          <cell r="ID34">
            <v>0</v>
          </cell>
          <cell r="IE34">
            <v>0</v>
          </cell>
          <cell r="IF34">
            <v>0</v>
          </cell>
          <cell r="IG34">
            <v>0</v>
          </cell>
          <cell r="IH34">
            <v>0</v>
          </cell>
          <cell r="II34">
            <v>0</v>
          </cell>
          <cell r="IJ34">
            <v>0</v>
          </cell>
          <cell r="IK34">
            <v>0</v>
          </cell>
          <cell r="IL34">
            <v>0</v>
          </cell>
          <cell r="IM34">
            <v>0</v>
          </cell>
          <cell r="IN34">
            <v>0</v>
          </cell>
          <cell r="IO34">
            <v>0</v>
          </cell>
          <cell r="IP34">
            <v>0</v>
          </cell>
          <cell r="IQ34">
            <v>0</v>
          </cell>
        </row>
        <row r="35">
          <cell r="B35">
            <v>30.532</v>
          </cell>
          <cell r="C35">
            <v>26.488</v>
          </cell>
          <cell r="D35">
            <v>508.66399999999999</v>
          </cell>
          <cell r="E35">
            <v>220.80600000000001</v>
          </cell>
          <cell r="F35">
            <v>287.858</v>
          </cell>
          <cell r="G35">
            <v>84.317999999999998</v>
          </cell>
          <cell r="H35">
            <v>32.703000000000003</v>
          </cell>
          <cell r="I35">
            <v>51.615000000000002</v>
          </cell>
          <cell r="J35">
            <v>26.283999999999999</v>
          </cell>
          <cell r="K35">
            <v>12.257999999999999</v>
          </cell>
          <cell r="L35">
            <v>14.026</v>
          </cell>
          <cell r="M35">
            <v>72.707999999999998</v>
          </cell>
          <cell r="N35">
            <v>28.294</v>
          </cell>
          <cell r="O35">
            <v>44.414000000000001</v>
          </cell>
          <cell r="P35">
            <v>11.016999999999999</v>
          </cell>
          <cell r="Q35">
            <v>3.3530000000000002</v>
          </cell>
          <cell r="R35">
            <v>7.6639999999999997</v>
          </cell>
          <cell r="S35">
            <v>56.156999999999996</v>
          </cell>
          <cell r="T35">
            <v>22.957999999999998</v>
          </cell>
          <cell r="U35">
            <v>33.200000000000003</v>
          </cell>
          <cell r="V35">
            <v>5.46</v>
          </cell>
          <cell r="W35">
            <v>3.1030000000000002</v>
          </cell>
          <cell r="X35">
            <v>2.3570000000000002</v>
          </cell>
          <cell r="Y35">
            <v>12.288</v>
          </cell>
          <cell r="Z35">
            <v>4.4089999999999998</v>
          </cell>
          <cell r="AA35">
            <v>7.8789999999999996</v>
          </cell>
          <cell r="AB35">
            <v>11.67</v>
          </cell>
          <cell r="AC35">
            <v>0.33800000000000002</v>
          </cell>
          <cell r="AD35">
            <v>11.332000000000001</v>
          </cell>
          <cell r="AE35">
            <v>171.761</v>
          </cell>
          <cell r="AF35">
            <v>81.647999999999996</v>
          </cell>
          <cell r="AG35">
            <v>90.113</v>
          </cell>
          <cell r="AH35">
            <v>142.01599999999999</v>
          </cell>
          <cell r="AI35">
            <v>63.234999999999999</v>
          </cell>
          <cell r="AJ35">
            <v>78.781000000000006</v>
          </cell>
          <cell r="AK35">
            <v>16.725000000000001</v>
          </cell>
          <cell r="AL35">
            <v>6.29</v>
          </cell>
          <cell r="AM35">
            <v>10.435</v>
          </cell>
          <cell r="AN35">
            <v>125.291</v>
          </cell>
          <cell r="AO35">
            <v>56.945</v>
          </cell>
          <cell r="AP35">
            <v>68.346000000000004</v>
          </cell>
          <cell r="AQ35">
            <v>838.15800000000002</v>
          </cell>
          <cell r="AR35">
            <v>436.22</v>
          </cell>
          <cell r="AS35">
            <v>401.93799999999999</v>
          </cell>
          <cell r="AT35">
            <v>548.96</v>
          </cell>
          <cell r="AU35">
            <v>245.048</v>
          </cell>
          <cell r="AV35">
            <v>303.91199999999998</v>
          </cell>
          <cell r="AW35">
            <v>67.516999999999996</v>
          </cell>
          <cell r="AX35">
            <v>27.93</v>
          </cell>
          <cell r="AY35">
            <v>39.587000000000003</v>
          </cell>
          <cell r="AZ35">
            <v>2034.9770000000001</v>
          </cell>
          <cell r="BA35">
            <v>1017.896</v>
          </cell>
          <cell r="BB35">
            <v>1017.08</v>
          </cell>
          <cell r="BC35">
            <v>1304.2059999999999</v>
          </cell>
          <cell r="BD35">
            <v>716.04499999999996</v>
          </cell>
          <cell r="BE35">
            <v>588.16200000000003</v>
          </cell>
          <cell r="BF35">
            <v>233.31800000000001</v>
          </cell>
          <cell r="BG35">
            <v>126.798</v>
          </cell>
          <cell r="BH35">
            <v>106.52</v>
          </cell>
          <cell r="BI35">
            <v>141.02000000000001</v>
          </cell>
          <cell r="BJ35">
            <v>56.295999999999999</v>
          </cell>
          <cell r="BK35">
            <v>84.724000000000004</v>
          </cell>
          <cell r="BL35">
            <v>75.75</v>
          </cell>
          <cell r="BM35">
            <v>36.229999999999997</v>
          </cell>
          <cell r="BN35">
            <v>39.520000000000003</v>
          </cell>
          <cell r="BO35">
            <v>151.87100000000001</v>
          </cell>
          <cell r="BP35">
            <v>67.938000000000002</v>
          </cell>
          <cell r="BQ35">
            <v>83.933999999999997</v>
          </cell>
          <cell r="BR35">
            <v>136.95400000000001</v>
          </cell>
          <cell r="BS35">
            <v>55.865000000000002</v>
          </cell>
          <cell r="BT35">
            <v>81.087999999999994</v>
          </cell>
          <cell r="BU35">
            <v>224.09899999999999</v>
          </cell>
          <cell r="BV35">
            <v>121.54600000000001</v>
          </cell>
          <cell r="BW35">
            <v>102.55200000000001</v>
          </cell>
          <cell r="BX35">
            <v>1080.1079999999999</v>
          </cell>
          <cell r="BY35">
            <v>594.49800000000005</v>
          </cell>
          <cell r="BZ35">
            <v>485.61</v>
          </cell>
          <cell r="CA35">
            <v>202.25</v>
          </cell>
          <cell r="CB35">
            <v>107.488</v>
          </cell>
          <cell r="CC35">
            <v>94.760999999999996</v>
          </cell>
          <cell r="CD35">
            <v>865.90800000000002</v>
          </cell>
          <cell r="CE35">
            <v>455.66300000000001</v>
          </cell>
          <cell r="CF35">
            <v>410.245</v>
          </cell>
          <cell r="CG35">
            <v>102.59099999999999</v>
          </cell>
          <cell r="CH35">
            <v>54.999000000000002</v>
          </cell>
          <cell r="CI35">
            <v>47.591999999999999</v>
          </cell>
          <cell r="CJ35">
            <v>1420.567</v>
          </cell>
          <cell r="CK35">
            <v>761.00900000000001</v>
          </cell>
          <cell r="CL35">
            <v>659.55799999999999</v>
          </cell>
          <cell r="CM35">
            <v>1277.1610000000001</v>
          </cell>
          <cell r="CN35">
            <v>694.928</v>
          </cell>
          <cell r="CO35">
            <v>582.23400000000004</v>
          </cell>
          <cell r="CP35">
            <v>1177.19</v>
          </cell>
          <cell r="CQ35">
            <v>653.68100000000004</v>
          </cell>
          <cell r="CR35">
            <v>523.50900000000001</v>
          </cell>
          <cell r="CS35">
            <v>325.42500000000001</v>
          </cell>
          <cell r="CT35">
            <v>158.745</v>
          </cell>
          <cell r="CU35">
            <v>166.68</v>
          </cell>
          <cell r="CV35">
            <v>215</v>
          </cell>
          <cell r="CW35">
            <v>105.101</v>
          </cell>
          <cell r="CX35">
            <v>109.898</v>
          </cell>
          <cell r="CY35">
            <v>98.638999999999996</v>
          </cell>
          <cell r="CZ35">
            <v>60.137</v>
          </cell>
          <cell r="DA35">
            <v>38.502000000000002</v>
          </cell>
          <cell r="DB35">
            <v>84.77</v>
          </cell>
          <cell r="DC35">
            <v>44.064</v>
          </cell>
          <cell r="DD35">
            <v>40.706000000000003</v>
          </cell>
          <cell r="DE35">
            <v>646</v>
          </cell>
          <cell r="DF35">
            <v>257.78800000000001</v>
          </cell>
          <cell r="DG35">
            <v>388.21199999999999</v>
          </cell>
          <cell r="DH35">
            <v>148.61799999999999</v>
          </cell>
          <cell r="DI35">
            <v>48.191000000000003</v>
          </cell>
          <cell r="DJ35">
            <v>100.42700000000001</v>
          </cell>
          <cell r="DK35">
            <v>44.058999999999997</v>
          </cell>
          <cell r="DL35">
            <v>22.74</v>
          </cell>
          <cell r="DM35">
            <v>21.318999999999999</v>
          </cell>
          <cell r="DN35">
            <v>124.482</v>
          </cell>
          <cell r="DO35">
            <v>42.933</v>
          </cell>
          <cell r="DP35">
            <v>81.549000000000007</v>
          </cell>
          <cell r="DQ35">
            <v>25.998000000000001</v>
          </cell>
          <cell r="DR35">
            <v>7.8070000000000004</v>
          </cell>
          <cell r="DS35">
            <v>18.190999999999999</v>
          </cell>
          <cell r="DT35">
            <v>92.715000000000003</v>
          </cell>
          <cell r="DU35">
            <v>33.265000000000001</v>
          </cell>
          <cell r="DV35">
            <v>59.45</v>
          </cell>
          <cell r="DW35">
            <v>13.12</v>
          </cell>
          <cell r="DX35">
            <v>5.9550000000000001</v>
          </cell>
          <cell r="DY35">
            <v>7.165</v>
          </cell>
          <cell r="DZ35">
            <v>24.135000000000002</v>
          </cell>
          <cell r="EA35">
            <v>5.258</v>
          </cell>
          <cell r="EB35">
            <v>18.878</v>
          </cell>
          <cell r="EC35">
            <v>30.030999999999999</v>
          </cell>
          <cell r="ED35">
            <v>0.54300000000000004</v>
          </cell>
          <cell r="EE35">
            <v>29.488</v>
          </cell>
          <cell r="EF35">
            <v>267.51299999999998</v>
          </cell>
          <cell r="EG35">
            <v>112.824</v>
          </cell>
          <cell r="EH35">
            <v>154.69</v>
          </cell>
          <cell r="EI35">
            <v>233.38800000000001</v>
          </cell>
          <cell r="EJ35">
            <v>92.254999999999995</v>
          </cell>
          <cell r="EK35">
            <v>141.13300000000001</v>
          </cell>
          <cell r="EL35">
            <v>36.731000000000002</v>
          </cell>
          <cell r="EM35">
            <v>13.221</v>
          </cell>
          <cell r="EN35">
            <v>23.51</v>
          </cell>
          <cell r="EO35">
            <v>196.65700000000001</v>
          </cell>
          <cell r="EP35">
            <v>79.034000000000006</v>
          </cell>
          <cell r="EQ35">
            <v>117.623</v>
          </cell>
          <cell r="ER35">
            <v>1340.9369999999999</v>
          </cell>
          <cell r="ES35">
            <v>729.26599999999996</v>
          </cell>
          <cell r="ET35">
            <v>611.67100000000005</v>
          </cell>
          <cell r="EU35">
            <v>694.04</v>
          </cell>
          <cell r="EV35">
            <v>288.63099999999997</v>
          </cell>
          <cell r="EW35">
            <v>405.40899999999999</v>
          </cell>
          <cell r="EX35">
            <v>117.857</v>
          </cell>
          <cell r="EY35">
            <v>41.319000000000003</v>
          </cell>
          <cell r="EZ35">
            <v>76.537999999999997</v>
          </cell>
          <cell r="FA35">
            <v>422.08199999999999</v>
          </cell>
          <cell r="FB35">
            <v>207.596</v>
          </cell>
          <cell r="FC35">
            <v>214.48599999999999</v>
          </cell>
          <cell r="FD35">
            <v>239.97</v>
          </cell>
          <cell r="FE35">
            <v>127.145</v>
          </cell>
          <cell r="FF35">
            <v>112.825</v>
          </cell>
          <cell r="FG35">
            <v>36.247</v>
          </cell>
          <cell r="FH35">
            <v>17.623000000000001</v>
          </cell>
          <cell r="FI35">
            <v>18.623999999999999</v>
          </cell>
          <cell r="FJ35">
            <v>26.885000000000002</v>
          </cell>
          <cell r="FK35">
            <v>10.624000000000001</v>
          </cell>
          <cell r="FL35">
            <v>16.260999999999999</v>
          </cell>
          <cell r="FM35">
            <v>13.085000000000001</v>
          </cell>
          <cell r="FN35">
            <v>6.7450000000000001</v>
          </cell>
          <cell r="FO35">
            <v>6.34</v>
          </cell>
          <cell r="FP35">
            <v>26.213000000000001</v>
          </cell>
          <cell r="FQ35">
            <v>10.670999999999999</v>
          </cell>
          <cell r="FR35">
            <v>15.542</v>
          </cell>
          <cell r="FS35">
            <v>24.905999999999999</v>
          </cell>
          <cell r="FT35">
            <v>9.7260000000000009</v>
          </cell>
          <cell r="FU35">
            <v>15.18</v>
          </cell>
          <cell r="FV35">
            <v>40.127000000000002</v>
          </cell>
          <cell r="FW35">
            <v>21.268000000000001</v>
          </cell>
          <cell r="FX35">
            <v>18.858000000000001</v>
          </cell>
          <cell r="FY35">
            <v>199.84299999999999</v>
          </cell>
          <cell r="FZ35">
            <v>105.877</v>
          </cell>
          <cell r="GA35">
            <v>93.965999999999994</v>
          </cell>
          <cell r="GB35">
            <v>36.295999999999999</v>
          </cell>
          <cell r="GC35">
            <v>18.901</v>
          </cell>
          <cell r="GD35">
            <v>17.395</v>
          </cell>
          <cell r="GE35">
            <v>164.709</v>
          </cell>
          <cell r="GF35">
            <v>82.677000000000007</v>
          </cell>
          <cell r="GG35">
            <v>82.033000000000001</v>
          </cell>
          <cell r="GH35">
            <v>21.67</v>
          </cell>
          <cell r="GI35">
            <v>7.5979999999999999</v>
          </cell>
          <cell r="GJ35">
            <v>14.071999999999999</v>
          </cell>
          <cell r="GK35">
            <v>262.47300000000001</v>
          </cell>
          <cell r="GL35">
            <v>138.584</v>
          </cell>
          <cell r="GM35">
            <v>123.889</v>
          </cell>
          <cell r="GN35">
            <v>234.465</v>
          </cell>
          <cell r="GO35">
            <v>124.562</v>
          </cell>
          <cell r="GP35">
            <v>109.90300000000001</v>
          </cell>
          <cell r="GQ35">
            <v>217.39500000000001</v>
          </cell>
          <cell r="GR35">
            <v>115.64100000000001</v>
          </cell>
          <cell r="GS35">
            <v>101.754</v>
          </cell>
          <cell r="GT35">
            <v>65.62</v>
          </cell>
          <cell r="GU35">
            <v>32.646000000000001</v>
          </cell>
          <cell r="GV35">
            <v>32.973999999999997</v>
          </cell>
          <cell r="GW35">
            <v>40.225000000000001</v>
          </cell>
          <cell r="GX35">
            <v>21.552</v>
          </cell>
          <cell r="GY35">
            <v>18.672999999999998</v>
          </cell>
          <cell r="GZ35">
            <v>17.721</v>
          </cell>
          <cell r="HA35">
            <v>10.113</v>
          </cell>
          <cell r="HB35">
            <v>7.6079999999999997</v>
          </cell>
          <cell r="HC35">
            <v>14.736000000000001</v>
          </cell>
          <cell r="HD35">
            <v>7.6630000000000003</v>
          </cell>
          <cell r="HE35">
            <v>7.0730000000000004</v>
          </cell>
          <cell r="HF35">
            <v>167.376</v>
          </cell>
          <cell r="HG35">
            <v>72.787999999999997</v>
          </cell>
          <cell r="HH35">
            <v>94.587999999999994</v>
          </cell>
          <cell r="HI35">
            <v>33.171999999999997</v>
          </cell>
          <cell r="HJ35">
            <v>10.75</v>
          </cell>
          <cell r="HK35">
            <v>22.422999999999998</v>
          </cell>
          <cell r="HL35">
            <v>7.569</v>
          </cell>
          <cell r="HM35">
            <v>2.4740000000000002</v>
          </cell>
          <cell r="HN35">
            <v>5.0949999999999998</v>
          </cell>
          <cell r="HO35">
            <v>29.317</v>
          </cell>
          <cell r="HP35">
            <v>10.513</v>
          </cell>
          <cell r="HQ35">
            <v>18.803999999999998</v>
          </cell>
          <cell r="HR35">
            <v>4.4560000000000004</v>
          </cell>
          <cell r="HS35">
            <v>1.379</v>
          </cell>
          <cell r="HT35">
            <v>3.0760000000000001</v>
          </cell>
          <cell r="HU35">
            <v>23.442</v>
          </cell>
          <cell r="HV35">
            <v>8.6950000000000003</v>
          </cell>
          <cell r="HW35">
            <v>14.747</v>
          </cell>
          <cell r="HX35">
            <v>2.2360000000000002</v>
          </cell>
          <cell r="HY35">
            <v>1.3120000000000001</v>
          </cell>
          <cell r="HZ35">
            <v>0.92400000000000004</v>
          </cell>
          <cell r="IA35">
            <v>3.855</v>
          </cell>
          <cell r="IB35">
            <v>0.23599999999999999</v>
          </cell>
          <cell r="IC35">
            <v>3.6190000000000002</v>
          </cell>
          <cell r="ID35">
            <v>6.6509999999999998</v>
          </cell>
          <cell r="IE35">
            <v>0.251</v>
          </cell>
          <cell r="IF35">
            <v>6.4009999999999998</v>
          </cell>
          <cell r="IG35">
            <v>64.765000000000001</v>
          </cell>
          <cell r="IH35">
            <v>30.407</v>
          </cell>
          <cell r="II35">
            <v>34.357999999999997</v>
          </cell>
          <cell r="IJ35">
            <v>47.908000000000001</v>
          </cell>
          <cell r="IK35">
            <v>18.411999999999999</v>
          </cell>
          <cell r="IL35">
            <v>29.495999999999999</v>
          </cell>
          <cell r="IM35">
            <v>7.1269999999999998</v>
          </cell>
          <cell r="IN35">
            <v>1.9019999999999999</v>
          </cell>
          <cell r="IO35">
            <v>5.2249999999999996</v>
          </cell>
          <cell r="IP35">
            <v>40.780999999999999</v>
          </cell>
          <cell r="IQ35">
            <v>16.510000000000002</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cell r="FX36">
            <v>0</v>
          </cell>
          <cell r="FY36">
            <v>0</v>
          </cell>
          <cell r="FZ36">
            <v>0</v>
          </cell>
          <cell r="GA36">
            <v>0</v>
          </cell>
          <cell r="GB36">
            <v>0</v>
          </cell>
          <cell r="GC36">
            <v>0</v>
          </cell>
          <cell r="GD36">
            <v>0</v>
          </cell>
          <cell r="GE36">
            <v>0</v>
          </cell>
          <cell r="GF36">
            <v>0</v>
          </cell>
          <cell r="GG36">
            <v>0</v>
          </cell>
          <cell r="GH36">
            <v>0</v>
          </cell>
          <cell r="GI36">
            <v>0</v>
          </cell>
          <cell r="GJ36">
            <v>0</v>
          </cell>
          <cell r="GK36">
            <v>0</v>
          </cell>
          <cell r="GL36">
            <v>0</v>
          </cell>
          <cell r="GM36">
            <v>0</v>
          </cell>
          <cell r="GN36">
            <v>0</v>
          </cell>
          <cell r="GO36">
            <v>0</v>
          </cell>
          <cell r="GP36">
            <v>0</v>
          </cell>
          <cell r="GQ36">
            <v>0</v>
          </cell>
          <cell r="GR36">
            <v>0</v>
          </cell>
          <cell r="GS36">
            <v>0</v>
          </cell>
          <cell r="GT36">
            <v>0</v>
          </cell>
          <cell r="GU36">
            <v>0</v>
          </cell>
          <cell r="GV36">
            <v>0</v>
          </cell>
          <cell r="GW36">
            <v>0</v>
          </cell>
          <cell r="GX36">
            <v>0</v>
          </cell>
          <cell r="GY36">
            <v>0</v>
          </cell>
          <cell r="GZ36">
            <v>0</v>
          </cell>
          <cell r="HA36">
            <v>0</v>
          </cell>
          <cell r="HB36">
            <v>0</v>
          </cell>
          <cell r="HC36">
            <v>0</v>
          </cell>
          <cell r="HD36">
            <v>0</v>
          </cell>
          <cell r="HE36">
            <v>0</v>
          </cell>
          <cell r="HF36">
            <v>0</v>
          </cell>
          <cell r="HG36">
            <v>0</v>
          </cell>
          <cell r="HH36">
            <v>0</v>
          </cell>
          <cell r="HI36">
            <v>0</v>
          </cell>
          <cell r="HJ36">
            <v>0</v>
          </cell>
          <cell r="HK36">
            <v>0</v>
          </cell>
          <cell r="HL36">
            <v>0</v>
          </cell>
          <cell r="HM36">
            <v>0</v>
          </cell>
          <cell r="HN36">
            <v>0</v>
          </cell>
          <cell r="HO36">
            <v>0</v>
          </cell>
          <cell r="HP36">
            <v>0</v>
          </cell>
          <cell r="HQ36">
            <v>0</v>
          </cell>
          <cell r="HR36">
            <v>0</v>
          </cell>
          <cell r="HS36">
            <v>0</v>
          </cell>
          <cell r="HT36">
            <v>0</v>
          </cell>
          <cell r="HU36">
            <v>0</v>
          </cell>
          <cell r="HV36">
            <v>0</v>
          </cell>
          <cell r="HW36">
            <v>0</v>
          </cell>
          <cell r="HX36">
            <v>0</v>
          </cell>
          <cell r="HY36">
            <v>0</v>
          </cell>
          <cell r="HZ36">
            <v>0</v>
          </cell>
          <cell r="IA36">
            <v>0</v>
          </cell>
          <cell r="IB36">
            <v>0</v>
          </cell>
          <cell r="IC36">
            <v>0</v>
          </cell>
          <cell r="ID36">
            <v>0</v>
          </cell>
          <cell r="IE36">
            <v>0</v>
          </cell>
          <cell r="IF36">
            <v>0</v>
          </cell>
          <cell r="IG36">
            <v>0</v>
          </cell>
          <cell r="IH36">
            <v>0</v>
          </cell>
          <cell r="II36">
            <v>0</v>
          </cell>
          <cell r="IJ36">
            <v>0</v>
          </cell>
          <cell r="IK36">
            <v>0</v>
          </cell>
          <cell r="IL36">
            <v>0</v>
          </cell>
          <cell r="IM36">
            <v>0</v>
          </cell>
          <cell r="IN36">
            <v>0</v>
          </cell>
          <cell r="IO36">
            <v>0</v>
          </cell>
          <cell r="IP36">
            <v>0</v>
          </cell>
          <cell r="IQ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cell r="FX37">
            <v>0</v>
          </cell>
          <cell r="FY37">
            <v>0</v>
          </cell>
          <cell r="FZ37">
            <v>0</v>
          </cell>
          <cell r="GA37">
            <v>0</v>
          </cell>
          <cell r="GB37">
            <v>0</v>
          </cell>
          <cell r="GC37">
            <v>0</v>
          </cell>
          <cell r="GD37">
            <v>0</v>
          </cell>
          <cell r="GE37">
            <v>0</v>
          </cell>
          <cell r="GF37">
            <v>0</v>
          </cell>
          <cell r="GG37">
            <v>0</v>
          </cell>
          <cell r="GH37">
            <v>0</v>
          </cell>
          <cell r="GI37">
            <v>0</v>
          </cell>
          <cell r="GJ37">
            <v>0</v>
          </cell>
          <cell r="GK37">
            <v>0</v>
          </cell>
          <cell r="GL37">
            <v>0</v>
          </cell>
          <cell r="GM37">
            <v>0</v>
          </cell>
          <cell r="GN37">
            <v>0</v>
          </cell>
          <cell r="GO37">
            <v>0</v>
          </cell>
          <cell r="GP37">
            <v>0</v>
          </cell>
          <cell r="GQ37">
            <v>0</v>
          </cell>
          <cell r="GR37">
            <v>0</v>
          </cell>
          <cell r="GS37">
            <v>0</v>
          </cell>
          <cell r="GT37">
            <v>0</v>
          </cell>
          <cell r="GU37">
            <v>0</v>
          </cell>
          <cell r="GV37">
            <v>0</v>
          </cell>
          <cell r="GW37">
            <v>0</v>
          </cell>
          <cell r="GX37">
            <v>0</v>
          </cell>
          <cell r="GY37">
            <v>0</v>
          </cell>
          <cell r="GZ37">
            <v>0</v>
          </cell>
          <cell r="HA37">
            <v>0</v>
          </cell>
          <cell r="HB37">
            <v>0</v>
          </cell>
          <cell r="HC37">
            <v>0</v>
          </cell>
          <cell r="HD37">
            <v>0</v>
          </cell>
          <cell r="HE37">
            <v>0</v>
          </cell>
          <cell r="HF37">
            <v>0</v>
          </cell>
          <cell r="HG37">
            <v>0</v>
          </cell>
          <cell r="HH37">
            <v>0</v>
          </cell>
          <cell r="HI37">
            <v>0</v>
          </cell>
          <cell r="HJ37">
            <v>0</v>
          </cell>
          <cell r="HK37">
            <v>0</v>
          </cell>
          <cell r="HL37">
            <v>0</v>
          </cell>
          <cell r="HM37">
            <v>0</v>
          </cell>
          <cell r="HN37">
            <v>0</v>
          </cell>
          <cell r="HO37">
            <v>0</v>
          </cell>
          <cell r="HP37">
            <v>0</v>
          </cell>
          <cell r="HQ37">
            <v>0</v>
          </cell>
          <cell r="HR37">
            <v>0</v>
          </cell>
          <cell r="HS37">
            <v>0</v>
          </cell>
          <cell r="HT37">
            <v>0</v>
          </cell>
          <cell r="HU37">
            <v>0</v>
          </cell>
          <cell r="HV37">
            <v>0</v>
          </cell>
          <cell r="HW37">
            <v>0</v>
          </cell>
          <cell r="HX37">
            <v>0</v>
          </cell>
          <cell r="HY37">
            <v>0</v>
          </cell>
          <cell r="HZ37">
            <v>0</v>
          </cell>
          <cell r="IA37">
            <v>0</v>
          </cell>
          <cell r="IB37">
            <v>0</v>
          </cell>
          <cell r="IC37">
            <v>0</v>
          </cell>
          <cell r="ID37">
            <v>0</v>
          </cell>
          <cell r="IE37">
            <v>0</v>
          </cell>
          <cell r="IF37">
            <v>0</v>
          </cell>
          <cell r="IG37">
            <v>0</v>
          </cell>
          <cell r="IH37">
            <v>0</v>
          </cell>
          <cell r="II37">
            <v>0</v>
          </cell>
          <cell r="IJ37">
            <v>0</v>
          </cell>
          <cell r="IK37">
            <v>0</v>
          </cell>
          <cell r="IL37">
            <v>0</v>
          </cell>
          <cell r="IM37">
            <v>0</v>
          </cell>
          <cell r="IN37">
            <v>0</v>
          </cell>
          <cell r="IO37">
            <v>0</v>
          </cell>
          <cell r="IP37">
            <v>0</v>
          </cell>
          <cell r="IQ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cell r="FX38">
            <v>0</v>
          </cell>
          <cell r="FY38">
            <v>0</v>
          </cell>
          <cell r="FZ38">
            <v>0</v>
          </cell>
          <cell r="GA38">
            <v>0</v>
          </cell>
          <cell r="GB38">
            <v>0</v>
          </cell>
          <cell r="GC38">
            <v>0</v>
          </cell>
          <cell r="GD38">
            <v>0</v>
          </cell>
          <cell r="GE38">
            <v>0</v>
          </cell>
          <cell r="GF38">
            <v>0</v>
          </cell>
          <cell r="GG38">
            <v>0</v>
          </cell>
          <cell r="GH38">
            <v>0</v>
          </cell>
          <cell r="GI38">
            <v>0</v>
          </cell>
          <cell r="GJ38">
            <v>0</v>
          </cell>
          <cell r="GK38">
            <v>0</v>
          </cell>
          <cell r="GL38">
            <v>0</v>
          </cell>
          <cell r="GM38">
            <v>0</v>
          </cell>
          <cell r="GN38">
            <v>0</v>
          </cell>
          <cell r="GO38">
            <v>0</v>
          </cell>
          <cell r="GP38">
            <v>0</v>
          </cell>
          <cell r="GQ38">
            <v>0</v>
          </cell>
          <cell r="GR38">
            <v>0</v>
          </cell>
          <cell r="GS38">
            <v>0</v>
          </cell>
          <cell r="GT38">
            <v>0</v>
          </cell>
          <cell r="GU38">
            <v>0</v>
          </cell>
          <cell r="GV38">
            <v>0</v>
          </cell>
          <cell r="GW38">
            <v>0</v>
          </cell>
          <cell r="GX38">
            <v>0</v>
          </cell>
          <cell r="GY38">
            <v>0</v>
          </cell>
          <cell r="GZ38">
            <v>0</v>
          </cell>
          <cell r="HA38">
            <v>0</v>
          </cell>
          <cell r="HB38">
            <v>0</v>
          </cell>
          <cell r="HC38">
            <v>0</v>
          </cell>
          <cell r="HD38">
            <v>0</v>
          </cell>
          <cell r="HE38">
            <v>0</v>
          </cell>
          <cell r="HF38">
            <v>0</v>
          </cell>
          <cell r="HG38">
            <v>0</v>
          </cell>
          <cell r="HH38">
            <v>0</v>
          </cell>
          <cell r="HI38">
            <v>0</v>
          </cell>
          <cell r="HJ38">
            <v>0</v>
          </cell>
          <cell r="HK38">
            <v>0</v>
          </cell>
          <cell r="HL38">
            <v>0</v>
          </cell>
          <cell r="HM38">
            <v>0</v>
          </cell>
          <cell r="HN38">
            <v>0</v>
          </cell>
          <cell r="HO38">
            <v>0</v>
          </cell>
          <cell r="HP38">
            <v>0</v>
          </cell>
          <cell r="HQ38">
            <v>0</v>
          </cell>
          <cell r="HR38">
            <v>0</v>
          </cell>
          <cell r="HS38">
            <v>0</v>
          </cell>
          <cell r="HT38">
            <v>0</v>
          </cell>
          <cell r="HU38">
            <v>0</v>
          </cell>
          <cell r="HV38">
            <v>0</v>
          </cell>
          <cell r="HW38">
            <v>0</v>
          </cell>
          <cell r="HX38">
            <v>0</v>
          </cell>
          <cell r="HY38">
            <v>0</v>
          </cell>
          <cell r="HZ38">
            <v>0</v>
          </cell>
          <cell r="IA38">
            <v>0</v>
          </cell>
          <cell r="IB38">
            <v>0</v>
          </cell>
          <cell r="IC38">
            <v>0</v>
          </cell>
          <cell r="ID38">
            <v>0</v>
          </cell>
          <cell r="IE38">
            <v>0</v>
          </cell>
          <cell r="IF38">
            <v>0</v>
          </cell>
          <cell r="IG38">
            <v>0</v>
          </cell>
          <cell r="IH38">
            <v>0</v>
          </cell>
          <cell r="II38">
            <v>0</v>
          </cell>
          <cell r="IJ38">
            <v>0</v>
          </cell>
          <cell r="IK38">
            <v>0</v>
          </cell>
          <cell r="IL38">
            <v>0</v>
          </cell>
          <cell r="IM38">
            <v>0</v>
          </cell>
          <cell r="IN38">
            <v>0</v>
          </cell>
          <cell r="IO38">
            <v>0</v>
          </cell>
          <cell r="IP38">
            <v>0</v>
          </cell>
          <cell r="IQ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cell r="FX39">
            <v>0</v>
          </cell>
          <cell r="FY39">
            <v>0</v>
          </cell>
          <cell r="FZ39">
            <v>0</v>
          </cell>
          <cell r="GA39">
            <v>0</v>
          </cell>
          <cell r="GB39">
            <v>0</v>
          </cell>
          <cell r="GC39">
            <v>0</v>
          </cell>
          <cell r="GD39">
            <v>0</v>
          </cell>
          <cell r="GE39">
            <v>0</v>
          </cell>
          <cell r="GF39">
            <v>0</v>
          </cell>
          <cell r="GG39">
            <v>0</v>
          </cell>
          <cell r="GH39">
            <v>0</v>
          </cell>
          <cell r="GI39">
            <v>0</v>
          </cell>
          <cell r="GJ39">
            <v>0</v>
          </cell>
          <cell r="GK39">
            <v>0</v>
          </cell>
          <cell r="GL39">
            <v>0</v>
          </cell>
          <cell r="GM39">
            <v>0</v>
          </cell>
          <cell r="GN39">
            <v>0</v>
          </cell>
          <cell r="GO39">
            <v>0</v>
          </cell>
          <cell r="GP39">
            <v>0</v>
          </cell>
          <cell r="GQ39">
            <v>0</v>
          </cell>
          <cell r="GR39">
            <v>0</v>
          </cell>
          <cell r="GS39">
            <v>0</v>
          </cell>
          <cell r="GT39">
            <v>0</v>
          </cell>
          <cell r="GU39">
            <v>0</v>
          </cell>
          <cell r="GV39">
            <v>0</v>
          </cell>
          <cell r="GW39">
            <v>0</v>
          </cell>
          <cell r="GX39">
            <v>0</v>
          </cell>
          <cell r="GY39">
            <v>0</v>
          </cell>
          <cell r="GZ39">
            <v>0</v>
          </cell>
          <cell r="HA39">
            <v>0</v>
          </cell>
          <cell r="HB39">
            <v>0</v>
          </cell>
          <cell r="HC39">
            <v>0</v>
          </cell>
          <cell r="HD39">
            <v>0</v>
          </cell>
          <cell r="HE39">
            <v>0</v>
          </cell>
          <cell r="HF39">
            <v>0</v>
          </cell>
          <cell r="HG39">
            <v>0</v>
          </cell>
          <cell r="HH39">
            <v>0</v>
          </cell>
          <cell r="HI39">
            <v>0</v>
          </cell>
          <cell r="HJ39">
            <v>0</v>
          </cell>
          <cell r="HK39">
            <v>0</v>
          </cell>
          <cell r="HL39">
            <v>0</v>
          </cell>
          <cell r="HM39">
            <v>0</v>
          </cell>
          <cell r="HN39">
            <v>0</v>
          </cell>
          <cell r="HO39">
            <v>0</v>
          </cell>
          <cell r="HP39">
            <v>0</v>
          </cell>
          <cell r="HQ39">
            <v>0</v>
          </cell>
          <cell r="HR39">
            <v>0</v>
          </cell>
          <cell r="HS39">
            <v>0</v>
          </cell>
          <cell r="HT39">
            <v>0</v>
          </cell>
          <cell r="HU39">
            <v>0</v>
          </cell>
          <cell r="HV39">
            <v>0</v>
          </cell>
          <cell r="HW39">
            <v>0</v>
          </cell>
          <cell r="HX39">
            <v>0</v>
          </cell>
          <cell r="HY39">
            <v>0</v>
          </cell>
          <cell r="HZ39">
            <v>0</v>
          </cell>
          <cell r="IA39">
            <v>0</v>
          </cell>
          <cell r="IB39">
            <v>0</v>
          </cell>
          <cell r="IC39">
            <v>0</v>
          </cell>
          <cell r="ID39">
            <v>0</v>
          </cell>
          <cell r="IE39">
            <v>0</v>
          </cell>
          <cell r="IF39">
            <v>0</v>
          </cell>
          <cell r="IG39">
            <v>0</v>
          </cell>
          <cell r="IH39">
            <v>0</v>
          </cell>
          <cell r="II39">
            <v>0</v>
          </cell>
          <cell r="IJ39">
            <v>0</v>
          </cell>
          <cell r="IK39">
            <v>0</v>
          </cell>
          <cell r="IL39">
            <v>0</v>
          </cell>
          <cell r="IM39">
            <v>0</v>
          </cell>
          <cell r="IN39">
            <v>0</v>
          </cell>
          <cell r="IO39">
            <v>0</v>
          </cell>
          <cell r="IP39">
            <v>0</v>
          </cell>
          <cell r="IQ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cell r="FX40">
            <v>0</v>
          </cell>
          <cell r="FY40">
            <v>0</v>
          </cell>
          <cell r="FZ40">
            <v>0</v>
          </cell>
          <cell r="GA40">
            <v>0</v>
          </cell>
          <cell r="GB40">
            <v>0</v>
          </cell>
          <cell r="GC40">
            <v>0</v>
          </cell>
          <cell r="GD40">
            <v>0</v>
          </cell>
          <cell r="GE40">
            <v>0</v>
          </cell>
          <cell r="GF40">
            <v>0</v>
          </cell>
          <cell r="GG40">
            <v>0</v>
          </cell>
          <cell r="GH40">
            <v>0</v>
          </cell>
          <cell r="GI40">
            <v>0</v>
          </cell>
          <cell r="GJ40">
            <v>0</v>
          </cell>
          <cell r="GK40">
            <v>0</v>
          </cell>
          <cell r="GL40">
            <v>0</v>
          </cell>
          <cell r="GM40">
            <v>0</v>
          </cell>
          <cell r="GN40">
            <v>0</v>
          </cell>
          <cell r="GO40">
            <v>0</v>
          </cell>
          <cell r="GP40">
            <v>0</v>
          </cell>
          <cell r="GQ40">
            <v>0</v>
          </cell>
          <cell r="GR40">
            <v>0</v>
          </cell>
          <cell r="GS40">
            <v>0</v>
          </cell>
          <cell r="GT40">
            <v>0</v>
          </cell>
          <cell r="GU40">
            <v>0</v>
          </cell>
          <cell r="GV40">
            <v>0</v>
          </cell>
          <cell r="GW40">
            <v>0</v>
          </cell>
          <cell r="GX40">
            <v>0</v>
          </cell>
          <cell r="GY40">
            <v>0</v>
          </cell>
          <cell r="GZ40">
            <v>0</v>
          </cell>
          <cell r="HA40">
            <v>0</v>
          </cell>
          <cell r="HB40">
            <v>0</v>
          </cell>
          <cell r="HC40">
            <v>0</v>
          </cell>
          <cell r="HD40">
            <v>0</v>
          </cell>
          <cell r="HE40">
            <v>0</v>
          </cell>
          <cell r="HF40">
            <v>0</v>
          </cell>
          <cell r="HG40">
            <v>0</v>
          </cell>
          <cell r="HH40">
            <v>0</v>
          </cell>
          <cell r="HI40">
            <v>0</v>
          </cell>
          <cell r="HJ40">
            <v>0</v>
          </cell>
          <cell r="HK40">
            <v>0</v>
          </cell>
          <cell r="HL40">
            <v>0</v>
          </cell>
          <cell r="HM40">
            <v>0</v>
          </cell>
          <cell r="HN40">
            <v>0</v>
          </cell>
          <cell r="HO40">
            <v>0</v>
          </cell>
          <cell r="HP40">
            <v>0</v>
          </cell>
          <cell r="HQ40">
            <v>0</v>
          </cell>
          <cell r="HR40">
            <v>0</v>
          </cell>
          <cell r="HS40">
            <v>0</v>
          </cell>
          <cell r="HT40">
            <v>0</v>
          </cell>
          <cell r="HU40">
            <v>0</v>
          </cell>
          <cell r="HV40">
            <v>0</v>
          </cell>
          <cell r="HW40">
            <v>0</v>
          </cell>
          <cell r="HX40">
            <v>0</v>
          </cell>
          <cell r="HY40">
            <v>0</v>
          </cell>
          <cell r="HZ40">
            <v>0</v>
          </cell>
          <cell r="IA40">
            <v>0</v>
          </cell>
          <cell r="IB40">
            <v>0</v>
          </cell>
          <cell r="IC40">
            <v>0</v>
          </cell>
          <cell r="ID40">
            <v>0</v>
          </cell>
          <cell r="IE40">
            <v>0</v>
          </cell>
          <cell r="IF40">
            <v>0</v>
          </cell>
          <cell r="IG40">
            <v>0</v>
          </cell>
          <cell r="IH40">
            <v>0</v>
          </cell>
          <cell r="II40">
            <v>0</v>
          </cell>
          <cell r="IJ40">
            <v>0</v>
          </cell>
          <cell r="IK40">
            <v>0</v>
          </cell>
          <cell r="IL40">
            <v>0</v>
          </cell>
          <cell r="IM40">
            <v>0</v>
          </cell>
          <cell r="IN40">
            <v>0</v>
          </cell>
          <cell r="IO40">
            <v>0</v>
          </cell>
          <cell r="IP40">
            <v>0</v>
          </cell>
          <cell r="IQ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cell r="FX41">
            <v>0</v>
          </cell>
          <cell r="FY41">
            <v>0</v>
          </cell>
          <cell r="FZ41">
            <v>0</v>
          </cell>
          <cell r="GA41">
            <v>0</v>
          </cell>
          <cell r="GB41">
            <v>0</v>
          </cell>
          <cell r="GC41">
            <v>0</v>
          </cell>
          <cell r="GD41">
            <v>0</v>
          </cell>
          <cell r="GE41">
            <v>0</v>
          </cell>
          <cell r="GF41">
            <v>0</v>
          </cell>
          <cell r="GG41">
            <v>0</v>
          </cell>
          <cell r="GH41">
            <v>0</v>
          </cell>
          <cell r="GI41">
            <v>0</v>
          </cell>
          <cell r="GJ41">
            <v>0</v>
          </cell>
          <cell r="GK41">
            <v>0</v>
          </cell>
          <cell r="GL41">
            <v>0</v>
          </cell>
          <cell r="GM41">
            <v>0</v>
          </cell>
          <cell r="GN41">
            <v>0</v>
          </cell>
          <cell r="GO41">
            <v>0</v>
          </cell>
          <cell r="GP41">
            <v>0</v>
          </cell>
          <cell r="GQ41">
            <v>0</v>
          </cell>
          <cell r="GR41">
            <v>0</v>
          </cell>
          <cell r="GS41">
            <v>0</v>
          </cell>
          <cell r="GT41">
            <v>0</v>
          </cell>
          <cell r="GU41">
            <v>0</v>
          </cell>
          <cell r="GV41">
            <v>0</v>
          </cell>
          <cell r="GW41">
            <v>0</v>
          </cell>
          <cell r="GX41">
            <v>0</v>
          </cell>
          <cell r="GY41">
            <v>0</v>
          </cell>
          <cell r="GZ41">
            <v>0</v>
          </cell>
          <cell r="HA41">
            <v>0</v>
          </cell>
          <cell r="HB41">
            <v>0</v>
          </cell>
          <cell r="HC41">
            <v>0</v>
          </cell>
          <cell r="HD41">
            <v>0</v>
          </cell>
          <cell r="HE41">
            <v>0</v>
          </cell>
          <cell r="HF41">
            <v>0</v>
          </cell>
          <cell r="HG41">
            <v>0</v>
          </cell>
          <cell r="HH41">
            <v>0</v>
          </cell>
          <cell r="HI41">
            <v>0</v>
          </cell>
          <cell r="HJ41">
            <v>0</v>
          </cell>
          <cell r="HK41">
            <v>0</v>
          </cell>
          <cell r="HL41">
            <v>0</v>
          </cell>
          <cell r="HM41">
            <v>0</v>
          </cell>
          <cell r="HN41">
            <v>0</v>
          </cell>
          <cell r="HO41">
            <v>0</v>
          </cell>
          <cell r="HP41">
            <v>0</v>
          </cell>
          <cell r="HQ41">
            <v>0</v>
          </cell>
          <cell r="HR41">
            <v>0</v>
          </cell>
          <cell r="HS41">
            <v>0</v>
          </cell>
          <cell r="HT41">
            <v>0</v>
          </cell>
          <cell r="HU41">
            <v>0</v>
          </cell>
          <cell r="HV41">
            <v>0</v>
          </cell>
          <cell r="HW41">
            <v>0</v>
          </cell>
          <cell r="HX41">
            <v>0</v>
          </cell>
          <cell r="HY41">
            <v>0</v>
          </cell>
          <cell r="HZ41">
            <v>0</v>
          </cell>
          <cell r="IA41">
            <v>0</v>
          </cell>
          <cell r="IB41">
            <v>0</v>
          </cell>
          <cell r="IC41">
            <v>0</v>
          </cell>
          <cell r="ID41">
            <v>0</v>
          </cell>
          <cell r="IE41">
            <v>0</v>
          </cell>
          <cell r="IF41">
            <v>0</v>
          </cell>
          <cell r="IG41">
            <v>0</v>
          </cell>
          <cell r="IH41">
            <v>0</v>
          </cell>
          <cell r="II41">
            <v>0</v>
          </cell>
          <cell r="IJ41">
            <v>0</v>
          </cell>
          <cell r="IK41">
            <v>0</v>
          </cell>
          <cell r="IL41">
            <v>0</v>
          </cell>
          <cell r="IM41">
            <v>0</v>
          </cell>
          <cell r="IN41">
            <v>0</v>
          </cell>
          <cell r="IO41">
            <v>0</v>
          </cell>
          <cell r="IP41">
            <v>0</v>
          </cell>
          <cell r="IQ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cell r="FX42">
            <v>0</v>
          </cell>
          <cell r="FY42">
            <v>0</v>
          </cell>
          <cell r="FZ42">
            <v>0</v>
          </cell>
          <cell r="GA42">
            <v>0</v>
          </cell>
          <cell r="GB42">
            <v>0</v>
          </cell>
          <cell r="GC42">
            <v>0</v>
          </cell>
          <cell r="GD42">
            <v>0</v>
          </cell>
          <cell r="GE42">
            <v>0</v>
          </cell>
          <cell r="GF42">
            <v>0</v>
          </cell>
          <cell r="GG42">
            <v>0</v>
          </cell>
          <cell r="GH42">
            <v>0</v>
          </cell>
          <cell r="GI42">
            <v>0</v>
          </cell>
          <cell r="GJ42">
            <v>0</v>
          </cell>
          <cell r="GK42">
            <v>0</v>
          </cell>
          <cell r="GL42">
            <v>0</v>
          </cell>
          <cell r="GM42">
            <v>0</v>
          </cell>
          <cell r="GN42">
            <v>0</v>
          </cell>
          <cell r="GO42">
            <v>0</v>
          </cell>
          <cell r="GP42">
            <v>0</v>
          </cell>
          <cell r="GQ42">
            <v>0</v>
          </cell>
          <cell r="GR42">
            <v>0</v>
          </cell>
          <cell r="GS42">
            <v>0</v>
          </cell>
          <cell r="GT42">
            <v>0</v>
          </cell>
          <cell r="GU42">
            <v>0</v>
          </cell>
          <cell r="GV42">
            <v>0</v>
          </cell>
          <cell r="GW42">
            <v>0</v>
          </cell>
          <cell r="GX42">
            <v>0</v>
          </cell>
          <cell r="GY42">
            <v>0</v>
          </cell>
          <cell r="GZ42">
            <v>0</v>
          </cell>
          <cell r="HA42">
            <v>0</v>
          </cell>
          <cell r="HB42">
            <v>0</v>
          </cell>
          <cell r="HC42">
            <v>0</v>
          </cell>
          <cell r="HD42">
            <v>0</v>
          </cell>
          <cell r="HE42">
            <v>0</v>
          </cell>
          <cell r="HF42">
            <v>0</v>
          </cell>
          <cell r="HG42">
            <v>0</v>
          </cell>
          <cell r="HH42">
            <v>0</v>
          </cell>
          <cell r="HI42">
            <v>0</v>
          </cell>
          <cell r="HJ42">
            <v>0</v>
          </cell>
          <cell r="HK42">
            <v>0</v>
          </cell>
          <cell r="HL42">
            <v>0</v>
          </cell>
          <cell r="HM42">
            <v>0</v>
          </cell>
          <cell r="HN42">
            <v>0</v>
          </cell>
          <cell r="HO42">
            <v>0</v>
          </cell>
          <cell r="HP42">
            <v>0</v>
          </cell>
          <cell r="HQ42">
            <v>0</v>
          </cell>
          <cell r="HR42">
            <v>0</v>
          </cell>
          <cell r="HS42">
            <v>0</v>
          </cell>
          <cell r="HT42">
            <v>0</v>
          </cell>
          <cell r="HU42">
            <v>0</v>
          </cell>
          <cell r="HV42">
            <v>0</v>
          </cell>
          <cell r="HW42">
            <v>0</v>
          </cell>
          <cell r="HX42">
            <v>0</v>
          </cell>
          <cell r="HY42">
            <v>0</v>
          </cell>
          <cell r="HZ42">
            <v>0</v>
          </cell>
          <cell r="IA42">
            <v>0</v>
          </cell>
          <cell r="IB42">
            <v>0</v>
          </cell>
          <cell r="IC42">
            <v>0</v>
          </cell>
          <cell r="ID42">
            <v>0</v>
          </cell>
          <cell r="IE42">
            <v>0</v>
          </cell>
          <cell r="IF42">
            <v>0</v>
          </cell>
          <cell r="IG42">
            <v>0</v>
          </cell>
          <cell r="IH42">
            <v>0</v>
          </cell>
          <cell r="II42">
            <v>0</v>
          </cell>
          <cell r="IJ42">
            <v>0</v>
          </cell>
          <cell r="IK42">
            <v>0</v>
          </cell>
          <cell r="IL42">
            <v>0</v>
          </cell>
          <cell r="IM42">
            <v>0</v>
          </cell>
          <cell r="IN42">
            <v>0</v>
          </cell>
          <cell r="IO42">
            <v>0</v>
          </cell>
          <cell r="IP42">
            <v>0</v>
          </cell>
          <cell r="IQ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cell r="FX43">
            <v>0</v>
          </cell>
          <cell r="FY43">
            <v>0</v>
          </cell>
          <cell r="FZ43">
            <v>0</v>
          </cell>
          <cell r="GA43">
            <v>0</v>
          </cell>
          <cell r="GB43">
            <v>0</v>
          </cell>
          <cell r="GC43">
            <v>0</v>
          </cell>
          <cell r="GD43">
            <v>0</v>
          </cell>
          <cell r="GE43">
            <v>0</v>
          </cell>
          <cell r="GF43">
            <v>0</v>
          </cell>
          <cell r="GG43">
            <v>0</v>
          </cell>
          <cell r="GH43">
            <v>0</v>
          </cell>
          <cell r="GI43">
            <v>0</v>
          </cell>
          <cell r="GJ43">
            <v>0</v>
          </cell>
          <cell r="GK43">
            <v>0</v>
          </cell>
          <cell r="GL43">
            <v>0</v>
          </cell>
          <cell r="GM43">
            <v>0</v>
          </cell>
          <cell r="GN43">
            <v>0</v>
          </cell>
          <cell r="GO43">
            <v>0</v>
          </cell>
          <cell r="GP43">
            <v>0</v>
          </cell>
          <cell r="GQ43">
            <v>0</v>
          </cell>
          <cell r="GR43">
            <v>0</v>
          </cell>
          <cell r="GS43">
            <v>0</v>
          </cell>
          <cell r="GT43">
            <v>0</v>
          </cell>
          <cell r="GU43">
            <v>0</v>
          </cell>
          <cell r="GV43">
            <v>0</v>
          </cell>
          <cell r="GW43">
            <v>0</v>
          </cell>
          <cell r="GX43">
            <v>0</v>
          </cell>
          <cell r="GY43">
            <v>0</v>
          </cell>
          <cell r="GZ43">
            <v>0</v>
          </cell>
          <cell r="HA43">
            <v>0</v>
          </cell>
          <cell r="HB43">
            <v>0</v>
          </cell>
          <cell r="HC43">
            <v>0</v>
          </cell>
          <cell r="HD43">
            <v>0</v>
          </cell>
          <cell r="HE43">
            <v>0</v>
          </cell>
          <cell r="HF43">
            <v>0</v>
          </cell>
          <cell r="HG43">
            <v>0</v>
          </cell>
          <cell r="HH43">
            <v>0</v>
          </cell>
          <cell r="HI43">
            <v>0</v>
          </cell>
          <cell r="HJ43">
            <v>0</v>
          </cell>
          <cell r="HK43">
            <v>0</v>
          </cell>
          <cell r="HL43">
            <v>0</v>
          </cell>
          <cell r="HM43">
            <v>0</v>
          </cell>
          <cell r="HN43">
            <v>0</v>
          </cell>
          <cell r="HO43">
            <v>0</v>
          </cell>
          <cell r="HP43">
            <v>0</v>
          </cell>
          <cell r="HQ43">
            <v>0</v>
          </cell>
          <cell r="HR43">
            <v>0</v>
          </cell>
          <cell r="HS43">
            <v>0</v>
          </cell>
          <cell r="HT43">
            <v>0</v>
          </cell>
          <cell r="HU43">
            <v>0</v>
          </cell>
          <cell r="HV43">
            <v>0</v>
          </cell>
          <cell r="HW43">
            <v>0</v>
          </cell>
          <cell r="HX43">
            <v>0</v>
          </cell>
          <cell r="HY43">
            <v>0</v>
          </cell>
          <cell r="HZ43">
            <v>0</v>
          </cell>
          <cell r="IA43">
            <v>0</v>
          </cell>
          <cell r="IB43">
            <v>0</v>
          </cell>
          <cell r="IC43">
            <v>0</v>
          </cell>
          <cell r="ID43">
            <v>0</v>
          </cell>
          <cell r="IE43">
            <v>0</v>
          </cell>
          <cell r="IF43">
            <v>0</v>
          </cell>
          <cell r="IG43">
            <v>0</v>
          </cell>
          <cell r="IH43">
            <v>0</v>
          </cell>
          <cell r="II43">
            <v>0</v>
          </cell>
          <cell r="IJ43">
            <v>0</v>
          </cell>
          <cell r="IK43">
            <v>0</v>
          </cell>
          <cell r="IL43">
            <v>0</v>
          </cell>
          <cell r="IM43">
            <v>0</v>
          </cell>
          <cell r="IN43">
            <v>0</v>
          </cell>
          <cell r="IO43">
            <v>0</v>
          </cell>
          <cell r="IP43">
            <v>0</v>
          </cell>
          <cell r="IQ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cell r="FX44">
            <v>0</v>
          </cell>
          <cell r="FY44">
            <v>0</v>
          </cell>
          <cell r="FZ44">
            <v>0</v>
          </cell>
          <cell r="GA44">
            <v>0</v>
          </cell>
          <cell r="GB44">
            <v>0</v>
          </cell>
          <cell r="GC44">
            <v>0</v>
          </cell>
          <cell r="GD44">
            <v>0</v>
          </cell>
          <cell r="GE44">
            <v>0</v>
          </cell>
          <cell r="GF44">
            <v>0</v>
          </cell>
          <cell r="GG44">
            <v>0</v>
          </cell>
          <cell r="GH44">
            <v>0</v>
          </cell>
          <cell r="GI44">
            <v>0</v>
          </cell>
          <cell r="GJ44">
            <v>0</v>
          </cell>
          <cell r="GK44">
            <v>0</v>
          </cell>
          <cell r="GL44">
            <v>0</v>
          </cell>
          <cell r="GM44">
            <v>0</v>
          </cell>
          <cell r="GN44">
            <v>0</v>
          </cell>
          <cell r="GO44">
            <v>0</v>
          </cell>
          <cell r="GP44">
            <v>0</v>
          </cell>
          <cell r="GQ44">
            <v>0</v>
          </cell>
          <cell r="GR44">
            <v>0</v>
          </cell>
          <cell r="GS44">
            <v>0</v>
          </cell>
          <cell r="GT44">
            <v>0</v>
          </cell>
          <cell r="GU44">
            <v>0</v>
          </cell>
          <cell r="GV44">
            <v>0</v>
          </cell>
          <cell r="GW44">
            <v>0</v>
          </cell>
          <cell r="GX44">
            <v>0</v>
          </cell>
          <cell r="GY44">
            <v>0</v>
          </cell>
          <cell r="GZ44">
            <v>0</v>
          </cell>
          <cell r="HA44">
            <v>0</v>
          </cell>
          <cell r="HB44">
            <v>0</v>
          </cell>
          <cell r="HC44">
            <v>0</v>
          </cell>
          <cell r="HD44">
            <v>0</v>
          </cell>
          <cell r="HE44">
            <v>0</v>
          </cell>
          <cell r="HF44">
            <v>0</v>
          </cell>
          <cell r="HG44">
            <v>0</v>
          </cell>
          <cell r="HH44">
            <v>0</v>
          </cell>
          <cell r="HI44">
            <v>0</v>
          </cell>
          <cell r="HJ44">
            <v>0</v>
          </cell>
          <cell r="HK44">
            <v>0</v>
          </cell>
          <cell r="HL44">
            <v>0</v>
          </cell>
          <cell r="HM44">
            <v>0</v>
          </cell>
          <cell r="HN44">
            <v>0</v>
          </cell>
          <cell r="HO44">
            <v>0</v>
          </cell>
          <cell r="HP44">
            <v>0</v>
          </cell>
          <cell r="HQ44">
            <v>0</v>
          </cell>
          <cell r="HR44">
            <v>0</v>
          </cell>
          <cell r="HS44">
            <v>0</v>
          </cell>
          <cell r="HT44">
            <v>0</v>
          </cell>
          <cell r="HU44">
            <v>0</v>
          </cell>
          <cell r="HV44">
            <v>0</v>
          </cell>
          <cell r="HW44">
            <v>0</v>
          </cell>
          <cell r="HX44">
            <v>0</v>
          </cell>
          <cell r="HY44">
            <v>0</v>
          </cell>
          <cell r="HZ44">
            <v>0</v>
          </cell>
          <cell r="IA44">
            <v>0</v>
          </cell>
          <cell r="IB44">
            <v>0</v>
          </cell>
          <cell r="IC44">
            <v>0</v>
          </cell>
          <cell r="ID44">
            <v>0</v>
          </cell>
          <cell r="IE44">
            <v>0</v>
          </cell>
          <cell r="IF44">
            <v>0</v>
          </cell>
          <cell r="IG44">
            <v>0</v>
          </cell>
          <cell r="IH44">
            <v>0</v>
          </cell>
          <cell r="II44">
            <v>0</v>
          </cell>
          <cell r="IJ44">
            <v>0</v>
          </cell>
          <cell r="IK44">
            <v>0</v>
          </cell>
          <cell r="IL44">
            <v>0</v>
          </cell>
          <cell r="IM44">
            <v>0</v>
          </cell>
          <cell r="IN44">
            <v>0</v>
          </cell>
          <cell r="IO44">
            <v>0</v>
          </cell>
          <cell r="IP44">
            <v>0</v>
          </cell>
          <cell r="IQ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cell r="FX45">
            <v>0</v>
          </cell>
          <cell r="FY45">
            <v>0</v>
          </cell>
          <cell r="FZ45">
            <v>0</v>
          </cell>
          <cell r="GA45">
            <v>0</v>
          </cell>
          <cell r="GB45">
            <v>0</v>
          </cell>
          <cell r="GC45">
            <v>0</v>
          </cell>
          <cell r="GD45">
            <v>0</v>
          </cell>
          <cell r="GE45">
            <v>0</v>
          </cell>
          <cell r="GF45">
            <v>0</v>
          </cell>
          <cell r="GG45">
            <v>0</v>
          </cell>
          <cell r="GH45">
            <v>0</v>
          </cell>
          <cell r="GI45">
            <v>0</v>
          </cell>
          <cell r="GJ45">
            <v>0</v>
          </cell>
          <cell r="GK45">
            <v>0</v>
          </cell>
          <cell r="GL45">
            <v>0</v>
          </cell>
          <cell r="GM45">
            <v>0</v>
          </cell>
          <cell r="GN45">
            <v>0</v>
          </cell>
          <cell r="GO45">
            <v>0</v>
          </cell>
          <cell r="GP45">
            <v>0</v>
          </cell>
          <cell r="GQ45">
            <v>0</v>
          </cell>
          <cell r="GR45">
            <v>0</v>
          </cell>
          <cell r="GS45">
            <v>0</v>
          </cell>
          <cell r="GT45">
            <v>0</v>
          </cell>
          <cell r="GU45">
            <v>0</v>
          </cell>
          <cell r="GV45">
            <v>0</v>
          </cell>
          <cell r="GW45">
            <v>0</v>
          </cell>
          <cell r="GX45">
            <v>0</v>
          </cell>
          <cell r="GY45">
            <v>0</v>
          </cell>
          <cell r="GZ45">
            <v>0</v>
          </cell>
          <cell r="HA45">
            <v>0</v>
          </cell>
          <cell r="HB45">
            <v>0</v>
          </cell>
          <cell r="HC45">
            <v>0</v>
          </cell>
          <cell r="HD45">
            <v>0</v>
          </cell>
          <cell r="HE45">
            <v>0</v>
          </cell>
          <cell r="HF45">
            <v>0</v>
          </cell>
          <cell r="HG45">
            <v>0</v>
          </cell>
          <cell r="HH45">
            <v>0</v>
          </cell>
          <cell r="HI45">
            <v>0</v>
          </cell>
          <cell r="HJ45">
            <v>0</v>
          </cell>
          <cell r="HK45">
            <v>0</v>
          </cell>
          <cell r="HL45">
            <v>0</v>
          </cell>
          <cell r="HM45">
            <v>0</v>
          </cell>
          <cell r="HN45">
            <v>0</v>
          </cell>
          <cell r="HO45">
            <v>0</v>
          </cell>
          <cell r="HP45">
            <v>0</v>
          </cell>
          <cell r="HQ45">
            <v>0</v>
          </cell>
          <cell r="HR45">
            <v>0</v>
          </cell>
          <cell r="HS45">
            <v>0</v>
          </cell>
          <cell r="HT45">
            <v>0</v>
          </cell>
          <cell r="HU45">
            <v>0</v>
          </cell>
          <cell r="HV45">
            <v>0</v>
          </cell>
          <cell r="HW45">
            <v>0</v>
          </cell>
          <cell r="HX45">
            <v>0</v>
          </cell>
          <cell r="HY45">
            <v>0</v>
          </cell>
          <cell r="HZ45">
            <v>0</v>
          </cell>
          <cell r="IA45">
            <v>0</v>
          </cell>
          <cell r="IB45">
            <v>0</v>
          </cell>
          <cell r="IC45">
            <v>0</v>
          </cell>
          <cell r="ID45">
            <v>0</v>
          </cell>
          <cell r="IE45">
            <v>0</v>
          </cell>
          <cell r="IF45">
            <v>0</v>
          </cell>
          <cell r="IG45">
            <v>0</v>
          </cell>
          <cell r="IH45">
            <v>0</v>
          </cell>
          <cell r="II45">
            <v>0</v>
          </cell>
          <cell r="IJ45">
            <v>0</v>
          </cell>
          <cell r="IK45">
            <v>0</v>
          </cell>
          <cell r="IL45">
            <v>0</v>
          </cell>
          <cell r="IM45">
            <v>0</v>
          </cell>
          <cell r="IN45">
            <v>0</v>
          </cell>
          <cell r="IO45">
            <v>0</v>
          </cell>
          <cell r="IP45">
            <v>0</v>
          </cell>
          <cell r="IQ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cell r="FX46">
            <v>0</v>
          </cell>
          <cell r="FY46">
            <v>0</v>
          </cell>
          <cell r="FZ46">
            <v>0</v>
          </cell>
          <cell r="GA46">
            <v>0</v>
          </cell>
          <cell r="GB46">
            <v>0</v>
          </cell>
          <cell r="GC46">
            <v>0</v>
          </cell>
          <cell r="GD46">
            <v>0</v>
          </cell>
          <cell r="GE46">
            <v>0</v>
          </cell>
          <cell r="GF46">
            <v>0</v>
          </cell>
          <cell r="GG46">
            <v>0</v>
          </cell>
          <cell r="GH46">
            <v>0</v>
          </cell>
          <cell r="GI46">
            <v>0</v>
          </cell>
          <cell r="GJ46">
            <v>0</v>
          </cell>
          <cell r="GK46">
            <v>0</v>
          </cell>
          <cell r="GL46">
            <v>0</v>
          </cell>
          <cell r="GM46">
            <v>0</v>
          </cell>
          <cell r="GN46">
            <v>0</v>
          </cell>
          <cell r="GO46">
            <v>0</v>
          </cell>
          <cell r="GP46">
            <v>0</v>
          </cell>
          <cell r="GQ46">
            <v>0</v>
          </cell>
          <cell r="GR46">
            <v>0</v>
          </cell>
          <cell r="GS46">
            <v>0</v>
          </cell>
          <cell r="GT46">
            <v>0</v>
          </cell>
          <cell r="GU46">
            <v>0</v>
          </cell>
          <cell r="GV46">
            <v>0</v>
          </cell>
          <cell r="GW46">
            <v>0</v>
          </cell>
          <cell r="GX46">
            <v>0</v>
          </cell>
          <cell r="GY46">
            <v>0</v>
          </cell>
          <cell r="GZ46">
            <v>0</v>
          </cell>
          <cell r="HA46">
            <v>0</v>
          </cell>
          <cell r="HB46">
            <v>0</v>
          </cell>
          <cell r="HC46">
            <v>0</v>
          </cell>
          <cell r="HD46">
            <v>0</v>
          </cell>
          <cell r="HE46">
            <v>0</v>
          </cell>
          <cell r="HF46">
            <v>0</v>
          </cell>
          <cell r="HG46">
            <v>0</v>
          </cell>
          <cell r="HH46">
            <v>0</v>
          </cell>
          <cell r="HI46">
            <v>0</v>
          </cell>
          <cell r="HJ46">
            <v>0</v>
          </cell>
          <cell r="HK46">
            <v>0</v>
          </cell>
          <cell r="HL46">
            <v>0</v>
          </cell>
          <cell r="HM46">
            <v>0</v>
          </cell>
          <cell r="HN46">
            <v>0</v>
          </cell>
          <cell r="HO46">
            <v>0</v>
          </cell>
          <cell r="HP46">
            <v>0</v>
          </cell>
          <cell r="HQ46">
            <v>0</v>
          </cell>
          <cell r="HR46">
            <v>0</v>
          </cell>
          <cell r="HS46">
            <v>0</v>
          </cell>
          <cell r="HT46">
            <v>0</v>
          </cell>
          <cell r="HU46">
            <v>0</v>
          </cell>
          <cell r="HV46">
            <v>0</v>
          </cell>
          <cell r="HW46">
            <v>0</v>
          </cell>
          <cell r="HX46">
            <v>0</v>
          </cell>
          <cell r="HY46">
            <v>0</v>
          </cell>
          <cell r="HZ46">
            <v>0</v>
          </cell>
          <cell r="IA46">
            <v>0</v>
          </cell>
          <cell r="IB46">
            <v>0</v>
          </cell>
          <cell r="IC46">
            <v>0</v>
          </cell>
          <cell r="ID46">
            <v>0</v>
          </cell>
          <cell r="IE46">
            <v>0</v>
          </cell>
          <cell r="IF46">
            <v>0</v>
          </cell>
          <cell r="IG46">
            <v>0</v>
          </cell>
          <cell r="IH46">
            <v>0</v>
          </cell>
          <cell r="II46">
            <v>0</v>
          </cell>
          <cell r="IJ46">
            <v>0</v>
          </cell>
          <cell r="IK46">
            <v>0</v>
          </cell>
          <cell r="IL46">
            <v>0</v>
          </cell>
          <cell r="IM46">
            <v>0</v>
          </cell>
          <cell r="IN46">
            <v>0</v>
          </cell>
          <cell r="IO46">
            <v>0</v>
          </cell>
          <cell r="IP46">
            <v>0</v>
          </cell>
          <cell r="IQ46">
            <v>0</v>
          </cell>
        </row>
        <row r="47">
          <cell r="B47">
            <v>30.120999999999999</v>
          </cell>
          <cell r="C47">
            <v>26.129000000000001</v>
          </cell>
          <cell r="D47">
            <v>499.68299999999999</v>
          </cell>
          <cell r="E47">
            <v>212.62100000000001</v>
          </cell>
          <cell r="F47">
            <v>287.06200000000001</v>
          </cell>
          <cell r="G47">
            <v>85.308999999999997</v>
          </cell>
          <cell r="H47">
            <v>35.317</v>
          </cell>
          <cell r="I47">
            <v>49.991999999999997</v>
          </cell>
          <cell r="J47">
            <v>27.8</v>
          </cell>
          <cell r="K47">
            <v>13.75</v>
          </cell>
          <cell r="L47">
            <v>14.05</v>
          </cell>
          <cell r="M47">
            <v>70.435000000000002</v>
          </cell>
          <cell r="N47">
            <v>27.873000000000001</v>
          </cell>
          <cell r="O47">
            <v>42.563000000000002</v>
          </cell>
          <cell r="P47">
            <v>12.211</v>
          </cell>
          <cell r="Q47">
            <v>4.2229999999999999</v>
          </cell>
          <cell r="R47">
            <v>7.9880000000000004</v>
          </cell>
          <cell r="S47">
            <v>56.320999999999998</v>
          </cell>
          <cell r="T47">
            <v>22.655000000000001</v>
          </cell>
          <cell r="U47">
            <v>33.665999999999997</v>
          </cell>
          <cell r="V47">
            <v>7.944</v>
          </cell>
          <cell r="W47">
            <v>3.5870000000000002</v>
          </cell>
          <cell r="X47">
            <v>4.3570000000000002</v>
          </cell>
          <cell r="Y47">
            <v>14.874000000000001</v>
          </cell>
          <cell r="Z47">
            <v>7.444</v>
          </cell>
          <cell r="AA47">
            <v>7.43</v>
          </cell>
          <cell r="AB47">
            <v>13.728999999999999</v>
          </cell>
          <cell r="AC47">
            <v>1.29</v>
          </cell>
          <cell r="AD47">
            <v>12.439</v>
          </cell>
          <cell r="AE47">
            <v>194.66300000000001</v>
          </cell>
          <cell r="AF47">
            <v>92.144000000000005</v>
          </cell>
          <cell r="AG47">
            <v>102.51900000000001</v>
          </cell>
          <cell r="AH47">
            <v>141.559</v>
          </cell>
          <cell r="AI47">
            <v>65.438000000000002</v>
          </cell>
          <cell r="AJ47">
            <v>76.120999999999995</v>
          </cell>
          <cell r="AK47">
            <v>18.167000000000002</v>
          </cell>
          <cell r="AL47">
            <v>6.4009999999999998</v>
          </cell>
          <cell r="AM47">
            <v>11.765000000000001</v>
          </cell>
          <cell r="AN47">
            <v>123.392</v>
          </cell>
          <cell r="AO47">
            <v>59.036000000000001</v>
          </cell>
          <cell r="AP47">
            <v>64.355999999999995</v>
          </cell>
          <cell r="AQ47">
            <v>863.14</v>
          </cell>
          <cell r="AR47">
            <v>450.49400000000003</v>
          </cell>
          <cell r="AS47">
            <v>412.64499999999998</v>
          </cell>
          <cell r="AT47">
            <v>537.76599999999996</v>
          </cell>
          <cell r="AU47">
            <v>236.34100000000001</v>
          </cell>
          <cell r="AV47">
            <v>301.42500000000001</v>
          </cell>
          <cell r="AW47">
            <v>64.995999999999995</v>
          </cell>
          <cell r="AX47">
            <v>26.792000000000002</v>
          </cell>
          <cell r="AY47">
            <v>38.204000000000001</v>
          </cell>
          <cell r="AZ47">
            <v>2057.66</v>
          </cell>
          <cell r="BA47">
            <v>1021.638</v>
          </cell>
          <cell r="BB47">
            <v>1036.021</v>
          </cell>
          <cell r="BC47">
            <v>1331.0229999999999</v>
          </cell>
          <cell r="BD47">
            <v>717.20399999999995</v>
          </cell>
          <cell r="BE47">
            <v>613.81899999999996</v>
          </cell>
          <cell r="BF47">
            <v>207.22800000000001</v>
          </cell>
          <cell r="BG47">
            <v>107.381</v>
          </cell>
          <cell r="BH47">
            <v>99.846000000000004</v>
          </cell>
          <cell r="BI47">
            <v>117.702</v>
          </cell>
          <cell r="BJ47">
            <v>45.698</v>
          </cell>
          <cell r="BK47">
            <v>72.004000000000005</v>
          </cell>
          <cell r="BL47">
            <v>56.578000000000003</v>
          </cell>
          <cell r="BM47">
            <v>24.975000000000001</v>
          </cell>
          <cell r="BN47">
            <v>31.603000000000002</v>
          </cell>
          <cell r="BO47">
            <v>128.208</v>
          </cell>
          <cell r="BP47">
            <v>59.198999999999998</v>
          </cell>
          <cell r="BQ47">
            <v>69.007999999999996</v>
          </cell>
          <cell r="BR47">
            <v>111.358</v>
          </cell>
          <cell r="BS47">
            <v>43.052</v>
          </cell>
          <cell r="BT47">
            <v>68.305999999999997</v>
          </cell>
          <cell r="BU47">
            <v>240.46</v>
          </cell>
          <cell r="BV47">
            <v>134.708</v>
          </cell>
          <cell r="BW47">
            <v>105.751</v>
          </cell>
          <cell r="BX47">
            <v>1090.5630000000001</v>
          </cell>
          <cell r="BY47">
            <v>582.495</v>
          </cell>
          <cell r="BZ47">
            <v>508.06799999999998</v>
          </cell>
          <cell r="CA47">
            <v>218.71299999999999</v>
          </cell>
          <cell r="CB47">
            <v>122.643</v>
          </cell>
          <cell r="CC47">
            <v>96.070999999999998</v>
          </cell>
          <cell r="CD47">
            <v>880.53099999999995</v>
          </cell>
          <cell r="CE47">
            <v>444.416</v>
          </cell>
          <cell r="CF47">
            <v>436.11399999999998</v>
          </cell>
          <cell r="CG47">
            <v>115.629</v>
          </cell>
          <cell r="CH47">
            <v>63.031999999999996</v>
          </cell>
          <cell r="CI47">
            <v>52.597000000000001</v>
          </cell>
          <cell r="CJ47">
            <v>1432.9580000000001</v>
          </cell>
          <cell r="CK47">
            <v>761.77099999999996</v>
          </cell>
          <cell r="CL47">
            <v>671.18700000000001</v>
          </cell>
          <cell r="CM47">
            <v>1271.6869999999999</v>
          </cell>
          <cell r="CN47">
            <v>679.36400000000003</v>
          </cell>
          <cell r="CO47">
            <v>592.322</v>
          </cell>
          <cell r="CP47">
            <v>1183.5129999999999</v>
          </cell>
          <cell r="CQ47">
            <v>638.81200000000001</v>
          </cell>
          <cell r="CR47">
            <v>544.70100000000002</v>
          </cell>
          <cell r="CS47">
            <v>322.13799999999998</v>
          </cell>
          <cell r="CT47">
            <v>165.21899999999999</v>
          </cell>
          <cell r="CU47">
            <v>156.91900000000001</v>
          </cell>
          <cell r="CV47">
            <v>200.40199999999999</v>
          </cell>
          <cell r="CW47">
            <v>105.545</v>
          </cell>
          <cell r="CX47">
            <v>94.856999999999999</v>
          </cell>
          <cell r="CY47">
            <v>98.468000000000004</v>
          </cell>
          <cell r="CZ47">
            <v>60.978000000000002</v>
          </cell>
          <cell r="DA47">
            <v>37.488999999999997</v>
          </cell>
          <cell r="DB47">
            <v>87.53</v>
          </cell>
          <cell r="DC47">
            <v>47.293999999999997</v>
          </cell>
          <cell r="DD47">
            <v>40.235999999999997</v>
          </cell>
          <cell r="DE47">
            <v>639.10699999999997</v>
          </cell>
          <cell r="DF47">
            <v>257.14100000000002</v>
          </cell>
          <cell r="DG47">
            <v>381.96600000000001</v>
          </cell>
          <cell r="DH47">
            <v>158.001</v>
          </cell>
          <cell r="DI47">
            <v>56.011000000000003</v>
          </cell>
          <cell r="DJ47">
            <v>101.99</v>
          </cell>
          <cell r="DK47">
            <v>45.616999999999997</v>
          </cell>
          <cell r="DL47">
            <v>20.478000000000002</v>
          </cell>
          <cell r="DM47">
            <v>25.14</v>
          </cell>
          <cell r="DN47">
            <v>134.464</v>
          </cell>
          <cell r="DO47">
            <v>47.267000000000003</v>
          </cell>
          <cell r="DP47">
            <v>87.197000000000003</v>
          </cell>
          <cell r="DQ47">
            <v>24.064</v>
          </cell>
          <cell r="DR47">
            <v>6.2149999999999999</v>
          </cell>
          <cell r="DS47">
            <v>17.849</v>
          </cell>
          <cell r="DT47">
            <v>102.614</v>
          </cell>
          <cell r="DU47">
            <v>37.981000000000002</v>
          </cell>
          <cell r="DV47">
            <v>64.634</v>
          </cell>
          <cell r="DW47">
            <v>15.329000000000001</v>
          </cell>
          <cell r="DX47">
            <v>6.0119999999999996</v>
          </cell>
          <cell r="DY47">
            <v>9.3170000000000002</v>
          </cell>
          <cell r="DZ47">
            <v>26.073</v>
          </cell>
          <cell r="EA47">
            <v>8.9760000000000009</v>
          </cell>
          <cell r="EB47">
            <v>17.097000000000001</v>
          </cell>
          <cell r="EC47">
            <v>31.956</v>
          </cell>
          <cell r="ED47">
            <v>1.881</v>
          </cell>
          <cell r="EE47">
            <v>30.074999999999999</v>
          </cell>
          <cell r="EF47">
            <v>289.70699999999999</v>
          </cell>
          <cell r="EG47">
            <v>116.398</v>
          </cell>
          <cell r="EH47">
            <v>173.309</v>
          </cell>
          <cell r="EI47">
            <v>248.06700000000001</v>
          </cell>
          <cell r="EJ47">
            <v>103.536</v>
          </cell>
          <cell r="EK47">
            <v>144.53100000000001</v>
          </cell>
          <cell r="EL47">
            <v>33.271000000000001</v>
          </cell>
          <cell r="EM47">
            <v>10.891</v>
          </cell>
          <cell r="EN47">
            <v>22.38</v>
          </cell>
          <cell r="EO47">
            <v>214.79599999999999</v>
          </cell>
          <cell r="EP47">
            <v>92.646000000000001</v>
          </cell>
          <cell r="EQ47">
            <v>122.15</v>
          </cell>
          <cell r="ER47">
            <v>1364.2940000000001</v>
          </cell>
          <cell r="ES47">
            <v>728.09400000000005</v>
          </cell>
          <cell r="ET47">
            <v>636.19899999999996</v>
          </cell>
          <cell r="EU47">
            <v>693.36599999999999</v>
          </cell>
          <cell r="EV47">
            <v>293.54399999999998</v>
          </cell>
          <cell r="EW47">
            <v>399.822</v>
          </cell>
          <cell r="EX47">
            <v>121.33</v>
          </cell>
          <cell r="EY47">
            <v>45.634999999999998</v>
          </cell>
          <cell r="EZ47">
            <v>75.695999999999998</v>
          </cell>
          <cell r="FA47">
            <v>427.59500000000003</v>
          </cell>
          <cell r="FB47">
            <v>210.58</v>
          </cell>
          <cell r="FC47">
            <v>217.01599999999999</v>
          </cell>
          <cell r="FD47">
            <v>247.631</v>
          </cell>
          <cell r="FE47">
            <v>127.46</v>
          </cell>
          <cell r="FF47">
            <v>120.17100000000001</v>
          </cell>
          <cell r="FG47">
            <v>38.692999999999998</v>
          </cell>
          <cell r="FH47">
            <v>16.658999999999999</v>
          </cell>
          <cell r="FI47">
            <v>22.033999999999999</v>
          </cell>
          <cell r="FJ47">
            <v>29.172000000000001</v>
          </cell>
          <cell r="FK47">
            <v>9.67</v>
          </cell>
          <cell r="FL47">
            <v>19.501999999999999</v>
          </cell>
          <cell r="FM47">
            <v>14.59</v>
          </cell>
          <cell r="FN47">
            <v>5.38</v>
          </cell>
          <cell r="FO47">
            <v>9.2100000000000009</v>
          </cell>
          <cell r="FP47">
            <v>28.402000000000001</v>
          </cell>
          <cell r="FQ47">
            <v>9.5960000000000001</v>
          </cell>
          <cell r="FR47">
            <v>18.806999999999999</v>
          </cell>
          <cell r="FS47">
            <v>27.771000000000001</v>
          </cell>
          <cell r="FT47">
            <v>9.1280000000000001</v>
          </cell>
          <cell r="FU47">
            <v>18.643000000000001</v>
          </cell>
          <cell r="FV47">
            <v>46.331000000000003</v>
          </cell>
          <cell r="FW47">
            <v>23.152999999999999</v>
          </cell>
          <cell r="FX47">
            <v>23.177</v>
          </cell>
          <cell r="FY47">
            <v>201.3</v>
          </cell>
          <cell r="FZ47">
            <v>104.307</v>
          </cell>
          <cell r="GA47">
            <v>96.992999999999995</v>
          </cell>
          <cell r="GB47">
            <v>42.064999999999998</v>
          </cell>
          <cell r="GC47">
            <v>20.440999999999999</v>
          </cell>
          <cell r="GD47">
            <v>21.623999999999999</v>
          </cell>
          <cell r="GE47">
            <v>165.89400000000001</v>
          </cell>
          <cell r="GF47">
            <v>81.471000000000004</v>
          </cell>
          <cell r="GG47">
            <v>84.423000000000002</v>
          </cell>
          <cell r="GH47">
            <v>19.625</v>
          </cell>
          <cell r="GI47">
            <v>8.8829999999999991</v>
          </cell>
          <cell r="GJ47">
            <v>10.742000000000001</v>
          </cell>
          <cell r="GK47">
            <v>267.43299999999999</v>
          </cell>
          <cell r="GL47">
            <v>136.886</v>
          </cell>
          <cell r="GM47">
            <v>130.547</v>
          </cell>
          <cell r="GN47">
            <v>237.21899999999999</v>
          </cell>
          <cell r="GO47">
            <v>121.11499999999999</v>
          </cell>
          <cell r="GP47">
            <v>116.104</v>
          </cell>
          <cell r="GQ47">
            <v>222.10900000000001</v>
          </cell>
          <cell r="GR47">
            <v>114.29600000000001</v>
          </cell>
          <cell r="GS47">
            <v>107.813</v>
          </cell>
          <cell r="GT47">
            <v>69.730999999999995</v>
          </cell>
          <cell r="GU47">
            <v>33.323</v>
          </cell>
          <cell r="GV47">
            <v>36.408000000000001</v>
          </cell>
          <cell r="GW47">
            <v>39.244</v>
          </cell>
          <cell r="GX47">
            <v>19.117000000000001</v>
          </cell>
          <cell r="GY47">
            <v>20.126000000000001</v>
          </cell>
          <cell r="GZ47">
            <v>19.442</v>
          </cell>
          <cell r="HA47">
            <v>9.6920000000000002</v>
          </cell>
          <cell r="HB47">
            <v>9.75</v>
          </cell>
          <cell r="HC47">
            <v>15.935</v>
          </cell>
          <cell r="HD47">
            <v>8.6790000000000003</v>
          </cell>
          <cell r="HE47">
            <v>7.2560000000000002</v>
          </cell>
          <cell r="HF47">
            <v>164.029</v>
          </cell>
          <cell r="HG47">
            <v>74.441000000000003</v>
          </cell>
          <cell r="HH47">
            <v>89.588999999999999</v>
          </cell>
          <cell r="HI47">
            <v>29.4</v>
          </cell>
          <cell r="HJ47">
            <v>12.294</v>
          </cell>
          <cell r="HK47">
            <v>17.106000000000002</v>
          </cell>
          <cell r="HL47">
            <v>5.8380000000000001</v>
          </cell>
          <cell r="HM47">
            <v>2.2130000000000001</v>
          </cell>
          <cell r="HN47">
            <v>3.6240000000000001</v>
          </cell>
          <cell r="HO47">
            <v>25.434999999999999</v>
          </cell>
          <cell r="HP47">
            <v>10.326000000000001</v>
          </cell>
          <cell r="HQ47">
            <v>15.108000000000001</v>
          </cell>
          <cell r="HR47">
            <v>3.0739999999999998</v>
          </cell>
          <cell r="HS47">
            <v>1.087</v>
          </cell>
          <cell r="HT47">
            <v>1.9870000000000001</v>
          </cell>
          <cell r="HU47">
            <v>21.599</v>
          </cell>
          <cell r="HV47">
            <v>8.8510000000000009</v>
          </cell>
          <cell r="HW47">
            <v>12.747</v>
          </cell>
          <cell r="HX47">
            <v>1.998</v>
          </cell>
          <cell r="HY47">
            <v>0.71</v>
          </cell>
          <cell r="HZ47">
            <v>1.288</v>
          </cell>
          <cell r="IA47">
            <v>4.3259999999999996</v>
          </cell>
          <cell r="IB47">
            <v>2.226</v>
          </cell>
          <cell r="IC47">
            <v>2.1</v>
          </cell>
          <cell r="ID47">
            <v>6.1920000000000002</v>
          </cell>
          <cell r="IE47">
            <v>1.3240000000000001</v>
          </cell>
          <cell r="IF47">
            <v>4.8680000000000003</v>
          </cell>
          <cell r="IG47">
            <v>69.213999999999999</v>
          </cell>
          <cell r="IH47">
            <v>33.744999999999997</v>
          </cell>
          <cell r="II47">
            <v>35.468000000000004</v>
          </cell>
          <cell r="IJ47">
            <v>45.695999999999998</v>
          </cell>
          <cell r="IK47">
            <v>21.231999999999999</v>
          </cell>
          <cell r="IL47">
            <v>24.463999999999999</v>
          </cell>
          <cell r="IM47">
            <v>5.01</v>
          </cell>
          <cell r="IN47">
            <v>1.7350000000000001</v>
          </cell>
          <cell r="IO47">
            <v>3.2749999999999999</v>
          </cell>
          <cell r="IP47">
            <v>40.686</v>
          </cell>
          <cell r="IQ47">
            <v>19.497</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cell r="FX48">
            <v>0</v>
          </cell>
          <cell r="FY48">
            <v>0</v>
          </cell>
          <cell r="FZ48">
            <v>0</v>
          </cell>
          <cell r="GA48">
            <v>0</v>
          </cell>
          <cell r="GB48">
            <v>0</v>
          </cell>
          <cell r="GC48">
            <v>0</v>
          </cell>
          <cell r="GD48">
            <v>0</v>
          </cell>
          <cell r="GE48">
            <v>0</v>
          </cell>
          <cell r="GF48">
            <v>0</v>
          </cell>
          <cell r="GG48">
            <v>0</v>
          </cell>
          <cell r="GH48">
            <v>0</v>
          </cell>
          <cell r="GI48">
            <v>0</v>
          </cell>
          <cell r="GJ48">
            <v>0</v>
          </cell>
          <cell r="GK48">
            <v>0</v>
          </cell>
          <cell r="GL48">
            <v>0</v>
          </cell>
          <cell r="GM48">
            <v>0</v>
          </cell>
          <cell r="GN48">
            <v>0</v>
          </cell>
          <cell r="GO48">
            <v>0</v>
          </cell>
          <cell r="GP48">
            <v>0</v>
          </cell>
          <cell r="GQ48">
            <v>0</v>
          </cell>
          <cell r="GR48">
            <v>0</v>
          </cell>
          <cell r="GS48">
            <v>0</v>
          </cell>
          <cell r="GT48">
            <v>0</v>
          </cell>
          <cell r="GU48">
            <v>0</v>
          </cell>
          <cell r="GV48">
            <v>0</v>
          </cell>
          <cell r="GW48">
            <v>0</v>
          </cell>
          <cell r="GX48">
            <v>0</v>
          </cell>
          <cell r="GY48">
            <v>0</v>
          </cell>
          <cell r="GZ48">
            <v>0</v>
          </cell>
          <cell r="HA48">
            <v>0</v>
          </cell>
          <cell r="HB48">
            <v>0</v>
          </cell>
          <cell r="HC48">
            <v>0</v>
          </cell>
          <cell r="HD48">
            <v>0</v>
          </cell>
          <cell r="HE48">
            <v>0</v>
          </cell>
          <cell r="HF48">
            <v>0</v>
          </cell>
          <cell r="HG48">
            <v>0</v>
          </cell>
          <cell r="HH48">
            <v>0</v>
          </cell>
          <cell r="HI48">
            <v>0</v>
          </cell>
          <cell r="HJ48">
            <v>0</v>
          </cell>
          <cell r="HK48">
            <v>0</v>
          </cell>
          <cell r="HL48">
            <v>0</v>
          </cell>
          <cell r="HM48">
            <v>0</v>
          </cell>
          <cell r="HN48">
            <v>0</v>
          </cell>
          <cell r="HO48">
            <v>0</v>
          </cell>
          <cell r="HP48">
            <v>0</v>
          </cell>
          <cell r="HQ48">
            <v>0</v>
          </cell>
          <cell r="HR48">
            <v>0</v>
          </cell>
          <cell r="HS48">
            <v>0</v>
          </cell>
          <cell r="HT48">
            <v>0</v>
          </cell>
          <cell r="HU48">
            <v>0</v>
          </cell>
          <cell r="HV48">
            <v>0</v>
          </cell>
          <cell r="HW48">
            <v>0</v>
          </cell>
          <cell r="HX48">
            <v>0</v>
          </cell>
          <cell r="HY48">
            <v>0</v>
          </cell>
          <cell r="HZ48">
            <v>0</v>
          </cell>
          <cell r="IA48">
            <v>0</v>
          </cell>
          <cell r="IB48">
            <v>0</v>
          </cell>
          <cell r="IC48">
            <v>0</v>
          </cell>
          <cell r="ID48">
            <v>0</v>
          </cell>
          <cell r="IE48">
            <v>0</v>
          </cell>
          <cell r="IF48">
            <v>0</v>
          </cell>
          <cell r="IG48">
            <v>0</v>
          </cell>
          <cell r="IH48">
            <v>0</v>
          </cell>
          <cell r="II48">
            <v>0</v>
          </cell>
          <cell r="IJ48">
            <v>0</v>
          </cell>
          <cell r="IK48">
            <v>0</v>
          </cell>
          <cell r="IL48">
            <v>0</v>
          </cell>
          <cell r="IM48">
            <v>0</v>
          </cell>
          <cell r="IN48">
            <v>0</v>
          </cell>
          <cell r="IO48">
            <v>0</v>
          </cell>
          <cell r="IP48">
            <v>0</v>
          </cell>
          <cell r="IQ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cell r="FX49">
            <v>0</v>
          </cell>
          <cell r="FY49">
            <v>0</v>
          </cell>
          <cell r="FZ49">
            <v>0</v>
          </cell>
          <cell r="GA49">
            <v>0</v>
          </cell>
          <cell r="GB49">
            <v>0</v>
          </cell>
          <cell r="GC49">
            <v>0</v>
          </cell>
          <cell r="GD49">
            <v>0</v>
          </cell>
          <cell r="GE49">
            <v>0</v>
          </cell>
          <cell r="GF49">
            <v>0</v>
          </cell>
          <cell r="GG49">
            <v>0</v>
          </cell>
          <cell r="GH49">
            <v>0</v>
          </cell>
          <cell r="GI49">
            <v>0</v>
          </cell>
          <cell r="GJ49">
            <v>0</v>
          </cell>
          <cell r="GK49">
            <v>0</v>
          </cell>
          <cell r="GL49">
            <v>0</v>
          </cell>
          <cell r="GM49">
            <v>0</v>
          </cell>
          <cell r="GN49">
            <v>0</v>
          </cell>
          <cell r="GO49">
            <v>0</v>
          </cell>
          <cell r="GP49">
            <v>0</v>
          </cell>
          <cell r="GQ49">
            <v>0</v>
          </cell>
          <cell r="GR49">
            <v>0</v>
          </cell>
          <cell r="GS49">
            <v>0</v>
          </cell>
          <cell r="GT49">
            <v>0</v>
          </cell>
          <cell r="GU49">
            <v>0</v>
          </cell>
          <cell r="GV49">
            <v>0</v>
          </cell>
          <cell r="GW49">
            <v>0</v>
          </cell>
          <cell r="GX49">
            <v>0</v>
          </cell>
          <cell r="GY49">
            <v>0</v>
          </cell>
          <cell r="GZ49">
            <v>0</v>
          </cell>
          <cell r="HA49">
            <v>0</v>
          </cell>
          <cell r="HB49">
            <v>0</v>
          </cell>
          <cell r="HC49">
            <v>0</v>
          </cell>
          <cell r="HD49">
            <v>0</v>
          </cell>
          <cell r="HE49">
            <v>0</v>
          </cell>
          <cell r="HF49">
            <v>0</v>
          </cell>
          <cell r="HG49">
            <v>0</v>
          </cell>
          <cell r="HH49">
            <v>0</v>
          </cell>
          <cell r="HI49">
            <v>0</v>
          </cell>
          <cell r="HJ49">
            <v>0</v>
          </cell>
          <cell r="HK49">
            <v>0</v>
          </cell>
          <cell r="HL49">
            <v>0</v>
          </cell>
          <cell r="HM49">
            <v>0</v>
          </cell>
          <cell r="HN49">
            <v>0</v>
          </cell>
          <cell r="HO49">
            <v>0</v>
          </cell>
          <cell r="HP49">
            <v>0</v>
          </cell>
          <cell r="HQ49">
            <v>0</v>
          </cell>
          <cell r="HR49">
            <v>0</v>
          </cell>
          <cell r="HS49">
            <v>0</v>
          </cell>
          <cell r="HT49">
            <v>0</v>
          </cell>
          <cell r="HU49">
            <v>0</v>
          </cell>
          <cell r="HV49">
            <v>0</v>
          </cell>
          <cell r="HW49">
            <v>0</v>
          </cell>
          <cell r="HX49">
            <v>0</v>
          </cell>
          <cell r="HY49">
            <v>0</v>
          </cell>
          <cell r="HZ49">
            <v>0</v>
          </cell>
          <cell r="IA49">
            <v>0</v>
          </cell>
          <cell r="IB49">
            <v>0</v>
          </cell>
          <cell r="IC49">
            <v>0</v>
          </cell>
          <cell r="ID49">
            <v>0</v>
          </cell>
          <cell r="IE49">
            <v>0</v>
          </cell>
          <cell r="IF49">
            <v>0</v>
          </cell>
          <cell r="IG49">
            <v>0</v>
          </cell>
          <cell r="IH49">
            <v>0</v>
          </cell>
          <cell r="II49">
            <v>0</v>
          </cell>
          <cell r="IJ49">
            <v>0</v>
          </cell>
          <cell r="IK49">
            <v>0</v>
          </cell>
          <cell r="IL49">
            <v>0</v>
          </cell>
          <cell r="IM49">
            <v>0</v>
          </cell>
          <cell r="IN49">
            <v>0</v>
          </cell>
          <cell r="IO49">
            <v>0</v>
          </cell>
          <cell r="IP49">
            <v>0</v>
          </cell>
          <cell r="IQ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cell r="FX50">
            <v>0</v>
          </cell>
          <cell r="FY50">
            <v>0</v>
          </cell>
          <cell r="FZ50">
            <v>0</v>
          </cell>
          <cell r="GA50">
            <v>0</v>
          </cell>
          <cell r="GB50">
            <v>0</v>
          </cell>
          <cell r="GC50">
            <v>0</v>
          </cell>
          <cell r="GD50">
            <v>0</v>
          </cell>
          <cell r="GE50">
            <v>0</v>
          </cell>
          <cell r="GF50">
            <v>0</v>
          </cell>
          <cell r="GG50">
            <v>0</v>
          </cell>
          <cell r="GH50">
            <v>0</v>
          </cell>
          <cell r="GI50">
            <v>0</v>
          </cell>
          <cell r="GJ50">
            <v>0</v>
          </cell>
          <cell r="GK50">
            <v>0</v>
          </cell>
          <cell r="GL50">
            <v>0</v>
          </cell>
          <cell r="GM50">
            <v>0</v>
          </cell>
          <cell r="GN50">
            <v>0</v>
          </cell>
          <cell r="GO50">
            <v>0</v>
          </cell>
          <cell r="GP50">
            <v>0</v>
          </cell>
          <cell r="GQ50">
            <v>0</v>
          </cell>
          <cell r="GR50">
            <v>0</v>
          </cell>
          <cell r="GS50">
            <v>0</v>
          </cell>
          <cell r="GT50">
            <v>0</v>
          </cell>
          <cell r="GU50">
            <v>0</v>
          </cell>
          <cell r="GV50">
            <v>0</v>
          </cell>
          <cell r="GW50">
            <v>0</v>
          </cell>
          <cell r="GX50">
            <v>0</v>
          </cell>
          <cell r="GY50">
            <v>0</v>
          </cell>
          <cell r="GZ50">
            <v>0</v>
          </cell>
          <cell r="HA50">
            <v>0</v>
          </cell>
          <cell r="HB50">
            <v>0</v>
          </cell>
          <cell r="HC50">
            <v>0</v>
          </cell>
          <cell r="HD50">
            <v>0</v>
          </cell>
          <cell r="HE50">
            <v>0</v>
          </cell>
          <cell r="HF50">
            <v>0</v>
          </cell>
          <cell r="HG50">
            <v>0</v>
          </cell>
          <cell r="HH50">
            <v>0</v>
          </cell>
          <cell r="HI50">
            <v>0</v>
          </cell>
          <cell r="HJ50">
            <v>0</v>
          </cell>
          <cell r="HK50">
            <v>0</v>
          </cell>
          <cell r="HL50">
            <v>0</v>
          </cell>
          <cell r="HM50">
            <v>0</v>
          </cell>
          <cell r="HN50">
            <v>0</v>
          </cell>
          <cell r="HO50">
            <v>0</v>
          </cell>
          <cell r="HP50">
            <v>0</v>
          </cell>
          <cell r="HQ50">
            <v>0</v>
          </cell>
          <cell r="HR50">
            <v>0</v>
          </cell>
          <cell r="HS50">
            <v>0</v>
          </cell>
          <cell r="HT50">
            <v>0</v>
          </cell>
          <cell r="HU50">
            <v>0</v>
          </cell>
          <cell r="HV50">
            <v>0</v>
          </cell>
          <cell r="HW50">
            <v>0</v>
          </cell>
          <cell r="HX50">
            <v>0</v>
          </cell>
          <cell r="HY50">
            <v>0</v>
          </cell>
          <cell r="HZ50">
            <v>0</v>
          </cell>
          <cell r="IA50">
            <v>0</v>
          </cell>
          <cell r="IB50">
            <v>0</v>
          </cell>
          <cell r="IC50">
            <v>0</v>
          </cell>
          <cell r="ID50">
            <v>0</v>
          </cell>
          <cell r="IE50">
            <v>0</v>
          </cell>
          <cell r="IF50">
            <v>0</v>
          </cell>
          <cell r="IG50">
            <v>0</v>
          </cell>
          <cell r="IH50">
            <v>0</v>
          </cell>
          <cell r="II50">
            <v>0</v>
          </cell>
          <cell r="IJ50">
            <v>0</v>
          </cell>
          <cell r="IK50">
            <v>0</v>
          </cell>
          <cell r="IL50">
            <v>0</v>
          </cell>
          <cell r="IM50">
            <v>0</v>
          </cell>
          <cell r="IN50">
            <v>0</v>
          </cell>
          <cell r="IO50">
            <v>0</v>
          </cell>
          <cell r="IP50">
            <v>0</v>
          </cell>
          <cell r="IQ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cell r="FX51">
            <v>0</v>
          </cell>
          <cell r="FY51">
            <v>0</v>
          </cell>
          <cell r="FZ51">
            <v>0</v>
          </cell>
          <cell r="GA51">
            <v>0</v>
          </cell>
          <cell r="GB51">
            <v>0</v>
          </cell>
          <cell r="GC51">
            <v>0</v>
          </cell>
          <cell r="GD51">
            <v>0</v>
          </cell>
          <cell r="GE51">
            <v>0</v>
          </cell>
          <cell r="GF51">
            <v>0</v>
          </cell>
          <cell r="GG51">
            <v>0</v>
          </cell>
          <cell r="GH51">
            <v>0</v>
          </cell>
          <cell r="GI51">
            <v>0</v>
          </cell>
          <cell r="GJ51">
            <v>0</v>
          </cell>
          <cell r="GK51">
            <v>0</v>
          </cell>
          <cell r="GL51">
            <v>0</v>
          </cell>
          <cell r="GM51">
            <v>0</v>
          </cell>
          <cell r="GN51">
            <v>0</v>
          </cell>
          <cell r="GO51">
            <v>0</v>
          </cell>
          <cell r="GP51">
            <v>0</v>
          </cell>
          <cell r="GQ51">
            <v>0</v>
          </cell>
          <cell r="GR51">
            <v>0</v>
          </cell>
          <cell r="GS51">
            <v>0</v>
          </cell>
          <cell r="GT51">
            <v>0</v>
          </cell>
          <cell r="GU51">
            <v>0</v>
          </cell>
          <cell r="GV51">
            <v>0</v>
          </cell>
          <cell r="GW51">
            <v>0</v>
          </cell>
          <cell r="GX51">
            <v>0</v>
          </cell>
          <cell r="GY51">
            <v>0</v>
          </cell>
          <cell r="GZ51">
            <v>0</v>
          </cell>
          <cell r="HA51">
            <v>0</v>
          </cell>
          <cell r="HB51">
            <v>0</v>
          </cell>
          <cell r="HC51">
            <v>0</v>
          </cell>
          <cell r="HD51">
            <v>0</v>
          </cell>
          <cell r="HE51">
            <v>0</v>
          </cell>
          <cell r="HF51">
            <v>0</v>
          </cell>
          <cell r="HG51">
            <v>0</v>
          </cell>
          <cell r="HH51">
            <v>0</v>
          </cell>
          <cell r="HI51">
            <v>0</v>
          </cell>
          <cell r="HJ51">
            <v>0</v>
          </cell>
          <cell r="HK51">
            <v>0</v>
          </cell>
          <cell r="HL51">
            <v>0</v>
          </cell>
          <cell r="HM51">
            <v>0</v>
          </cell>
          <cell r="HN51">
            <v>0</v>
          </cell>
          <cell r="HO51">
            <v>0</v>
          </cell>
          <cell r="HP51">
            <v>0</v>
          </cell>
          <cell r="HQ51">
            <v>0</v>
          </cell>
          <cell r="HR51">
            <v>0</v>
          </cell>
          <cell r="HS51">
            <v>0</v>
          </cell>
          <cell r="HT51">
            <v>0</v>
          </cell>
          <cell r="HU51">
            <v>0</v>
          </cell>
          <cell r="HV51">
            <v>0</v>
          </cell>
          <cell r="HW51">
            <v>0</v>
          </cell>
          <cell r="HX51">
            <v>0</v>
          </cell>
          <cell r="HY51">
            <v>0</v>
          </cell>
          <cell r="HZ51">
            <v>0</v>
          </cell>
          <cell r="IA51">
            <v>0</v>
          </cell>
          <cell r="IB51">
            <v>0</v>
          </cell>
          <cell r="IC51">
            <v>0</v>
          </cell>
          <cell r="ID51">
            <v>0</v>
          </cell>
          <cell r="IE51">
            <v>0</v>
          </cell>
          <cell r="IF51">
            <v>0</v>
          </cell>
          <cell r="IG51">
            <v>0</v>
          </cell>
          <cell r="IH51">
            <v>0</v>
          </cell>
          <cell r="II51">
            <v>0</v>
          </cell>
          <cell r="IJ51">
            <v>0</v>
          </cell>
          <cell r="IK51">
            <v>0</v>
          </cell>
          <cell r="IL51">
            <v>0</v>
          </cell>
          <cell r="IM51">
            <v>0</v>
          </cell>
          <cell r="IN51">
            <v>0</v>
          </cell>
          <cell r="IO51">
            <v>0</v>
          </cell>
          <cell r="IP51">
            <v>0</v>
          </cell>
          <cell r="IQ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cell r="FX52">
            <v>0</v>
          </cell>
          <cell r="FY52">
            <v>0</v>
          </cell>
          <cell r="FZ52">
            <v>0</v>
          </cell>
          <cell r="GA52">
            <v>0</v>
          </cell>
          <cell r="GB52">
            <v>0</v>
          </cell>
          <cell r="GC52">
            <v>0</v>
          </cell>
          <cell r="GD52">
            <v>0</v>
          </cell>
          <cell r="GE52">
            <v>0</v>
          </cell>
          <cell r="GF52">
            <v>0</v>
          </cell>
          <cell r="GG52">
            <v>0</v>
          </cell>
          <cell r="GH52">
            <v>0</v>
          </cell>
          <cell r="GI52">
            <v>0</v>
          </cell>
          <cell r="GJ52">
            <v>0</v>
          </cell>
          <cell r="GK52">
            <v>0</v>
          </cell>
          <cell r="GL52">
            <v>0</v>
          </cell>
          <cell r="GM52">
            <v>0</v>
          </cell>
          <cell r="GN52">
            <v>0</v>
          </cell>
          <cell r="GO52">
            <v>0</v>
          </cell>
          <cell r="GP52">
            <v>0</v>
          </cell>
          <cell r="GQ52">
            <v>0</v>
          </cell>
          <cell r="GR52">
            <v>0</v>
          </cell>
          <cell r="GS52">
            <v>0</v>
          </cell>
          <cell r="GT52">
            <v>0</v>
          </cell>
          <cell r="GU52">
            <v>0</v>
          </cell>
          <cell r="GV52">
            <v>0</v>
          </cell>
          <cell r="GW52">
            <v>0</v>
          </cell>
          <cell r="GX52">
            <v>0</v>
          </cell>
          <cell r="GY52">
            <v>0</v>
          </cell>
          <cell r="GZ52">
            <v>0</v>
          </cell>
          <cell r="HA52">
            <v>0</v>
          </cell>
          <cell r="HB52">
            <v>0</v>
          </cell>
          <cell r="HC52">
            <v>0</v>
          </cell>
          <cell r="HD52">
            <v>0</v>
          </cell>
          <cell r="HE52">
            <v>0</v>
          </cell>
          <cell r="HF52">
            <v>0</v>
          </cell>
          <cell r="HG52">
            <v>0</v>
          </cell>
          <cell r="HH52">
            <v>0</v>
          </cell>
          <cell r="HI52">
            <v>0</v>
          </cell>
          <cell r="HJ52">
            <v>0</v>
          </cell>
          <cell r="HK52">
            <v>0</v>
          </cell>
          <cell r="HL52">
            <v>0</v>
          </cell>
          <cell r="HM52">
            <v>0</v>
          </cell>
          <cell r="HN52">
            <v>0</v>
          </cell>
          <cell r="HO52">
            <v>0</v>
          </cell>
          <cell r="HP52">
            <v>0</v>
          </cell>
          <cell r="HQ52">
            <v>0</v>
          </cell>
          <cell r="HR52">
            <v>0</v>
          </cell>
          <cell r="HS52">
            <v>0</v>
          </cell>
          <cell r="HT52">
            <v>0</v>
          </cell>
          <cell r="HU52">
            <v>0</v>
          </cell>
          <cell r="HV52">
            <v>0</v>
          </cell>
          <cell r="HW52">
            <v>0</v>
          </cell>
          <cell r="HX52">
            <v>0</v>
          </cell>
          <cell r="HY52">
            <v>0</v>
          </cell>
          <cell r="HZ52">
            <v>0</v>
          </cell>
          <cell r="IA52">
            <v>0</v>
          </cell>
          <cell r="IB52">
            <v>0</v>
          </cell>
          <cell r="IC52">
            <v>0</v>
          </cell>
          <cell r="ID52">
            <v>0</v>
          </cell>
          <cell r="IE52">
            <v>0</v>
          </cell>
          <cell r="IF52">
            <v>0</v>
          </cell>
          <cell r="IG52">
            <v>0</v>
          </cell>
          <cell r="IH52">
            <v>0</v>
          </cell>
          <cell r="II52">
            <v>0</v>
          </cell>
          <cell r="IJ52">
            <v>0</v>
          </cell>
          <cell r="IK52">
            <v>0</v>
          </cell>
          <cell r="IL52">
            <v>0</v>
          </cell>
          <cell r="IM52">
            <v>0</v>
          </cell>
          <cell r="IN52">
            <v>0</v>
          </cell>
          <cell r="IO52">
            <v>0</v>
          </cell>
          <cell r="IP52">
            <v>0</v>
          </cell>
          <cell r="IQ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cell r="FX53">
            <v>0</v>
          </cell>
          <cell r="FY53">
            <v>0</v>
          </cell>
          <cell r="FZ53">
            <v>0</v>
          </cell>
          <cell r="GA53">
            <v>0</v>
          </cell>
          <cell r="GB53">
            <v>0</v>
          </cell>
          <cell r="GC53">
            <v>0</v>
          </cell>
          <cell r="GD53">
            <v>0</v>
          </cell>
          <cell r="GE53">
            <v>0</v>
          </cell>
          <cell r="GF53">
            <v>0</v>
          </cell>
          <cell r="GG53">
            <v>0</v>
          </cell>
          <cell r="GH53">
            <v>0</v>
          </cell>
          <cell r="GI53">
            <v>0</v>
          </cell>
          <cell r="GJ53">
            <v>0</v>
          </cell>
          <cell r="GK53">
            <v>0</v>
          </cell>
          <cell r="GL53">
            <v>0</v>
          </cell>
          <cell r="GM53">
            <v>0</v>
          </cell>
          <cell r="GN53">
            <v>0</v>
          </cell>
          <cell r="GO53">
            <v>0</v>
          </cell>
          <cell r="GP53">
            <v>0</v>
          </cell>
          <cell r="GQ53">
            <v>0</v>
          </cell>
          <cell r="GR53">
            <v>0</v>
          </cell>
          <cell r="GS53">
            <v>0</v>
          </cell>
          <cell r="GT53">
            <v>0</v>
          </cell>
          <cell r="GU53">
            <v>0</v>
          </cell>
          <cell r="GV53">
            <v>0</v>
          </cell>
          <cell r="GW53">
            <v>0</v>
          </cell>
          <cell r="GX53">
            <v>0</v>
          </cell>
          <cell r="GY53">
            <v>0</v>
          </cell>
          <cell r="GZ53">
            <v>0</v>
          </cell>
          <cell r="HA53">
            <v>0</v>
          </cell>
          <cell r="HB53">
            <v>0</v>
          </cell>
          <cell r="HC53">
            <v>0</v>
          </cell>
          <cell r="HD53">
            <v>0</v>
          </cell>
          <cell r="HE53">
            <v>0</v>
          </cell>
          <cell r="HF53">
            <v>0</v>
          </cell>
          <cell r="HG53">
            <v>0</v>
          </cell>
          <cell r="HH53">
            <v>0</v>
          </cell>
          <cell r="HI53">
            <v>0</v>
          </cell>
          <cell r="HJ53">
            <v>0</v>
          </cell>
          <cell r="HK53">
            <v>0</v>
          </cell>
          <cell r="HL53">
            <v>0</v>
          </cell>
          <cell r="HM53">
            <v>0</v>
          </cell>
          <cell r="HN53">
            <v>0</v>
          </cell>
          <cell r="HO53">
            <v>0</v>
          </cell>
          <cell r="HP53">
            <v>0</v>
          </cell>
          <cell r="HQ53">
            <v>0</v>
          </cell>
          <cell r="HR53">
            <v>0</v>
          </cell>
          <cell r="HS53">
            <v>0</v>
          </cell>
          <cell r="HT53">
            <v>0</v>
          </cell>
          <cell r="HU53">
            <v>0</v>
          </cell>
          <cell r="HV53">
            <v>0</v>
          </cell>
          <cell r="HW53">
            <v>0</v>
          </cell>
          <cell r="HX53">
            <v>0</v>
          </cell>
          <cell r="HY53">
            <v>0</v>
          </cell>
          <cell r="HZ53">
            <v>0</v>
          </cell>
          <cell r="IA53">
            <v>0</v>
          </cell>
          <cell r="IB53">
            <v>0</v>
          </cell>
          <cell r="IC53">
            <v>0</v>
          </cell>
          <cell r="ID53">
            <v>0</v>
          </cell>
          <cell r="IE53">
            <v>0</v>
          </cell>
          <cell r="IF53">
            <v>0</v>
          </cell>
          <cell r="IG53">
            <v>0</v>
          </cell>
          <cell r="IH53">
            <v>0</v>
          </cell>
          <cell r="II53">
            <v>0</v>
          </cell>
          <cell r="IJ53">
            <v>0</v>
          </cell>
          <cell r="IK53">
            <v>0</v>
          </cell>
          <cell r="IL53">
            <v>0</v>
          </cell>
          <cell r="IM53">
            <v>0</v>
          </cell>
          <cell r="IN53">
            <v>0</v>
          </cell>
          <cell r="IO53">
            <v>0</v>
          </cell>
          <cell r="IP53">
            <v>0</v>
          </cell>
          <cell r="IQ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cell r="FX54">
            <v>0</v>
          </cell>
          <cell r="FY54">
            <v>0</v>
          </cell>
          <cell r="FZ54">
            <v>0</v>
          </cell>
          <cell r="GA54">
            <v>0</v>
          </cell>
          <cell r="GB54">
            <v>0</v>
          </cell>
          <cell r="GC54">
            <v>0</v>
          </cell>
          <cell r="GD54">
            <v>0</v>
          </cell>
          <cell r="GE54">
            <v>0</v>
          </cell>
          <cell r="GF54">
            <v>0</v>
          </cell>
          <cell r="GG54">
            <v>0</v>
          </cell>
          <cell r="GH54">
            <v>0</v>
          </cell>
          <cell r="GI54">
            <v>0</v>
          </cell>
          <cell r="GJ54">
            <v>0</v>
          </cell>
          <cell r="GK54">
            <v>0</v>
          </cell>
          <cell r="GL54">
            <v>0</v>
          </cell>
          <cell r="GM54">
            <v>0</v>
          </cell>
          <cell r="GN54">
            <v>0</v>
          </cell>
          <cell r="GO54">
            <v>0</v>
          </cell>
          <cell r="GP54">
            <v>0</v>
          </cell>
          <cell r="GQ54">
            <v>0</v>
          </cell>
          <cell r="GR54">
            <v>0</v>
          </cell>
          <cell r="GS54">
            <v>0</v>
          </cell>
          <cell r="GT54">
            <v>0</v>
          </cell>
          <cell r="GU54">
            <v>0</v>
          </cell>
          <cell r="GV54">
            <v>0</v>
          </cell>
          <cell r="GW54">
            <v>0</v>
          </cell>
          <cell r="GX54">
            <v>0</v>
          </cell>
          <cell r="GY54">
            <v>0</v>
          </cell>
          <cell r="GZ54">
            <v>0</v>
          </cell>
          <cell r="HA54">
            <v>0</v>
          </cell>
          <cell r="HB54">
            <v>0</v>
          </cell>
          <cell r="HC54">
            <v>0</v>
          </cell>
          <cell r="HD54">
            <v>0</v>
          </cell>
          <cell r="HE54">
            <v>0</v>
          </cell>
          <cell r="HF54">
            <v>0</v>
          </cell>
          <cell r="HG54">
            <v>0</v>
          </cell>
          <cell r="HH54">
            <v>0</v>
          </cell>
          <cell r="HI54">
            <v>0</v>
          </cell>
          <cell r="HJ54">
            <v>0</v>
          </cell>
          <cell r="HK54">
            <v>0</v>
          </cell>
          <cell r="HL54">
            <v>0</v>
          </cell>
          <cell r="HM54">
            <v>0</v>
          </cell>
          <cell r="HN54">
            <v>0</v>
          </cell>
          <cell r="HO54">
            <v>0</v>
          </cell>
          <cell r="HP54">
            <v>0</v>
          </cell>
          <cell r="HQ54">
            <v>0</v>
          </cell>
          <cell r="HR54">
            <v>0</v>
          </cell>
          <cell r="HS54">
            <v>0</v>
          </cell>
          <cell r="HT54">
            <v>0</v>
          </cell>
          <cell r="HU54">
            <v>0</v>
          </cell>
          <cell r="HV54">
            <v>0</v>
          </cell>
          <cell r="HW54">
            <v>0</v>
          </cell>
          <cell r="HX54">
            <v>0</v>
          </cell>
          <cell r="HY54">
            <v>0</v>
          </cell>
          <cell r="HZ54">
            <v>0</v>
          </cell>
          <cell r="IA54">
            <v>0</v>
          </cell>
          <cell r="IB54">
            <v>0</v>
          </cell>
          <cell r="IC54">
            <v>0</v>
          </cell>
          <cell r="ID54">
            <v>0</v>
          </cell>
          <cell r="IE54">
            <v>0</v>
          </cell>
          <cell r="IF54">
            <v>0</v>
          </cell>
          <cell r="IG54">
            <v>0</v>
          </cell>
          <cell r="IH54">
            <v>0</v>
          </cell>
          <cell r="II54">
            <v>0</v>
          </cell>
          <cell r="IJ54">
            <v>0</v>
          </cell>
          <cell r="IK54">
            <v>0</v>
          </cell>
          <cell r="IL54">
            <v>0</v>
          </cell>
          <cell r="IM54">
            <v>0</v>
          </cell>
          <cell r="IN54">
            <v>0</v>
          </cell>
          <cell r="IO54">
            <v>0</v>
          </cell>
          <cell r="IP54">
            <v>0</v>
          </cell>
          <cell r="IQ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cell r="FX55">
            <v>0</v>
          </cell>
          <cell r="FY55">
            <v>0</v>
          </cell>
          <cell r="FZ55">
            <v>0</v>
          </cell>
          <cell r="GA55">
            <v>0</v>
          </cell>
          <cell r="GB55">
            <v>0</v>
          </cell>
          <cell r="GC55">
            <v>0</v>
          </cell>
          <cell r="GD55">
            <v>0</v>
          </cell>
          <cell r="GE55">
            <v>0</v>
          </cell>
          <cell r="GF55">
            <v>0</v>
          </cell>
          <cell r="GG55">
            <v>0</v>
          </cell>
          <cell r="GH55">
            <v>0</v>
          </cell>
          <cell r="GI55">
            <v>0</v>
          </cell>
          <cell r="GJ55">
            <v>0</v>
          </cell>
          <cell r="GK55">
            <v>0</v>
          </cell>
          <cell r="GL55">
            <v>0</v>
          </cell>
          <cell r="GM55">
            <v>0</v>
          </cell>
          <cell r="GN55">
            <v>0</v>
          </cell>
          <cell r="GO55">
            <v>0</v>
          </cell>
          <cell r="GP55">
            <v>0</v>
          </cell>
          <cell r="GQ55">
            <v>0</v>
          </cell>
          <cell r="GR55">
            <v>0</v>
          </cell>
          <cell r="GS55">
            <v>0</v>
          </cell>
          <cell r="GT55">
            <v>0</v>
          </cell>
          <cell r="GU55">
            <v>0</v>
          </cell>
          <cell r="GV55">
            <v>0</v>
          </cell>
          <cell r="GW55">
            <v>0</v>
          </cell>
          <cell r="GX55">
            <v>0</v>
          </cell>
          <cell r="GY55">
            <v>0</v>
          </cell>
          <cell r="GZ55">
            <v>0</v>
          </cell>
          <cell r="HA55">
            <v>0</v>
          </cell>
          <cell r="HB55">
            <v>0</v>
          </cell>
          <cell r="HC55">
            <v>0</v>
          </cell>
          <cell r="HD55">
            <v>0</v>
          </cell>
          <cell r="HE55">
            <v>0</v>
          </cell>
          <cell r="HF55">
            <v>0</v>
          </cell>
          <cell r="HG55">
            <v>0</v>
          </cell>
          <cell r="HH55">
            <v>0</v>
          </cell>
          <cell r="HI55">
            <v>0</v>
          </cell>
          <cell r="HJ55">
            <v>0</v>
          </cell>
          <cell r="HK55">
            <v>0</v>
          </cell>
          <cell r="HL55">
            <v>0</v>
          </cell>
          <cell r="HM55">
            <v>0</v>
          </cell>
          <cell r="HN55">
            <v>0</v>
          </cell>
          <cell r="HO55">
            <v>0</v>
          </cell>
          <cell r="HP55">
            <v>0</v>
          </cell>
          <cell r="HQ55">
            <v>0</v>
          </cell>
          <cell r="HR55">
            <v>0</v>
          </cell>
          <cell r="HS55">
            <v>0</v>
          </cell>
          <cell r="HT55">
            <v>0</v>
          </cell>
          <cell r="HU55">
            <v>0</v>
          </cell>
          <cell r="HV55">
            <v>0</v>
          </cell>
          <cell r="HW55">
            <v>0</v>
          </cell>
          <cell r="HX55">
            <v>0</v>
          </cell>
          <cell r="HY55">
            <v>0</v>
          </cell>
          <cell r="HZ55">
            <v>0</v>
          </cell>
          <cell r="IA55">
            <v>0</v>
          </cell>
          <cell r="IB55">
            <v>0</v>
          </cell>
          <cell r="IC55">
            <v>0</v>
          </cell>
          <cell r="ID55">
            <v>0</v>
          </cell>
          <cell r="IE55">
            <v>0</v>
          </cell>
          <cell r="IF55">
            <v>0</v>
          </cell>
          <cell r="IG55">
            <v>0</v>
          </cell>
          <cell r="IH55">
            <v>0</v>
          </cell>
          <cell r="II55">
            <v>0</v>
          </cell>
          <cell r="IJ55">
            <v>0</v>
          </cell>
          <cell r="IK55">
            <v>0</v>
          </cell>
          <cell r="IL55">
            <v>0</v>
          </cell>
          <cell r="IM55">
            <v>0</v>
          </cell>
          <cell r="IN55">
            <v>0</v>
          </cell>
          <cell r="IO55">
            <v>0</v>
          </cell>
          <cell r="IP55">
            <v>0</v>
          </cell>
          <cell r="IQ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cell r="FX56">
            <v>0</v>
          </cell>
          <cell r="FY56">
            <v>0</v>
          </cell>
          <cell r="FZ56">
            <v>0</v>
          </cell>
          <cell r="GA56">
            <v>0</v>
          </cell>
          <cell r="GB56">
            <v>0</v>
          </cell>
          <cell r="GC56">
            <v>0</v>
          </cell>
          <cell r="GD56">
            <v>0</v>
          </cell>
          <cell r="GE56">
            <v>0</v>
          </cell>
          <cell r="GF56">
            <v>0</v>
          </cell>
          <cell r="GG56">
            <v>0</v>
          </cell>
          <cell r="GH56">
            <v>0</v>
          </cell>
          <cell r="GI56">
            <v>0</v>
          </cell>
          <cell r="GJ56">
            <v>0</v>
          </cell>
          <cell r="GK56">
            <v>0</v>
          </cell>
          <cell r="GL56">
            <v>0</v>
          </cell>
          <cell r="GM56">
            <v>0</v>
          </cell>
          <cell r="GN56">
            <v>0</v>
          </cell>
          <cell r="GO56">
            <v>0</v>
          </cell>
          <cell r="GP56">
            <v>0</v>
          </cell>
          <cell r="GQ56">
            <v>0</v>
          </cell>
          <cell r="GR56">
            <v>0</v>
          </cell>
          <cell r="GS56">
            <v>0</v>
          </cell>
          <cell r="GT56">
            <v>0</v>
          </cell>
          <cell r="GU56">
            <v>0</v>
          </cell>
          <cell r="GV56">
            <v>0</v>
          </cell>
          <cell r="GW56">
            <v>0</v>
          </cell>
          <cell r="GX56">
            <v>0</v>
          </cell>
          <cell r="GY56">
            <v>0</v>
          </cell>
          <cell r="GZ56">
            <v>0</v>
          </cell>
          <cell r="HA56">
            <v>0</v>
          </cell>
          <cell r="HB56">
            <v>0</v>
          </cell>
          <cell r="HC56">
            <v>0</v>
          </cell>
          <cell r="HD56">
            <v>0</v>
          </cell>
          <cell r="HE56">
            <v>0</v>
          </cell>
          <cell r="HF56">
            <v>0</v>
          </cell>
          <cell r="HG56">
            <v>0</v>
          </cell>
          <cell r="HH56">
            <v>0</v>
          </cell>
          <cell r="HI56">
            <v>0</v>
          </cell>
          <cell r="HJ56">
            <v>0</v>
          </cell>
          <cell r="HK56">
            <v>0</v>
          </cell>
          <cell r="HL56">
            <v>0</v>
          </cell>
          <cell r="HM56">
            <v>0</v>
          </cell>
          <cell r="HN56">
            <v>0</v>
          </cell>
          <cell r="HO56">
            <v>0</v>
          </cell>
          <cell r="HP56">
            <v>0</v>
          </cell>
          <cell r="HQ56">
            <v>0</v>
          </cell>
          <cell r="HR56">
            <v>0</v>
          </cell>
          <cell r="HS56">
            <v>0</v>
          </cell>
          <cell r="HT56">
            <v>0</v>
          </cell>
          <cell r="HU56">
            <v>0</v>
          </cell>
          <cell r="HV56">
            <v>0</v>
          </cell>
          <cell r="HW56">
            <v>0</v>
          </cell>
          <cell r="HX56">
            <v>0</v>
          </cell>
          <cell r="HY56">
            <v>0</v>
          </cell>
          <cell r="HZ56">
            <v>0</v>
          </cell>
          <cell r="IA56">
            <v>0</v>
          </cell>
          <cell r="IB56">
            <v>0</v>
          </cell>
          <cell r="IC56">
            <v>0</v>
          </cell>
          <cell r="ID56">
            <v>0</v>
          </cell>
          <cell r="IE56">
            <v>0</v>
          </cell>
          <cell r="IF56">
            <v>0</v>
          </cell>
          <cell r="IG56">
            <v>0</v>
          </cell>
          <cell r="IH56">
            <v>0</v>
          </cell>
          <cell r="II56">
            <v>0</v>
          </cell>
          <cell r="IJ56">
            <v>0</v>
          </cell>
          <cell r="IK56">
            <v>0</v>
          </cell>
          <cell r="IL56">
            <v>0</v>
          </cell>
          <cell r="IM56">
            <v>0</v>
          </cell>
          <cell r="IN56">
            <v>0</v>
          </cell>
          <cell r="IO56">
            <v>0</v>
          </cell>
          <cell r="IP56">
            <v>0</v>
          </cell>
          <cell r="IQ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cell r="FX57">
            <v>0</v>
          </cell>
          <cell r="FY57">
            <v>0</v>
          </cell>
          <cell r="FZ57">
            <v>0</v>
          </cell>
          <cell r="GA57">
            <v>0</v>
          </cell>
          <cell r="GB57">
            <v>0</v>
          </cell>
          <cell r="GC57">
            <v>0</v>
          </cell>
          <cell r="GD57">
            <v>0</v>
          </cell>
          <cell r="GE57">
            <v>0</v>
          </cell>
          <cell r="GF57">
            <v>0</v>
          </cell>
          <cell r="GG57">
            <v>0</v>
          </cell>
          <cell r="GH57">
            <v>0</v>
          </cell>
          <cell r="GI57">
            <v>0</v>
          </cell>
          <cell r="GJ57">
            <v>0</v>
          </cell>
          <cell r="GK57">
            <v>0</v>
          </cell>
          <cell r="GL57">
            <v>0</v>
          </cell>
          <cell r="GM57">
            <v>0</v>
          </cell>
          <cell r="GN57">
            <v>0</v>
          </cell>
          <cell r="GO57">
            <v>0</v>
          </cell>
          <cell r="GP57">
            <v>0</v>
          </cell>
          <cell r="GQ57">
            <v>0</v>
          </cell>
          <cell r="GR57">
            <v>0</v>
          </cell>
          <cell r="GS57">
            <v>0</v>
          </cell>
          <cell r="GT57">
            <v>0</v>
          </cell>
          <cell r="GU57">
            <v>0</v>
          </cell>
          <cell r="GV57">
            <v>0</v>
          </cell>
          <cell r="GW57">
            <v>0</v>
          </cell>
          <cell r="GX57">
            <v>0</v>
          </cell>
          <cell r="GY57">
            <v>0</v>
          </cell>
          <cell r="GZ57">
            <v>0</v>
          </cell>
          <cell r="HA57">
            <v>0</v>
          </cell>
          <cell r="HB57">
            <v>0</v>
          </cell>
          <cell r="HC57">
            <v>0</v>
          </cell>
          <cell r="HD57">
            <v>0</v>
          </cell>
          <cell r="HE57">
            <v>0</v>
          </cell>
          <cell r="HF57">
            <v>0</v>
          </cell>
          <cell r="HG57">
            <v>0</v>
          </cell>
          <cell r="HH57">
            <v>0</v>
          </cell>
          <cell r="HI57">
            <v>0</v>
          </cell>
          <cell r="HJ57">
            <v>0</v>
          </cell>
          <cell r="HK57">
            <v>0</v>
          </cell>
          <cell r="HL57">
            <v>0</v>
          </cell>
          <cell r="HM57">
            <v>0</v>
          </cell>
          <cell r="HN57">
            <v>0</v>
          </cell>
          <cell r="HO57">
            <v>0</v>
          </cell>
          <cell r="HP57">
            <v>0</v>
          </cell>
          <cell r="HQ57">
            <v>0</v>
          </cell>
          <cell r="HR57">
            <v>0</v>
          </cell>
          <cell r="HS57">
            <v>0</v>
          </cell>
          <cell r="HT57">
            <v>0</v>
          </cell>
          <cell r="HU57">
            <v>0</v>
          </cell>
          <cell r="HV57">
            <v>0</v>
          </cell>
          <cell r="HW57">
            <v>0</v>
          </cell>
          <cell r="HX57">
            <v>0</v>
          </cell>
          <cell r="HY57">
            <v>0</v>
          </cell>
          <cell r="HZ57">
            <v>0</v>
          </cell>
          <cell r="IA57">
            <v>0</v>
          </cell>
          <cell r="IB57">
            <v>0</v>
          </cell>
          <cell r="IC57">
            <v>0</v>
          </cell>
          <cell r="ID57">
            <v>0</v>
          </cell>
          <cell r="IE57">
            <v>0</v>
          </cell>
          <cell r="IF57">
            <v>0</v>
          </cell>
          <cell r="IG57">
            <v>0</v>
          </cell>
          <cell r="IH57">
            <v>0</v>
          </cell>
          <cell r="II57">
            <v>0</v>
          </cell>
          <cell r="IJ57">
            <v>0</v>
          </cell>
          <cell r="IK57">
            <v>0</v>
          </cell>
          <cell r="IL57">
            <v>0</v>
          </cell>
          <cell r="IM57">
            <v>0</v>
          </cell>
          <cell r="IN57">
            <v>0</v>
          </cell>
          <cell r="IO57">
            <v>0</v>
          </cell>
          <cell r="IP57">
            <v>0</v>
          </cell>
          <cell r="IQ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cell r="FX58">
            <v>0</v>
          </cell>
          <cell r="FY58">
            <v>0</v>
          </cell>
          <cell r="FZ58">
            <v>0</v>
          </cell>
          <cell r="GA58">
            <v>0</v>
          </cell>
          <cell r="GB58">
            <v>0</v>
          </cell>
          <cell r="GC58">
            <v>0</v>
          </cell>
          <cell r="GD58">
            <v>0</v>
          </cell>
          <cell r="GE58">
            <v>0</v>
          </cell>
          <cell r="GF58">
            <v>0</v>
          </cell>
          <cell r="GG58">
            <v>0</v>
          </cell>
          <cell r="GH58">
            <v>0</v>
          </cell>
          <cell r="GI58">
            <v>0</v>
          </cell>
          <cell r="GJ58">
            <v>0</v>
          </cell>
          <cell r="GK58">
            <v>0</v>
          </cell>
          <cell r="GL58">
            <v>0</v>
          </cell>
          <cell r="GM58">
            <v>0</v>
          </cell>
          <cell r="GN58">
            <v>0</v>
          </cell>
          <cell r="GO58">
            <v>0</v>
          </cell>
          <cell r="GP58">
            <v>0</v>
          </cell>
          <cell r="GQ58">
            <v>0</v>
          </cell>
          <cell r="GR58">
            <v>0</v>
          </cell>
          <cell r="GS58">
            <v>0</v>
          </cell>
          <cell r="GT58">
            <v>0</v>
          </cell>
          <cell r="GU58">
            <v>0</v>
          </cell>
          <cell r="GV58">
            <v>0</v>
          </cell>
          <cell r="GW58">
            <v>0</v>
          </cell>
          <cell r="GX58">
            <v>0</v>
          </cell>
          <cell r="GY58">
            <v>0</v>
          </cell>
          <cell r="GZ58">
            <v>0</v>
          </cell>
          <cell r="HA58">
            <v>0</v>
          </cell>
          <cell r="HB58">
            <v>0</v>
          </cell>
          <cell r="HC58">
            <v>0</v>
          </cell>
          <cell r="HD58">
            <v>0</v>
          </cell>
          <cell r="HE58">
            <v>0</v>
          </cell>
          <cell r="HF58">
            <v>0</v>
          </cell>
          <cell r="HG58">
            <v>0</v>
          </cell>
          <cell r="HH58">
            <v>0</v>
          </cell>
          <cell r="HI58">
            <v>0</v>
          </cell>
          <cell r="HJ58">
            <v>0</v>
          </cell>
          <cell r="HK58">
            <v>0</v>
          </cell>
          <cell r="HL58">
            <v>0</v>
          </cell>
          <cell r="HM58">
            <v>0</v>
          </cell>
          <cell r="HN58">
            <v>0</v>
          </cell>
          <cell r="HO58">
            <v>0</v>
          </cell>
          <cell r="HP58">
            <v>0</v>
          </cell>
          <cell r="HQ58">
            <v>0</v>
          </cell>
          <cell r="HR58">
            <v>0</v>
          </cell>
          <cell r="HS58">
            <v>0</v>
          </cell>
          <cell r="HT58">
            <v>0</v>
          </cell>
          <cell r="HU58">
            <v>0</v>
          </cell>
          <cell r="HV58">
            <v>0</v>
          </cell>
          <cell r="HW58">
            <v>0</v>
          </cell>
          <cell r="HX58">
            <v>0</v>
          </cell>
          <cell r="HY58">
            <v>0</v>
          </cell>
          <cell r="HZ58">
            <v>0</v>
          </cell>
          <cell r="IA58">
            <v>0</v>
          </cell>
          <cell r="IB58">
            <v>0</v>
          </cell>
          <cell r="IC58">
            <v>0</v>
          </cell>
          <cell r="ID58">
            <v>0</v>
          </cell>
          <cell r="IE58">
            <v>0</v>
          </cell>
          <cell r="IF58">
            <v>0</v>
          </cell>
          <cell r="IG58">
            <v>0</v>
          </cell>
          <cell r="IH58">
            <v>0</v>
          </cell>
          <cell r="II58">
            <v>0</v>
          </cell>
          <cell r="IJ58">
            <v>0</v>
          </cell>
          <cell r="IK58">
            <v>0</v>
          </cell>
          <cell r="IL58">
            <v>0</v>
          </cell>
          <cell r="IM58">
            <v>0</v>
          </cell>
          <cell r="IN58">
            <v>0</v>
          </cell>
          <cell r="IO58">
            <v>0</v>
          </cell>
          <cell r="IP58">
            <v>0</v>
          </cell>
          <cell r="IQ58">
            <v>0</v>
          </cell>
        </row>
        <row r="59">
          <cell r="B59">
            <v>28.532</v>
          </cell>
          <cell r="C59">
            <v>22.61</v>
          </cell>
          <cell r="D59">
            <v>517.33600000000001</v>
          </cell>
          <cell r="E59">
            <v>216.6</v>
          </cell>
          <cell r="F59">
            <v>300.73599999999999</v>
          </cell>
          <cell r="G59">
            <v>94.316999999999993</v>
          </cell>
          <cell r="H59">
            <v>33.960999999999999</v>
          </cell>
          <cell r="I59">
            <v>60.356999999999999</v>
          </cell>
          <cell r="J59">
            <v>27.297000000000001</v>
          </cell>
          <cell r="K59">
            <v>11.644</v>
          </cell>
          <cell r="L59">
            <v>15.653</v>
          </cell>
          <cell r="M59">
            <v>80.183000000000007</v>
          </cell>
          <cell r="N59">
            <v>28.861000000000001</v>
          </cell>
          <cell r="O59">
            <v>51.322000000000003</v>
          </cell>
          <cell r="P59">
            <v>12.205</v>
          </cell>
          <cell r="Q59">
            <v>4.0170000000000003</v>
          </cell>
          <cell r="R59">
            <v>8.1880000000000006</v>
          </cell>
          <cell r="S59">
            <v>64.632000000000005</v>
          </cell>
          <cell r="T59">
            <v>23.556999999999999</v>
          </cell>
          <cell r="U59">
            <v>41.075000000000003</v>
          </cell>
          <cell r="V59">
            <v>6.6059999999999999</v>
          </cell>
          <cell r="W59">
            <v>3.8119999999999998</v>
          </cell>
          <cell r="X59">
            <v>2.794</v>
          </cell>
          <cell r="Y59">
            <v>15.189</v>
          </cell>
          <cell r="Z59">
            <v>5.657</v>
          </cell>
          <cell r="AA59">
            <v>9.532</v>
          </cell>
          <cell r="AB59">
            <v>15.265000000000001</v>
          </cell>
          <cell r="AC59">
            <v>1.0960000000000001</v>
          </cell>
          <cell r="AD59">
            <v>14.169</v>
          </cell>
          <cell r="AE59">
            <v>206.59</v>
          </cell>
          <cell r="AF59">
            <v>94.88</v>
          </cell>
          <cell r="AG59">
            <v>111.711</v>
          </cell>
          <cell r="AH59">
            <v>146.51400000000001</v>
          </cell>
          <cell r="AI59">
            <v>63.05</v>
          </cell>
          <cell r="AJ59">
            <v>83.463999999999999</v>
          </cell>
          <cell r="AK59">
            <v>19.567</v>
          </cell>
          <cell r="AL59">
            <v>8.0190000000000001</v>
          </cell>
          <cell r="AM59">
            <v>11.548</v>
          </cell>
          <cell r="AN59">
            <v>126.946</v>
          </cell>
          <cell r="AO59">
            <v>55.03</v>
          </cell>
          <cell r="AP59">
            <v>71.915999999999997</v>
          </cell>
          <cell r="AQ59">
            <v>864.72</v>
          </cell>
          <cell r="AR59">
            <v>457.69</v>
          </cell>
          <cell r="AS59">
            <v>407.03</v>
          </cell>
          <cell r="AT59">
            <v>548.91</v>
          </cell>
          <cell r="AU59">
            <v>237.11199999999999</v>
          </cell>
          <cell r="AV59">
            <v>311.798</v>
          </cell>
          <cell r="AW59">
            <v>73.209999999999994</v>
          </cell>
          <cell r="AX59">
            <v>25.762</v>
          </cell>
          <cell r="AY59">
            <v>47.448</v>
          </cell>
          <cell r="AZ59">
            <v>2054.31</v>
          </cell>
          <cell r="BA59">
            <v>1021.449</v>
          </cell>
          <cell r="BB59">
            <v>1032.8610000000001</v>
          </cell>
          <cell r="BC59">
            <v>1338.9780000000001</v>
          </cell>
          <cell r="BD59">
            <v>722.02599999999995</v>
          </cell>
          <cell r="BE59">
            <v>616.952</v>
          </cell>
          <cell r="BF59">
            <v>197.19200000000001</v>
          </cell>
          <cell r="BG59">
            <v>95.004000000000005</v>
          </cell>
          <cell r="BH59">
            <v>102.188</v>
          </cell>
          <cell r="BI59">
            <v>122.96899999999999</v>
          </cell>
          <cell r="BJ59">
            <v>41.66</v>
          </cell>
          <cell r="BK59">
            <v>81.308999999999997</v>
          </cell>
          <cell r="BL59">
            <v>68.399000000000001</v>
          </cell>
          <cell r="BM59">
            <v>28.51</v>
          </cell>
          <cell r="BN59">
            <v>39.889000000000003</v>
          </cell>
          <cell r="BO59">
            <v>124.494</v>
          </cell>
          <cell r="BP59">
            <v>50.137</v>
          </cell>
          <cell r="BQ59">
            <v>74.356999999999999</v>
          </cell>
          <cell r="BR59">
            <v>112.887</v>
          </cell>
          <cell r="BS59">
            <v>40.033000000000001</v>
          </cell>
          <cell r="BT59">
            <v>72.853999999999999</v>
          </cell>
          <cell r="BU59">
            <v>249.58799999999999</v>
          </cell>
          <cell r="BV59">
            <v>140.12799999999999</v>
          </cell>
          <cell r="BW59">
            <v>109.46</v>
          </cell>
          <cell r="BX59">
            <v>1089.3900000000001</v>
          </cell>
          <cell r="BY59">
            <v>581.89800000000002</v>
          </cell>
          <cell r="BZ59">
            <v>507.49099999999999</v>
          </cell>
          <cell r="CA59">
            <v>228.40799999999999</v>
          </cell>
          <cell r="CB59">
            <v>124.11799999999999</v>
          </cell>
          <cell r="CC59">
            <v>104.29</v>
          </cell>
          <cell r="CD59">
            <v>884.96799999999996</v>
          </cell>
          <cell r="CE59">
            <v>453.46699999999998</v>
          </cell>
          <cell r="CF59">
            <v>431.50099999999998</v>
          </cell>
          <cell r="CG59">
            <v>112.31399999999999</v>
          </cell>
          <cell r="CH59">
            <v>55.932000000000002</v>
          </cell>
          <cell r="CI59">
            <v>56.383000000000003</v>
          </cell>
          <cell r="CJ59">
            <v>1443.6210000000001</v>
          </cell>
          <cell r="CK59">
            <v>767.13499999999999</v>
          </cell>
          <cell r="CL59">
            <v>676.48500000000001</v>
          </cell>
          <cell r="CM59">
            <v>1299.4179999999999</v>
          </cell>
          <cell r="CN59">
            <v>702.37</v>
          </cell>
          <cell r="CO59">
            <v>597.048</v>
          </cell>
          <cell r="CP59">
            <v>1207.0429999999999</v>
          </cell>
          <cell r="CQ59">
            <v>660.76300000000003</v>
          </cell>
          <cell r="CR59">
            <v>546.28</v>
          </cell>
          <cell r="CS59">
            <v>342.625</v>
          </cell>
          <cell r="CT59">
            <v>181.089</v>
          </cell>
          <cell r="CU59">
            <v>161.53700000000001</v>
          </cell>
          <cell r="CV59">
            <v>223.904</v>
          </cell>
          <cell r="CW59">
            <v>124.114</v>
          </cell>
          <cell r="CX59">
            <v>99.79</v>
          </cell>
          <cell r="CY59">
            <v>119.261</v>
          </cell>
          <cell r="CZ59">
            <v>79.004999999999995</v>
          </cell>
          <cell r="DA59">
            <v>40.256</v>
          </cell>
          <cell r="DB59">
            <v>85.975999999999999</v>
          </cell>
          <cell r="DC59">
            <v>47.658000000000001</v>
          </cell>
          <cell r="DD59">
            <v>38.319000000000003</v>
          </cell>
          <cell r="DE59">
            <v>629.35599999999999</v>
          </cell>
          <cell r="DF59">
            <v>251.76499999999999</v>
          </cell>
          <cell r="DG59">
            <v>377.59100000000001</v>
          </cell>
          <cell r="DH59">
            <v>140.11500000000001</v>
          </cell>
          <cell r="DI59">
            <v>45.741</v>
          </cell>
          <cell r="DJ59">
            <v>94.373999999999995</v>
          </cell>
          <cell r="DK59">
            <v>44.460999999999999</v>
          </cell>
          <cell r="DL59">
            <v>17.78</v>
          </cell>
          <cell r="DM59">
            <v>26.681999999999999</v>
          </cell>
          <cell r="DN59">
            <v>119.322</v>
          </cell>
          <cell r="DO59">
            <v>39.18</v>
          </cell>
          <cell r="DP59">
            <v>80.141999999999996</v>
          </cell>
          <cell r="DQ59">
            <v>23.460999999999999</v>
          </cell>
          <cell r="DR59">
            <v>5.6589999999999998</v>
          </cell>
          <cell r="DS59">
            <v>17.802</v>
          </cell>
          <cell r="DT59">
            <v>88.731999999999999</v>
          </cell>
          <cell r="DU59">
            <v>31.291</v>
          </cell>
          <cell r="DV59">
            <v>57.442</v>
          </cell>
          <cell r="DW59">
            <v>11.324</v>
          </cell>
          <cell r="DX59">
            <v>3.9889999999999999</v>
          </cell>
          <cell r="DY59">
            <v>7.335</v>
          </cell>
          <cell r="DZ59">
            <v>21.687000000000001</v>
          </cell>
          <cell r="EA59">
            <v>6.5609999999999999</v>
          </cell>
          <cell r="EB59">
            <v>15.125999999999999</v>
          </cell>
          <cell r="EC59">
            <v>33.265999999999998</v>
          </cell>
          <cell r="ED59">
            <v>2.5790000000000002</v>
          </cell>
          <cell r="EE59">
            <v>30.686</v>
          </cell>
          <cell r="EF59">
            <v>290.23500000000001</v>
          </cell>
          <cell r="EG59">
            <v>111.21</v>
          </cell>
          <cell r="EH59">
            <v>179.02500000000001</v>
          </cell>
          <cell r="EI59">
            <v>226.98500000000001</v>
          </cell>
          <cell r="EJ59">
            <v>93.397999999999996</v>
          </cell>
          <cell r="EK59">
            <v>133.58600000000001</v>
          </cell>
          <cell r="EL59">
            <v>36.180999999999997</v>
          </cell>
          <cell r="EM59">
            <v>12.593</v>
          </cell>
          <cell r="EN59">
            <v>23.588000000000001</v>
          </cell>
          <cell r="EO59">
            <v>190.804</v>
          </cell>
          <cell r="EP59">
            <v>80.805999999999997</v>
          </cell>
          <cell r="EQ59">
            <v>109.998</v>
          </cell>
          <cell r="ER59">
            <v>1375.1590000000001</v>
          </cell>
          <cell r="ES59">
            <v>734.61900000000003</v>
          </cell>
          <cell r="ET59">
            <v>640.54</v>
          </cell>
          <cell r="EU59">
            <v>679.15099999999995</v>
          </cell>
          <cell r="EV59">
            <v>286.83</v>
          </cell>
          <cell r="EW59">
            <v>392.32100000000003</v>
          </cell>
          <cell r="EX59">
            <v>112.797</v>
          </cell>
          <cell r="EY59">
            <v>38.338000000000001</v>
          </cell>
          <cell r="EZ59">
            <v>74.459000000000003</v>
          </cell>
          <cell r="FA59">
            <v>431.92700000000002</v>
          </cell>
          <cell r="FB59">
            <v>211.67699999999999</v>
          </cell>
          <cell r="FC59">
            <v>220.25</v>
          </cell>
          <cell r="FD59">
            <v>248.31299999999999</v>
          </cell>
          <cell r="FE59">
            <v>130.16999999999999</v>
          </cell>
          <cell r="FF59">
            <v>118.14400000000001</v>
          </cell>
          <cell r="FG59">
            <v>37.066000000000003</v>
          </cell>
          <cell r="FH59">
            <v>17.292000000000002</v>
          </cell>
          <cell r="FI59">
            <v>19.774000000000001</v>
          </cell>
          <cell r="FJ59">
            <v>25.699000000000002</v>
          </cell>
          <cell r="FK59">
            <v>9.5039999999999996</v>
          </cell>
          <cell r="FL59">
            <v>16.195</v>
          </cell>
          <cell r="FM59">
            <v>12.787000000000001</v>
          </cell>
          <cell r="FN59">
            <v>5.5650000000000004</v>
          </cell>
          <cell r="FO59">
            <v>7.2220000000000004</v>
          </cell>
          <cell r="FP59">
            <v>26.515000000000001</v>
          </cell>
          <cell r="FQ59">
            <v>10.14</v>
          </cell>
          <cell r="FR59">
            <v>16.375</v>
          </cell>
          <cell r="FS59">
            <v>24.835000000000001</v>
          </cell>
          <cell r="FT59">
            <v>9.0969999999999995</v>
          </cell>
          <cell r="FU59">
            <v>15.739000000000001</v>
          </cell>
          <cell r="FV59">
            <v>44.348999999999997</v>
          </cell>
          <cell r="FW59">
            <v>24.015999999999998</v>
          </cell>
          <cell r="FX59">
            <v>20.332999999999998</v>
          </cell>
          <cell r="FY59">
            <v>203.964</v>
          </cell>
          <cell r="FZ59">
            <v>106.15300000000001</v>
          </cell>
          <cell r="GA59">
            <v>97.81</v>
          </cell>
          <cell r="GB59">
            <v>41.648000000000003</v>
          </cell>
          <cell r="GC59">
            <v>22.719000000000001</v>
          </cell>
          <cell r="GD59">
            <v>18.928999999999998</v>
          </cell>
          <cell r="GE59">
            <v>164.161</v>
          </cell>
          <cell r="GF59">
            <v>80.111000000000004</v>
          </cell>
          <cell r="GG59">
            <v>84.05</v>
          </cell>
          <cell r="GH59">
            <v>21.917999999999999</v>
          </cell>
          <cell r="GI59">
            <v>9.82</v>
          </cell>
          <cell r="GJ59">
            <v>12.098000000000001</v>
          </cell>
          <cell r="GK59">
            <v>267.39999999999998</v>
          </cell>
          <cell r="GL59">
            <v>138.13999999999999</v>
          </cell>
          <cell r="GM59">
            <v>129.25899999999999</v>
          </cell>
          <cell r="GN59">
            <v>241.73599999999999</v>
          </cell>
          <cell r="GO59">
            <v>125.71599999999999</v>
          </cell>
          <cell r="GP59">
            <v>116.02</v>
          </cell>
          <cell r="GQ59">
            <v>225.62100000000001</v>
          </cell>
          <cell r="GR59">
            <v>118.967</v>
          </cell>
          <cell r="GS59">
            <v>106.654</v>
          </cell>
          <cell r="GT59">
            <v>68.296000000000006</v>
          </cell>
          <cell r="GU59">
            <v>32.54</v>
          </cell>
          <cell r="GV59">
            <v>35.756</v>
          </cell>
          <cell r="GW59">
            <v>41.158000000000001</v>
          </cell>
          <cell r="GX59">
            <v>21.126999999999999</v>
          </cell>
          <cell r="GY59">
            <v>20.030999999999999</v>
          </cell>
          <cell r="GZ59">
            <v>22.071000000000002</v>
          </cell>
          <cell r="HA59">
            <v>13.156000000000001</v>
          </cell>
          <cell r="HB59">
            <v>8.9149999999999991</v>
          </cell>
          <cell r="HC59">
            <v>17.712</v>
          </cell>
          <cell r="HD59">
            <v>8.4930000000000003</v>
          </cell>
          <cell r="HE59">
            <v>9.2189999999999994</v>
          </cell>
          <cell r="HF59">
            <v>165.90199999999999</v>
          </cell>
          <cell r="HG59">
            <v>73.015000000000001</v>
          </cell>
          <cell r="HH59">
            <v>92.887</v>
          </cell>
          <cell r="HI59">
            <v>27.821999999999999</v>
          </cell>
          <cell r="HJ59">
            <v>11.367000000000001</v>
          </cell>
          <cell r="HK59">
            <v>16.454999999999998</v>
          </cell>
          <cell r="HL59">
            <v>8.1850000000000005</v>
          </cell>
          <cell r="HM59">
            <v>4.18</v>
          </cell>
          <cell r="HN59">
            <v>4.0060000000000002</v>
          </cell>
          <cell r="HO59">
            <v>24.995999999999999</v>
          </cell>
          <cell r="HP59">
            <v>10.513999999999999</v>
          </cell>
          <cell r="HQ59">
            <v>14.481999999999999</v>
          </cell>
          <cell r="HR59">
            <v>3.1320000000000001</v>
          </cell>
          <cell r="HS59">
            <v>1.1399999999999999</v>
          </cell>
          <cell r="HT59">
            <v>1.992</v>
          </cell>
          <cell r="HU59">
            <v>20.658000000000001</v>
          </cell>
          <cell r="HV59">
            <v>9.2449999999999992</v>
          </cell>
          <cell r="HW59">
            <v>11.413</v>
          </cell>
          <cell r="HX59">
            <v>1.7130000000000001</v>
          </cell>
          <cell r="HY59">
            <v>0.88900000000000001</v>
          </cell>
          <cell r="HZ59">
            <v>0.82399999999999995</v>
          </cell>
          <cell r="IA59">
            <v>3.0680000000000001</v>
          </cell>
          <cell r="IB59">
            <v>1.095</v>
          </cell>
          <cell r="IC59">
            <v>1.9730000000000001</v>
          </cell>
          <cell r="ID59">
            <v>5.3289999999999997</v>
          </cell>
          <cell r="IE59">
            <v>0.314</v>
          </cell>
          <cell r="IF59">
            <v>5.0140000000000002</v>
          </cell>
          <cell r="IG59">
            <v>69.024000000000001</v>
          </cell>
          <cell r="IH59">
            <v>31.571000000000002</v>
          </cell>
          <cell r="II59">
            <v>37.453000000000003</v>
          </cell>
          <cell r="IJ59">
            <v>45.776000000000003</v>
          </cell>
          <cell r="IK59">
            <v>20.102</v>
          </cell>
          <cell r="IL59">
            <v>25.673999999999999</v>
          </cell>
          <cell r="IM59">
            <v>5.3540000000000001</v>
          </cell>
          <cell r="IN59">
            <v>1.871</v>
          </cell>
          <cell r="IO59">
            <v>3.4830000000000001</v>
          </cell>
          <cell r="IP59">
            <v>40.421999999999997</v>
          </cell>
          <cell r="IQ59">
            <v>18.231000000000002</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cell r="FX60">
            <v>0</v>
          </cell>
          <cell r="FY60">
            <v>0</v>
          </cell>
          <cell r="FZ60">
            <v>0</v>
          </cell>
          <cell r="GA60">
            <v>0</v>
          </cell>
          <cell r="GB60">
            <v>0</v>
          </cell>
          <cell r="GC60">
            <v>0</v>
          </cell>
          <cell r="GD60">
            <v>0</v>
          </cell>
          <cell r="GE60">
            <v>0</v>
          </cell>
          <cell r="GF60">
            <v>0</v>
          </cell>
          <cell r="GG60">
            <v>0</v>
          </cell>
          <cell r="GH60">
            <v>0</v>
          </cell>
          <cell r="GI60">
            <v>0</v>
          </cell>
          <cell r="GJ60">
            <v>0</v>
          </cell>
          <cell r="GK60">
            <v>0</v>
          </cell>
          <cell r="GL60">
            <v>0</v>
          </cell>
          <cell r="GM60">
            <v>0</v>
          </cell>
          <cell r="GN60">
            <v>0</v>
          </cell>
          <cell r="GO60">
            <v>0</v>
          </cell>
          <cell r="GP60">
            <v>0</v>
          </cell>
          <cell r="GQ60">
            <v>0</v>
          </cell>
          <cell r="GR60">
            <v>0</v>
          </cell>
          <cell r="GS60">
            <v>0</v>
          </cell>
          <cell r="GT60">
            <v>0</v>
          </cell>
          <cell r="GU60">
            <v>0</v>
          </cell>
          <cell r="GV60">
            <v>0</v>
          </cell>
          <cell r="GW60">
            <v>0</v>
          </cell>
          <cell r="GX60">
            <v>0</v>
          </cell>
          <cell r="GY60">
            <v>0</v>
          </cell>
          <cell r="GZ60">
            <v>0</v>
          </cell>
          <cell r="HA60">
            <v>0</v>
          </cell>
          <cell r="HB60">
            <v>0</v>
          </cell>
          <cell r="HC60">
            <v>0</v>
          </cell>
          <cell r="HD60">
            <v>0</v>
          </cell>
          <cell r="HE60">
            <v>0</v>
          </cell>
          <cell r="HF60">
            <v>0</v>
          </cell>
          <cell r="HG60">
            <v>0</v>
          </cell>
          <cell r="HH60">
            <v>0</v>
          </cell>
          <cell r="HI60">
            <v>0</v>
          </cell>
          <cell r="HJ60">
            <v>0</v>
          </cell>
          <cell r="HK60">
            <v>0</v>
          </cell>
          <cell r="HL60">
            <v>0</v>
          </cell>
          <cell r="HM60">
            <v>0</v>
          </cell>
          <cell r="HN60">
            <v>0</v>
          </cell>
          <cell r="HO60">
            <v>0</v>
          </cell>
          <cell r="HP60">
            <v>0</v>
          </cell>
          <cell r="HQ60">
            <v>0</v>
          </cell>
          <cell r="HR60">
            <v>0</v>
          </cell>
          <cell r="HS60">
            <v>0</v>
          </cell>
          <cell r="HT60">
            <v>0</v>
          </cell>
          <cell r="HU60">
            <v>0</v>
          </cell>
          <cell r="HV60">
            <v>0</v>
          </cell>
          <cell r="HW60">
            <v>0</v>
          </cell>
          <cell r="HX60">
            <v>0</v>
          </cell>
          <cell r="HY60">
            <v>0</v>
          </cell>
          <cell r="HZ60">
            <v>0</v>
          </cell>
          <cell r="IA60">
            <v>0</v>
          </cell>
          <cell r="IB60">
            <v>0</v>
          </cell>
          <cell r="IC60">
            <v>0</v>
          </cell>
          <cell r="ID60">
            <v>0</v>
          </cell>
          <cell r="IE60">
            <v>0</v>
          </cell>
          <cell r="IF60">
            <v>0</v>
          </cell>
          <cell r="IG60">
            <v>0</v>
          </cell>
          <cell r="IH60">
            <v>0</v>
          </cell>
          <cell r="II60">
            <v>0</v>
          </cell>
          <cell r="IJ60">
            <v>0</v>
          </cell>
          <cell r="IK60">
            <v>0</v>
          </cell>
          <cell r="IL60">
            <v>0</v>
          </cell>
          <cell r="IM60">
            <v>0</v>
          </cell>
          <cell r="IN60">
            <v>0</v>
          </cell>
          <cell r="IO60">
            <v>0</v>
          </cell>
          <cell r="IP60">
            <v>0</v>
          </cell>
          <cell r="IQ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cell r="FX61">
            <v>0</v>
          </cell>
          <cell r="FY61">
            <v>0</v>
          </cell>
          <cell r="FZ61">
            <v>0</v>
          </cell>
          <cell r="GA61">
            <v>0</v>
          </cell>
          <cell r="GB61">
            <v>0</v>
          </cell>
          <cell r="GC61">
            <v>0</v>
          </cell>
          <cell r="GD61">
            <v>0</v>
          </cell>
          <cell r="GE61">
            <v>0</v>
          </cell>
          <cell r="GF61">
            <v>0</v>
          </cell>
          <cell r="GG61">
            <v>0</v>
          </cell>
          <cell r="GH61">
            <v>0</v>
          </cell>
          <cell r="GI61">
            <v>0</v>
          </cell>
          <cell r="GJ61">
            <v>0</v>
          </cell>
          <cell r="GK61">
            <v>0</v>
          </cell>
          <cell r="GL61">
            <v>0</v>
          </cell>
          <cell r="GM61">
            <v>0</v>
          </cell>
          <cell r="GN61">
            <v>0</v>
          </cell>
          <cell r="GO61">
            <v>0</v>
          </cell>
          <cell r="GP61">
            <v>0</v>
          </cell>
          <cell r="GQ61">
            <v>0</v>
          </cell>
          <cell r="GR61">
            <v>0</v>
          </cell>
          <cell r="GS61">
            <v>0</v>
          </cell>
          <cell r="GT61">
            <v>0</v>
          </cell>
          <cell r="GU61">
            <v>0</v>
          </cell>
          <cell r="GV61">
            <v>0</v>
          </cell>
          <cell r="GW61">
            <v>0</v>
          </cell>
          <cell r="GX61">
            <v>0</v>
          </cell>
          <cell r="GY61">
            <v>0</v>
          </cell>
          <cell r="GZ61">
            <v>0</v>
          </cell>
          <cell r="HA61">
            <v>0</v>
          </cell>
          <cell r="HB61">
            <v>0</v>
          </cell>
          <cell r="HC61">
            <v>0</v>
          </cell>
          <cell r="HD61">
            <v>0</v>
          </cell>
          <cell r="HE61">
            <v>0</v>
          </cell>
          <cell r="HF61">
            <v>0</v>
          </cell>
          <cell r="HG61">
            <v>0</v>
          </cell>
          <cell r="HH61">
            <v>0</v>
          </cell>
          <cell r="HI61">
            <v>0</v>
          </cell>
          <cell r="HJ61">
            <v>0</v>
          </cell>
          <cell r="HK61">
            <v>0</v>
          </cell>
          <cell r="HL61">
            <v>0</v>
          </cell>
          <cell r="HM61">
            <v>0</v>
          </cell>
          <cell r="HN61">
            <v>0</v>
          </cell>
          <cell r="HO61">
            <v>0</v>
          </cell>
          <cell r="HP61">
            <v>0</v>
          </cell>
          <cell r="HQ61">
            <v>0</v>
          </cell>
          <cell r="HR61">
            <v>0</v>
          </cell>
          <cell r="HS61">
            <v>0</v>
          </cell>
          <cell r="HT61">
            <v>0</v>
          </cell>
          <cell r="HU61">
            <v>0</v>
          </cell>
          <cell r="HV61">
            <v>0</v>
          </cell>
          <cell r="HW61">
            <v>0</v>
          </cell>
          <cell r="HX61">
            <v>0</v>
          </cell>
          <cell r="HY61">
            <v>0</v>
          </cell>
          <cell r="HZ61">
            <v>0</v>
          </cell>
          <cell r="IA61">
            <v>0</v>
          </cell>
          <cell r="IB61">
            <v>0</v>
          </cell>
          <cell r="IC61">
            <v>0</v>
          </cell>
          <cell r="ID61">
            <v>0</v>
          </cell>
          <cell r="IE61">
            <v>0</v>
          </cell>
          <cell r="IF61">
            <v>0</v>
          </cell>
          <cell r="IG61">
            <v>0</v>
          </cell>
          <cell r="IH61">
            <v>0</v>
          </cell>
          <cell r="II61">
            <v>0</v>
          </cell>
          <cell r="IJ61">
            <v>0</v>
          </cell>
          <cell r="IK61">
            <v>0</v>
          </cell>
          <cell r="IL61">
            <v>0</v>
          </cell>
          <cell r="IM61">
            <v>0</v>
          </cell>
          <cell r="IN61">
            <v>0</v>
          </cell>
          <cell r="IO61">
            <v>0</v>
          </cell>
          <cell r="IP61">
            <v>0</v>
          </cell>
          <cell r="IQ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cell r="FX62">
            <v>0</v>
          </cell>
          <cell r="FY62">
            <v>0</v>
          </cell>
          <cell r="FZ62">
            <v>0</v>
          </cell>
          <cell r="GA62">
            <v>0</v>
          </cell>
          <cell r="GB62">
            <v>0</v>
          </cell>
          <cell r="GC62">
            <v>0</v>
          </cell>
          <cell r="GD62">
            <v>0</v>
          </cell>
          <cell r="GE62">
            <v>0</v>
          </cell>
          <cell r="GF62">
            <v>0</v>
          </cell>
          <cell r="GG62">
            <v>0</v>
          </cell>
          <cell r="GH62">
            <v>0</v>
          </cell>
          <cell r="GI62">
            <v>0</v>
          </cell>
          <cell r="GJ62">
            <v>0</v>
          </cell>
          <cell r="GK62">
            <v>0</v>
          </cell>
          <cell r="GL62">
            <v>0</v>
          </cell>
          <cell r="GM62">
            <v>0</v>
          </cell>
          <cell r="GN62">
            <v>0</v>
          </cell>
          <cell r="GO62">
            <v>0</v>
          </cell>
          <cell r="GP62">
            <v>0</v>
          </cell>
          <cell r="GQ62">
            <v>0</v>
          </cell>
          <cell r="GR62">
            <v>0</v>
          </cell>
          <cell r="GS62">
            <v>0</v>
          </cell>
          <cell r="GT62">
            <v>0</v>
          </cell>
          <cell r="GU62">
            <v>0</v>
          </cell>
          <cell r="GV62">
            <v>0</v>
          </cell>
          <cell r="GW62">
            <v>0</v>
          </cell>
          <cell r="GX62">
            <v>0</v>
          </cell>
          <cell r="GY62">
            <v>0</v>
          </cell>
          <cell r="GZ62">
            <v>0</v>
          </cell>
          <cell r="HA62">
            <v>0</v>
          </cell>
          <cell r="HB62">
            <v>0</v>
          </cell>
          <cell r="HC62">
            <v>0</v>
          </cell>
          <cell r="HD62">
            <v>0</v>
          </cell>
          <cell r="HE62">
            <v>0</v>
          </cell>
          <cell r="HF62">
            <v>0</v>
          </cell>
          <cell r="HG62">
            <v>0</v>
          </cell>
          <cell r="HH62">
            <v>0</v>
          </cell>
          <cell r="HI62">
            <v>0</v>
          </cell>
          <cell r="HJ62">
            <v>0</v>
          </cell>
          <cell r="HK62">
            <v>0</v>
          </cell>
          <cell r="HL62">
            <v>0</v>
          </cell>
          <cell r="HM62">
            <v>0</v>
          </cell>
          <cell r="HN62">
            <v>0</v>
          </cell>
          <cell r="HO62">
            <v>0</v>
          </cell>
          <cell r="HP62">
            <v>0</v>
          </cell>
          <cell r="HQ62">
            <v>0</v>
          </cell>
          <cell r="HR62">
            <v>0</v>
          </cell>
          <cell r="HS62">
            <v>0</v>
          </cell>
          <cell r="HT62">
            <v>0</v>
          </cell>
          <cell r="HU62">
            <v>0</v>
          </cell>
          <cell r="HV62">
            <v>0</v>
          </cell>
          <cell r="HW62">
            <v>0</v>
          </cell>
          <cell r="HX62">
            <v>0</v>
          </cell>
          <cell r="HY62">
            <v>0</v>
          </cell>
          <cell r="HZ62">
            <v>0</v>
          </cell>
          <cell r="IA62">
            <v>0</v>
          </cell>
          <cell r="IB62">
            <v>0</v>
          </cell>
          <cell r="IC62">
            <v>0</v>
          </cell>
          <cell r="ID62">
            <v>0</v>
          </cell>
          <cell r="IE62">
            <v>0</v>
          </cell>
          <cell r="IF62">
            <v>0</v>
          </cell>
          <cell r="IG62">
            <v>0</v>
          </cell>
          <cell r="IH62">
            <v>0</v>
          </cell>
          <cell r="II62">
            <v>0</v>
          </cell>
          <cell r="IJ62">
            <v>0</v>
          </cell>
          <cell r="IK62">
            <v>0</v>
          </cell>
          <cell r="IL62">
            <v>0</v>
          </cell>
          <cell r="IM62">
            <v>0</v>
          </cell>
          <cell r="IN62">
            <v>0</v>
          </cell>
          <cell r="IO62">
            <v>0</v>
          </cell>
          <cell r="IP62">
            <v>0</v>
          </cell>
          <cell r="IQ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cell r="FX63">
            <v>0</v>
          </cell>
          <cell r="FY63">
            <v>0</v>
          </cell>
          <cell r="FZ63">
            <v>0</v>
          </cell>
          <cell r="GA63">
            <v>0</v>
          </cell>
          <cell r="GB63">
            <v>0</v>
          </cell>
          <cell r="GC63">
            <v>0</v>
          </cell>
          <cell r="GD63">
            <v>0</v>
          </cell>
          <cell r="GE63">
            <v>0</v>
          </cell>
          <cell r="GF63">
            <v>0</v>
          </cell>
          <cell r="GG63">
            <v>0</v>
          </cell>
          <cell r="GH63">
            <v>0</v>
          </cell>
          <cell r="GI63">
            <v>0</v>
          </cell>
          <cell r="GJ63">
            <v>0</v>
          </cell>
          <cell r="GK63">
            <v>0</v>
          </cell>
          <cell r="GL63">
            <v>0</v>
          </cell>
          <cell r="GM63">
            <v>0</v>
          </cell>
          <cell r="GN63">
            <v>0</v>
          </cell>
          <cell r="GO63">
            <v>0</v>
          </cell>
          <cell r="GP63">
            <v>0</v>
          </cell>
          <cell r="GQ63">
            <v>0</v>
          </cell>
          <cell r="GR63">
            <v>0</v>
          </cell>
          <cell r="GS63">
            <v>0</v>
          </cell>
          <cell r="GT63">
            <v>0</v>
          </cell>
          <cell r="GU63">
            <v>0</v>
          </cell>
          <cell r="GV63">
            <v>0</v>
          </cell>
          <cell r="GW63">
            <v>0</v>
          </cell>
          <cell r="GX63">
            <v>0</v>
          </cell>
          <cell r="GY63">
            <v>0</v>
          </cell>
          <cell r="GZ63">
            <v>0</v>
          </cell>
          <cell r="HA63">
            <v>0</v>
          </cell>
          <cell r="HB63">
            <v>0</v>
          </cell>
          <cell r="HC63">
            <v>0</v>
          </cell>
          <cell r="HD63">
            <v>0</v>
          </cell>
          <cell r="HE63">
            <v>0</v>
          </cell>
          <cell r="HF63">
            <v>0</v>
          </cell>
          <cell r="HG63">
            <v>0</v>
          </cell>
          <cell r="HH63">
            <v>0</v>
          </cell>
          <cell r="HI63">
            <v>0</v>
          </cell>
          <cell r="HJ63">
            <v>0</v>
          </cell>
          <cell r="HK63">
            <v>0</v>
          </cell>
          <cell r="HL63">
            <v>0</v>
          </cell>
          <cell r="HM63">
            <v>0</v>
          </cell>
          <cell r="HN63">
            <v>0</v>
          </cell>
          <cell r="HO63">
            <v>0</v>
          </cell>
          <cell r="HP63">
            <v>0</v>
          </cell>
          <cell r="HQ63">
            <v>0</v>
          </cell>
          <cell r="HR63">
            <v>0</v>
          </cell>
          <cell r="HS63">
            <v>0</v>
          </cell>
          <cell r="HT63">
            <v>0</v>
          </cell>
          <cell r="HU63">
            <v>0</v>
          </cell>
          <cell r="HV63">
            <v>0</v>
          </cell>
          <cell r="HW63">
            <v>0</v>
          </cell>
          <cell r="HX63">
            <v>0</v>
          </cell>
          <cell r="HY63">
            <v>0</v>
          </cell>
          <cell r="HZ63">
            <v>0</v>
          </cell>
          <cell r="IA63">
            <v>0</v>
          </cell>
          <cell r="IB63">
            <v>0</v>
          </cell>
          <cell r="IC63">
            <v>0</v>
          </cell>
          <cell r="ID63">
            <v>0</v>
          </cell>
          <cell r="IE63">
            <v>0</v>
          </cell>
          <cell r="IF63">
            <v>0</v>
          </cell>
          <cell r="IG63">
            <v>0</v>
          </cell>
          <cell r="IH63">
            <v>0</v>
          </cell>
          <cell r="II63">
            <v>0</v>
          </cell>
          <cell r="IJ63">
            <v>0</v>
          </cell>
          <cell r="IK63">
            <v>0</v>
          </cell>
          <cell r="IL63">
            <v>0</v>
          </cell>
          <cell r="IM63">
            <v>0</v>
          </cell>
          <cell r="IN63">
            <v>0</v>
          </cell>
          <cell r="IO63">
            <v>0</v>
          </cell>
          <cell r="IP63">
            <v>0</v>
          </cell>
          <cell r="IQ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cell r="FX64">
            <v>0</v>
          </cell>
          <cell r="FY64">
            <v>0</v>
          </cell>
          <cell r="FZ64">
            <v>0</v>
          </cell>
          <cell r="GA64">
            <v>0</v>
          </cell>
          <cell r="GB64">
            <v>0</v>
          </cell>
          <cell r="GC64">
            <v>0</v>
          </cell>
          <cell r="GD64">
            <v>0</v>
          </cell>
          <cell r="GE64">
            <v>0</v>
          </cell>
          <cell r="GF64">
            <v>0</v>
          </cell>
          <cell r="GG64">
            <v>0</v>
          </cell>
          <cell r="GH64">
            <v>0</v>
          </cell>
          <cell r="GI64">
            <v>0</v>
          </cell>
          <cell r="GJ64">
            <v>0</v>
          </cell>
          <cell r="GK64">
            <v>0</v>
          </cell>
          <cell r="GL64">
            <v>0</v>
          </cell>
          <cell r="GM64">
            <v>0</v>
          </cell>
          <cell r="GN64">
            <v>0</v>
          </cell>
          <cell r="GO64">
            <v>0</v>
          </cell>
          <cell r="GP64">
            <v>0</v>
          </cell>
          <cell r="GQ64">
            <v>0</v>
          </cell>
          <cell r="GR64">
            <v>0</v>
          </cell>
          <cell r="GS64">
            <v>0</v>
          </cell>
          <cell r="GT64">
            <v>0</v>
          </cell>
          <cell r="GU64">
            <v>0</v>
          </cell>
          <cell r="GV64">
            <v>0</v>
          </cell>
          <cell r="GW64">
            <v>0</v>
          </cell>
          <cell r="GX64">
            <v>0</v>
          </cell>
          <cell r="GY64">
            <v>0</v>
          </cell>
          <cell r="GZ64">
            <v>0</v>
          </cell>
          <cell r="HA64">
            <v>0</v>
          </cell>
          <cell r="HB64">
            <v>0</v>
          </cell>
          <cell r="HC64">
            <v>0</v>
          </cell>
          <cell r="HD64">
            <v>0</v>
          </cell>
          <cell r="HE64">
            <v>0</v>
          </cell>
          <cell r="HF64">
            <v>0</v>
          </cell>
          <cell r="HG64">
            <v>0</v>
          </cell>
          <cell r="HH64">
            <v>0</v>
          </cell>
          <cell r="HI64">
            <v>0</v>
          </cell>
          <cell r="HJ64">
            <v>0</v>
          </cell>
          <cell r="HK64">
            <v>0</v>
          </cell>
          <cell r="HL64">
            <v>0</v>
          </cell>
          <cell r="HM64">
            <v>0</v>
          </cell>
          <cell r="HN64">
            <v>0</v>
          </cell>
          <cell r="HO64">
            <v>0</v>
          </cell>
          <cell r="HP64">
            <v>0</v>
          </cell>
          <cell r="HQ64">
            <v>0</v>
          </cell>
          <cell r="HR64">
            <v>0</v>
          </cell>
          <cell r="HS64">
            <v>0</v>
          </cell>
          <cell r="HT64">
            <v>0</v>
          </cell>
          <cell r="HU64">
            <v>0</v>
          </cell>
          <cell r="HV64">
            <v>0</v>
          </cell>
          <cell r="HW64">
            <v>0</v>
          </cell>
          <cell r="HX64">
            <v>0</v>
          </cell>
          <cell r="HY64">
            <v>0</v>
          </cell>
          <cell r="HZ64">
            <v>0</v>
          </cell>
          <cell r="IA64">
            <v>0</v>
          </cell>
          <cell r="IB64">
            <v>0</v>
          </cell>
          <cell r="IC64">
            <v>0</v>
          </cell>
          <cell r="ID64">
            <v>0</v>
          </cell>
          <cell r="IE64">
            <v>0</v>
          </cell>
          <cell r="IF64">
            <v>0</v>
          </cell>
          <cell r="IG64">
            <v>0</v>
          </cell>
          <cell r="IH64">
            <v>0</v>
          </cell>
          <cell r="II64">
            <v>0</v>
          </cell>
          <cell r="IJ64">
            <v>0</v>
          </cell>
          <cell r="IK64">
            <v>0</v>
          </cell>
          <cell r="IL64">
            <v>0</v>
          </cell>
          <cell r="IM64">
            <v>0</v>
          </cell>
          <cell r="IN64">
            <v>0</v>
          </cell>
          <cell r="IO64">
            <v>0</v>
          </cell>
          <cell r="IP64">
            <v>0</v>
          </cell>
          <cell r="IQ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cell r="FX65">
            <v>0</v>
          </cell>
          <cell r="FY65">
            <v>0</v>
          </cell>
          <cell r="FZ65">
            <v>0</v>
          </cell>
          <cell r="GA65">
            <v>0</v>
          </cell>
          <cell r="GB65">
            <v>0</v>
          </cell>
          <cell r="GC65">
            <v>0</v>
          </cell>
          <cell r="GD65">
            <v>0</v>
          </cell>
          <cell r="GE65">
            <v>0</v>
          </cell>
          <cell r="GF65">
            <v>0</v>
          </cell>
          <cell r="GG65">
            <v>0</v>
          </cell>
          <cell r="GH65">
            <v>0</v>
          </cell>
          <cell r="GI65">
            <v>0</v>
          </cell>
          <cell r="GJ65">
            <v>0</v>
          </cell>
          <cell r="GK65">
            <v>0</v>
          </cell>
          <cell r="GL65">
            <v>0</v>
          </cell>
          <cell r="GM65">
            <v>0</v>
          </cell>
          <cell r="GN65">
            <v>0</v>
          </cell>
          <cell r="GO65">
            <v>0</v>
          </cell>
          <cell r="GP65">
            <v>0</v>
          </cell>
          <cell r="GQ65">
            <v>0</v>
          </cell>
          <cell r="GR65">
            <v>0</v>
          </cell>
          <cell r="GS65">
            <v>0</v>
          </cell>
          <cell r="GT65">
            <v>0</v>
          </cell>
          <cell r="GU65">
            <v>0</v>
          </cell>
          <cell r="GV65">
            <v>0</v>
          </cell>
          <cell r="GW65">
            <v>0</v>
          </cell>
          <cell r="GX65">
            <v>0</v>
          </cell>
          <cell r="GY65">
            <v>0</v>
          </cell>
          <cell r="GZ65">
            <v>0</v>
          </cell>
          <cell r="HA65">
            <v>0</v>
          </cell>
          <cell r="HB65">
            <v>0</v>
          </cell>
          <cell r="HC65">
            <v>0</v>
          </cell>
          <cell r="HD65">
            <v>0</v>
          </cell>
          <cell r="HE65">
            <v>0</v>
          </cell>
          <cell r="HF65">
            <v>0</v>
          </cell>
          <cell r="HG65">
            <v>0</v>
          </cell>
          <cell r="HH65">
            <v>0</v>
          </cell>
          <cell r="HI65">
            <v>0</v>
          </cell>
          <cell r="HJ65">
            <v>0</v>
          </cell>
          <cell r="HK65">
            <v>0</v>
          </cell>
          <cell r="HL65">
            <v>0</v>
          </cell>
          <cell r="HM65">
            <v>0</v>
          </cell>
          <cell r="HN65">
            <v>0</v>
          </cell>
          <cell r="HO65">
            <v>0</v>
          </cell>
          <cell r="HP65">
            <v>0</v>
          </cell>
          <cell r="HQ65">
            <v>0</v>
          </cell>
          <cell r="HR65">
            <v>0</v>
          </cell>
          <cell r="HS65">
            <v>0</v>
          </cell>
          <cell r="HT65">
            <v>0</v>
          </cell>
          <cell r="HU65">
            <v>0</v>
          </cell>
          <cell r="HV65">
            <v>0</v>
          </cell>
          <cell r="HW65">
            <v>0</v>
          </cell>
          <cell r="HX65">
            <v>0</v>
          </cell>
          <cell r="HY65">
            <v>0</v>
          </cell>
          <cell r="HZ65">
            <v>0</v>
          </cell>
          <cell r="IA65">
            <v>0</v>
          </cell>
          <cell r="IB65">
            <v>0</v>
          </cell>
          <cell r="IC65">
            <v>0</v>
          </cell>
          <cell r="ID65">
            <v>0</v>
          </cell>
          <cell r="IE65">
            <v>0</v>
          </cell>
          <cell r="IF65">
            <v>0</v>
          </cell>
          <cell r="IG65">
            <v>0</v>
          </cell>
          <cell r="IH65">
            <v>0</v>
          </cell>
          <cell r="II65">
            <v>0</v>
          </cell>
          <cell r="IJ65">
            <v>0</v>
          </cell>
          <cell r="IK65">
            <v>0</v>
          </cell>
          <cell r="IL65">
            <v>0</v>
          </cell>
          <cell r="IM65">
            <v>0</v>
          </cell>
          <cell r="IN65">
            <v>0</v>
          </cell>
          <cell r="IO65">
            <v>0</v>
          </cell>
          <cell r="IP65">
            <v>0</v>
          </cell>
          <cell r="IQ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cell r="FX66">
            <v>0</v>
          </cell>
          <cell r="FY66">
            <v>0</v>
          </cell>
          <cell r="FZ66">
            <v>0</v>
          </cell>
          <cell r="GA66">
            <v>0</v>
          </cell>
          <cell r="GB66">
            <v>0</v>
          </cell>
          <cell r="GC66">
            <v>0</v>
          </cell>
          <cell r="GD66">
            <v>0</v>
          </cell>
          <cell r="GE66">
            <v>0</v>
          </cell>
          <cell r="GF66">
            <v>0</v>
          </cell>
          <cell r="GG66">
            <v>0</v>
          </cell>
          <cell r="GH66">
            <v>0</v>
          </cell>
          <cell r="GI66">
            <v>0</v>
          </cell>
          <cell r="GJ66">
            <v>0</v>
          </cell>
          <cell r="GK66">
            <v>0</v>
          </cell>
          <cell r="GL66">
            <v>0</v>
          </cell>
          <cell r="GM66">
            <v>0</v>
          </cell>
          <cell r="GN66">
            <v>0</v>
          </cell>
          <cell r="GO66">
            <v>0</v>
          </cell>
          <cell r="GP66">
            <v>0</v>
          </cell>
          <cell r="GQ66">
            <v>0</v>
          </cell>
          <cell r="GR66">
            <v>0</v>
          </cell>
          <cell r="GS66">
            <v>0</v>
          </cell>
          <cell r="GT66">
            <v>0</v>
          </cell>
          <cell r="GU66">
            <v>0</v>
          </cell>
          <cell r="GV66">
            <v>0</v>
          </cell>
          <cell r="GW66">
            <v>0</v>
          </cell>
          <cell r="GX66">
            <v>0</v>
          </cell>
          <cell r="GY66">
            <v>0</v>
          </cell>
          <cell r="GZ66">
            <v>0</v>
          </cell>
          <cell r="HA66">
            <v>0</v>
          </cell>
          <cell r="HB66">
            <v>0</v>
          </cell>
          <cell r="HC66">
            <v>0</v>
          </cell>
          <cell r="HD66">
            <v>0</v>
          </cell>
          <cell r="HE66">
            <v>0</v>
          </cell>
          <cell r="HF66">
            <v>0</v>
          </cell>
          <cell r="HG66">
            <v>0</v>
          </cell>
          <cell r="HH66">
            <v>0</v>
          </cell>
          <cell r="HI66">
            <v>0</v>
          </cell>
          <cell r="HJ66">
            <v>0</v>
          </cell>
          <cell r="HK66">
            <v>0</v>
          </cell>
          <cell r="HL66">
            <v>0</v>
          </cell>
          <cell r="HM66">
            <v>0</v>
          </cell>
          <cell r="HN66">
            <v>0</v>
          </cell>
          <cell r="HO66">
            <v>0</v>
          </cell>
          <cell r="HP66">
            <v>0</v>
          </cell>
          <cell r="HQ66">
            <v>0</v>
          </cell>
          <cell r="HR66">
            <v>0</v>
          </cell>
          <cell r="HS66">
            <v>0</v>
          </cell>
          <cell r="HT66">
            <v>0</v>
          </cell>
          <cell r="HU66">
            <v>0</v>
          </cell>
          <cell r="HV66">
            <v>0</v>
          </cell>
          <cell r="HW66">
            <v>0</v>
          </cell>
          <cell r="HX66">
            <v>0</v>
          </cell>
          <cell r="HY66">
            <v>0</v>
          </cell>
          <cell r="HZ66">
            <v>0</v>
          </cell>
          <cell r="IA66">
            <v>0</v>
          </cell>
          <cell r="IB66">
            <v>0</v>
          </cell>
          <cell r="IC66">
            <v>0</v>
          </cell>
          <cell r="ID66">
            <v>0</v>
          </cell>
          <cell r="IE66">
            <v>0</v>
          </cell>
          <cell r="IF66">
            <v>0</v>
          </cell>
          <cell r="IG66">
            <v>0</v>
          </cell>
          <cell r="IH66">
            <v>0</v>
          </cell>
          <cell r="II66">
            <v>0</v>
          </cell>
          <cell r="IJ66">
            <v>0</v>
          </cell>
          <cell r="IK66">
            <v>0</v>
          </cell>
          <cell r="IL66">
            <v>0</v>
          </cell>
          <cell r="IM66">
            <v>0</v>
          </cell>
          <cell r="IN66">
            <v>0</v>
          </cell>
          <cell r="IO66">
            <v>0</v>
          </cell>
          <cell r="IP66">
            <v>0</v>
          </cell>
          <cell r="IQ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cell r="FX67">
            <v>0</v>
          </cell>
          <cell r="FY67">
            <v>0</v>
          </cell>
          <cell r="FZ67">
            <v>0</v>
          </cell>
          <cell r="GA67">
            <v>0</v>
          </cell>
          <cell r="GB67">
            <v>0</v>
          </cell>
          <cell r="GC67">
            <v>0</v>
          </cell>
          <cell r="GD67">
            <v>0</v>
          </cell>
          <cell r="GE67">
            <v>0</v>
          </cell>
          <cell r="GF67">
            <v>0</v>
          </cell>
          <cell r="GG67">
            <v>0</v>
          </cell>
          <cell r="GH67">
            <v>0</v>
          </cell>
          <cell r="GI67">
            <v>0</v>
          </cell>
          <cell r="GJ67">
            <v>0</v>
          </cell>
          <cell r="GK67">
            <v>0</v>
          </cell>
          <cell r="GL67">
            <v>0</v>
          </cell>
          <cell r="GM67">
            <v>0</v>
          </cell>
          <cell r="GN67">
            <v>0</v>
          </cell>
          <cell r="GO67">
            <v>0</v>
          </cell>
          <cell r="GP67">
            <v>0</v>
          </cell>
          <cell r="GQ67">
            <v>0</v>
          </cell>
          <cell r="GR67">
            <v>0</v>
          </cell>
          <cell r="GS67">
            <v>0</v>
          </cell>
          <cell r="GT67">
            <v>0</v>
          </cell>
          <cell r="GU67">
            <v>0</v>
          </cell>
          <cell r="GV67">
            <v>0</v>
          </cell>
          <cell r="GW67">
            <v>0</v>
          </cell>
          <cell r="GX67">
            <v>0</v>
          </cell>
          <cell r="GY67">
            <v>0</v>
          </cell>
          <cell r="GZ67">
            <v>0</v>
          </cell>
          <cell r="HA67">
            <v>0</v>
          </cell>
          <cell r="HB67">
            <v>0</v>
          </cell>
          <cell r="HC67">
            <v>0</v>
          </cell>
          <cell r="HD67">
            <v>0</v>
          </cell>
          <cell r="HE67">
            <v>0</v>
          </cell>
          <cell r="HF67">
            <v>0</v>
          </cell>
          <cell r="HG67">
            <v>0</v>
          </cell>
          <cell r="HH67">
            <v>0</v>
          </cell>
          <cell r="HI67">
            <v>0</v>
          </cell>
          <cell r="HJ67">
            <v>0</v>
          </cell>
          <cell r="HK67">
            <v>0</v>
          </cell>
          <cell r="HL67">
            <v>0</v>
          </cell>
          <cell r="HM67">
            <v>0</v>
          </cell>
          <cell r="HN67">
            <v>0</v>
          </cell>
          <cell r="HO67">
            <v>0</v>
          </cell>
          <cell r="HP67">
            <v>0</v>
          </cell>
          <cell r="HQ67">
            <v>0</v>
          </cell>
          <cell r="HR67">
            <v>0</v>
          </cell>
          <cell r="HS67">
            <v>0</v>
          </cell>
          <cell r="HT67">
            <v>0</v>
          </cell>
          <cell r="HU67">
            <v>0</v>
          </cell>
          <cell r="HV67">
            <v>0</v>
          </cell>
          <cell r="HW67">
            <v>0</v>
          </cell>
          <cell r="HX67">
            <v>0</v>
          </cell>
          <cell r="HY67">
            <v>0</v>
          </cell>
          <cell r="HZ67">
            <v>0</v>
          </cell>
          <cell r="IA67">
            <v>0</v>
          </cell>
          <cell r="IB67">
            <v>0</v>
          </cell>
          <cell r="IC67">
            <v>0</v>
          </cell>
          <cell r="ID67">
            <v>0</v>
          </cell>
          <cell r="IE67">
            <v>0</v>
          </cell>
          <cell r="IF67">
            <v>0</v>
          </cell>
          <cell r="IG67">
            <v>0</v>
          </cell>
          <cell r="IH67">
            <v>0</v>
          </cell>
          <cell r="II67">
            <v>0</v>
          </cell>
          <cell r="IJ67">
            <v>0</v>
          </cell>
          <cell r="IK67">
            <v>0</v>
          </cell>
          <cell r="IL67">
            <v>0</v>
          </cell>
          <cell r="IM67">
            <v>0</v>
          </cell>
          <cell r="IN67">
            <v>0</v>
          </cell>
          <cell r="IO67">
            <v>0</v>
          </cell>
          <cell r="IP67">
            <v>0</v>
          </cell>
          <cell r="IQ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cell r="FX68">
            <v>0</v>
          </cell>
          <cell r="FY68">
            <v>0</v>
          </cell>
          <cell r="FZ68">
            <v>0</v>
          </cell>
          <cell r="GA68">
            <v>0</v>
          </cell>
          <cell r="GB68">
            <v>0</v>
          </cell>
          <cell r="GC68">
            <v>0</v>
          </cell>
          <cell r="GD68">
            <v>0</v>
          </cell>
          <cell r="GE68">
            <v>0</v>
          </cell>
          <cell r="GF68">
            <v>0</v>
          </cell>
          <cell r="GG68">
            <v>0</v>
          </cell>
          <cell r="GH68">
            <v>0</v>
          </cell>
          <cell r="GI68">
            <v>0</v>
          </cell>
          <cell r="GJ68">
            <v>0</v>
          </cell>
          <cell r="GK68">
            <v>0</v>
          </cell>
          <cell r="GL68">
            <v>0</v>
          </cell>
          <cell r="GM68">
            <v>0</v>
          </cell>
          <cell r="GN68">
            <v>0</v>
          </cell>
          <cell r="GO68">
            <v>0</v>
          </cell>
          <cell r="GP68">
            <v>0</v>
          </cell>
          <cell r="GQ68">
            <v>0</v>
          </cell>
          <cell r="GR68">
            <v>0</v>
          </cell>
          <cell r="GS68">
            <v>0</v>
          </cell>
          <cell r="GT68">
            <v>0</v>
          </cell>
          <cell r="GU68">
            <v>0</v>
          </cell>
          <cell r="GV68">
            <v>0</v>
          </cell>
          <cell r="GW68">
            <v>0</v>
          </cell>
          <cell r="GX68">
            <v>0</v>
          </cell>
          <cell r="GY68">
            <v>0</v>
          </cell>
          <cell r="GZ68">
            <v>0</v>
          </cell>
          <cell r="HA68">
            <v>0</v>
          </cell>
          <cell r="HB68">
            <v>0</v>
          </cell>
          <cell r="HC68">
            <v>0</v>
          </cell>
          <cell r="HD68">
            <v>0</v>
          </cell>
          <cell r="HE68">
            <v>0</v>
          </cell>
          <cell r="HF68">
            <v>0</v>
          </cell>
          <cell r="HG68">
            <v>0</v>
          </cell>
          <cell r="HH68">
            <v>0</v>
          </cell>
          <cell r="HI68">
            <v>0</v>
          </cell>
          <cell r="HJ68">
            <v>0</v>
          </cell>
          <cell r="HK68">
            <v>0</v>
          </cell>
          <cell r="HL68">
            <v>0</v>
          </cell>
          <cell r="HM68">
            <v>0</v>
          </cell>
          <cell r="HN68">
            <v>0</v>
          </cell>
          <cell r="HO68">
            <v>0</v>
          </cell>
          <cell r="HP68">
            <v>0</v>
          </cell>
          <cell r="HQ68">
            <v>0</v>
          </cell>
          <cell r="HR68">
            <v>0</v>
          </cell>
          <cell r="HS68">
            <v>0</v>
          </cell>
          <cell r="HT68">
            <v>0</v>
          </cell>
          <cell r="HU68">
            <v>0</v>
          </cell>
          <cell r="HV68">
            <v>0</v>
          </cell>
          <cell r="HW68">
            <v>0</v>
          </cell>
          <cell r="HX68">
            <v>0</v>
          </cell>
          <cell r="HY68">
            <v>0</v>
          </cell>
          <cell r="HZ68">
            <v>0</v>
          </cell>
          <cell r="IA68">
            <v>0</v>
          </cell>
          <cell r="IB68">
            <v>0</v>
          </cell>
          <cell r="IC68">
            <v>0</v>
          </cell>
          <cell r="ID68">
            <v>0</v>
          </cell>
          <cell r="IE68">
            <v>0</v>
          </cell>
          <cell r="IF68">
            <v>0</v>
          </cell>
          <cell r="IG68">
            <v>0</v>
          </cell>
          <cell r="IH68">
            <v>0</v>
          </cell>
          <cell r="II68">
            <v>0</v>
          </cell>
          <cell r="IJ68">
            <v>0</v>
          </cell>
          <cell r="IK68">
            <v>0</v>
          </cell>
          <cell r="IL68">
            <v>0</v>
          </cell>
          <cell r="IM68">
            <v>0</v>
          </cell>
          <cell r="IN68">
            <v>0</v>
          </cell>
          <cell r="IO68">
            <v>0</v>
          </cell>
          <cell r="IP68">
            <v>0</v>
          </cell>
          <cell r="IQ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cell r="FX69">
            <v>0</v>
          </cell>
          <cell r="FY69">
            <v>0</v>
          </cell>
          <cell r="FZ69">
            <v>0</v>
          </cell>
          <cell r="GA69">
            <v>0</v>
          </cell>
          <cell r="GB69">
            <v>0</v>
          </cell>
          <cell r="GC69">
            <v>0</v>
          </cell>
          <cell r="GD69">
            <v>0</v>
          </cell>
          <cell r="GE69">
            <v>0</v>
          </cell>
          <cell r="GF69">
            <v>0</v>
          </cell>
          <cell r="GG69">
            <v>0</v>
          </cell>
          <cell r="GH69">
            <v>0</v>
          </cell>
          <cell r="GI69">
            <v>0</v>
          </cell>
          <cell r="GJ69">
            <v>0</v>
          </cell>
          <cell r="GK69">
            <v>0</v>
          </cell>
          <cell r="GL69">
            <v>0</v>
          </cell>
          <cell r="GM69">
            <v>0</v>
          </cell>
          <cell r="GN69">
            <v>0</v>
          </cell>
          <cell r="GO69">
            <v>0</v>
          </cell>
          <cell r="GP69">
            <v>0</v>
          </cell>
          <cell r="GQ69">
            <v>0</v>
          </cell>
          <cell r="GR69">
            <v>0</v>
          </cell>
          <cell r="GS69">
            <v>0</v>
          </cell>
          <cell r="GT69">
            <v>0</v>
          </cell>
          <cell r="GU69">
            <v>0</v>
          </cell>
          <cell r="GV69">
            <v>0</v>
          </cell>
          <cell r="GW69">
            <v>0</v>
          </cell>
          <cell r="GX69">
            <v>0</v>
          </cell>
          <cell r="GY69">
            <v>0</v>
          </cell>
          <cell r="GZ69">
            <v>0</v>
          </cell>
          <cell r="HA69">
            <v>0</v>
          </cell>
          <cell r="HB69">
            <v>0</v>
          </cell>
          <cell r="HC69">
            <v>0</v>
          </cell>
          <cell r="HD69">
            <v>0</v>
          </cell>
          <cell r="HE69">
            <v>0</v>
          </cell>
          <cell r="HF69">
            <v>0</v>
          </cell>
          <cell r="HG69">
            <v>0</v>
          </cell>
          <cell r="HH69">
            <v>0</v>
          </cell>
          <cell r="HI69">
            <v>0</v>
          </cell>
          <cell r="HJ69">
            <v>0</v>
          </cell>
          <cell r="HK69">
            <v>0</v>
          </cell>
          <cell r="HL69">
            <v>0</v>
          </cell>
          <cell r="HM69">
            <v>0</v>
          </cell>
          <cell r="HN69">
            <v>0</v>
          </cell>
          <cell r="HO69">
            <v>0</v>
          </cell>
          <cell r="HP69">
            <v>0</v>
          </cell>
          <cell r="HQ69">
            <v>0</v>
          </cell>
          <cell r="HR69">
            <v>0</v>
          </cell>
          <cell r="HS69">
            <v>0</v>
          </cell>
          <cell r="HT69">
            <v>0</v>
          </cell>
          <cell r="HU69">
            <v>0</v>
          </cell>
          <cell r="HV69">
            <v>0</v>
          </cell>
          <cell r="HW69">
            <v>0</v>
          </cell>
          <cell r="HX69">
            <v>0</v>
          </cell>
          <cell r="HY69">
            <v>0</v>
          </cell>
          <cell r="HZ69">
            <v>0</v>
          </cell>
          <cell r="IA69">
            <v>0</v>
          </cell>
          <cell r="IB69">
            <v>0</v>
          </cell>
          <cell r="IC69">
            <v>0</v>
          </cell>
          <cell r="ID69">
            <v>0</v>
          </cell>
          <cell r="IE69">
            <v>0</v>
          </cell>
          <cell r="IF69">
            <v>0</v>
          </cell>
          <cell r="IG69">
            <v>0</v>
          </cell>
          <cell r="IH69">
            <v>0</v>
          </cell>
          <cell r="II69">
            <v>0</v>
          </cell>
          <cell r="IJ69">
            <v>0</v>
          </cell>
          <cell r="IK69">
            <v>0</v>
          </cell>
          <cell r="IL69">
            <v>0</v>
          </cell>
          <cell r="IM69">
            <v>0</v>
          </cell>
          <cell r="IN69">
            <v>0</v>
          </cell>
          <cell r="IO69">
            <v>0</v>
          </cell>
          <cell r="IP69">
            <v>0</v>
          </cell>
          <cell r="IQ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cell r="FX70">
            <v>0</v>
          </cell>
          <cell r="FY70">
            <v>0</v>
          </cell>
          <cell r="FZ70">
            <v>0</v>
          </cell>
          <cell r="GA70">
            <v>0</v>
          </cell>
          <cell r="GB70">
            <v>0</v>
          </cell>
          <cell r="GC70">
            <v>0</v>
          </cell>
          <cell r="GD70">
            <v>0</v>
          </cell>
          <cell r="GE70">
            <v>0</v>
          </cell>
          <cell r="GF70">
            <v>0</v>
          </cell>
          <cell r="GG70">
            <v>0</v>
          </cell>
          <cell r="GH70">
            <v>0</v>
          </cell>
          <cell r="GI70">
            <v>0</v>
          </cell>
          <cell r="GJ70">
            <v>0</v>
          </cell>
          <cell r="GK70">
            <v>0</v>
          </cell>
          <cell r="GL70">
            <v>0</v>
          </cell>
          <cell r="GM70">
            <v>0</v>
          </cell>
          <cell r="GN70">
            <v>0</v>
          </cell>
          <cell r="GO70">
            <v>0</v>
          </cell>
          <cell r="GP70">
            <v>0</v>
          </cell>
          <cell r="GQ70">
            <v>0</v>
          </cell>
          <cell r="GR70">
            <v>0</v>
          </cell>
          <cell r="GS70">
            <v>0</v>
          </cell>
          <cell r="GT70">
            <v>0</v>
          </cell>
          <cell r="GU70">
            <v>0</v>
          </cell>
          <cell r="GV70">
            <v>0</v>
          </cell>
          <cell r="GW70">
            <v>0</v>
          </cell>
          <cell r="GX70">
            <v>0</v>
          </cell>
          <cell r="GY70">
            <v>0</v>
          </cell>
          <cell r="GZ70">
            <v>0</v>
          </cell>
          <cell r="HA70">
            <v>0</v>
          </cell>
          <cell r="HB70">
            <v>0</v>
          </cell>
          <cell r="HC70">
            <v>0</v>
          </cell>
          <cell r="HD70">
            <v>0</v>
          </cell>
          <cell r="HE70">
            <v>0</v>
          </cell>
          <cell r="HF70">
            <v>0</v>
          </cell>
          <cell r="HG70">
            <v>0</v>
          </cell>
          <cell r="HH70">
            <v>0</v>
          </cell>
          <cell r="HI70">
            <v>0</v>
          </cell>
          <cell r="HJ70">
            <v>0</v>
          </cell>
          <cell r="HK70">
            <v>0</v>
          </cell>
          <cell r="HL70">
            <v>0</v>
          </cell>
          <cell r="HM70">
            <v>0</v>
          </cell>
          <cell r="HN70">
            <v>0</v>
          </cell>
          <cell r="HO70">
            <v>0</v>
          </cell>
          <cell r="HP70">
            <v>0</v>
          </cell>
          <cell r="HQ70">
            <v>0</v>
          </cell>
          <cell r="HR70">
            <v>0</v>
          </cell>
          <cell r="HS70">
            <v>0</v>
          </cell>
          <cell r="HT70">
            <v>0</v>
          </cell>
          <cell r="HU70">
            <v>0</v>
          </cell>
          <cell r="HV70">
            <v>0</v>
          </cell>
          <cell r="HW70">
            <v>0</v>
          </cell>
          <cell r="HX70">
            <v>0</v>
          </cell>
          <cell r="HY70">
            <v>0</v>
          </cell>
          <cell r="HZ70">
            <v>0</v>
          </cell>
          <cell r="IA70">
            <v>0</v>
          </cell>
          <cell r="IB70">
            <v>0</v>
          </cell>
          <cell r="IC70">
            <v>0</v>
          </cell>
          <cell r="ID70">
            <v>0</v>
          </cell>
          <cell r="IE70">
            <v>0</v>
          </cell>
          <cell r="IF70">
            <v>0</v>
          </cell>
          <cell r="IG70">
            <v>0</v>
          </cell>
          <cell r="IH70">
            <v>0</v>
          </cell>
          <cell r="II70">
            <v>0</v>
          </cell>
          <cell r="IJ70">
            <v>0</v>
          </cell>
          <cell r="IK70">
            <v>0</v>
          </cell>
          <cell r="IL70">
            <v>0</v>
          </cell>
          <cell r="IM70">
            <v>0</v>
          </cell>
          <cell r="IN70">
            <v>0</v>
          </cell>
          <cell r="IO70">
            <v>0</v>
          </cell>
          <cell r="IP70">
            <v>0</v>
          </cell>
          <cell r="IQ70">
            <v>0</v>
          </cell>
        </row>
        <row r="71">
          <cell r="B71">
            <v>28.116</v>
          </cell>
          <cell r="C71">
            <v>23.731999999999999</v>
          </cell>
          <cell r="D71">
            <v>524.226</v>
          </cell>
          <cell r="E71">
            <v>235.56200000000001</v>
          </cell>
          <cell r="F71">
            <v>288.66399999999999</v>
          </cell>
          <cell r="G71">
            <v>92.730999999999995</v>
          </cell>
          <cell r="H71">
            <v>41.970999999999997</v>
          </cell>
          <cell r="I71">
            <v>50.759</v>
          </cell>
          <cell r="J71">
            <v>25.297999999999998</v>
          </cell>
          <cell r="K71">
            <v>11.664</v>
          </cell>
          <cell r="L71">
            <v>13.634</v>
          </cell>
          <cell r="M71">
            <v>78.908000000000001</v>
          </cell>
          <cell r="N71">
            <v>34.668999999999997</v>
          </cell>
          <cell r="O71">
            <v>44.238999999999997</v>
          </cell>
          <cell r="P71">
            <v>16.216999999999999</v>
          </cell>
          <cell r="Q71">
            <v>6.1210000000000004</v>
          </cell>
          <cell r="R71">
            <v>10.096</v>
          </cell>
          <cell r="S71">
            <v>59.432000000000002</v>
          </cell>
          <cell r="T71">
            <v>26.76</v>
          </cell>
          <cell r="U71">
            <v>32.671999999999997</v>
          </cell>
          <cell r="V71">
            <v>5.1070000000000002</v>
          </cell>
          <cell r="W71">
            <v>2.718</v>
          </cell>
          <cell r="X71">
            <v>2.3879999999999999</v>
          </cell>
          <cell r="Y71">
            <v>14.705</v>
          </cell>
          <cell r="Z71">
            <v>7.8819999999999997</v>
          </cell>
          <cell r="AA71">
            <v>6.8220000000000001</v>
          </cell>
          <cell r="AB71">
            <v>12.916</v>
          </cell>
          <cell r="AC71">
            <v>0.95799999999999996</v>
          </cell>
          <cell r="AD71">
            <v>11.958</v>
          </cell>
          <cell r="AE71">
            <v>213.608</v>
          </cell>
          <cell r="AF71">
            <v>101.577</v>
          </cell>
          <cell r="AG71">
            <v>112.03100000000001</v>
          </cell>
          <cell r="AH71">
            <v>145.46100000000001</v>
          </cell>
          <cell r="AI71">
            <v>70.668000000000006</v>
          </cell>
          <cell r="AJ71">
            <v>74.793999999999997</v>
          </cell>
          <cell r="AK71">
            <v>24.74</v>
          </cell>
          <cell r="AL71">
            <v>10.143000000000001</v>
          </cell>
          <cell r="AM71">
            <v>14.597</v>
          </cell>
          <cell r="AN71">
            <v>120.72199999999999</v>
          </cell>
          <cell r="AO71">
            <v>60.524999999999999</v>
          </cell>
          <cell r="AP71">
            <v>60.197000000000003</v>
          </cell>
          <cell r="AQ71">
            <v>878.35299999999995</v>
          </cell>
          <cell r="AR71">
            <v>448.709</v>
          </cell>
          <cell r="AS71">
            <v>429.64299999999997</v>
          </cell>
          <cell r="AT71">
            <v>551.33500000000004</v>
          </cell>
          <cell r="AU71">
            <v>253.536</v>
          </cell>
          <cell r="AV71">
            <v>297.79899999999998</v>
          </cell>
          <cell r="AW71">
            <v>72.816999999999993</v>
          </cell>
          <cell r="AX71">
            <v>32.557000000000002</v>
          </cell>
          <cell r="AY71">
            <v>40.26</v>
          </cell>
          <cell r="AZ71">
            <v>2118.817</v>
          </cell>
          <cell r="BA71">
            <v>1049.501</v>
          </cell>
          <cell r="BB71">
            <v>1069.316</v>
          </cell>
          <cell r="BC71">
            <v>1383.451</v>
          </cell>
          <cell r="BD71">
            <v>742.48800000000006</v>
          </cell>
          <cell r="BE71">
            <v>640.96299999999997</v>
          </cell>
          <cell r="BF71">
            <v>203.995</v>
          </cell>
          <cell r="BG71">
            <v>107.455</v>
          </cell>
          <cell r="BH71">
            <v>96.54</v>
          </cell>
          <cell r="BI71">
            <v>129.03200000000001</v>
          </cell>
          <cell r="BJ71">
            <v>51.48</v>
          </cell>
          <cell r="BK71">
            <v>77.552000000000007</v>
          </cell>
          <cell r="BL71">
            <v>66.953000000000003</v>
          </cell>
          <cell r="BM71">
            <v>29.57</v>
          </cell>
          <cell r="BN71">
            <v>37.383000000000003</v>
          </cell>
          <cell r="BO71">
            <v>130.083</v>
          </cell>
          <cell r="BP71">
            <v>57.198</v>
          </cell>
          <cell r="BQ71">
            <v>72.885000000000005</v>
          </cell>
          <cell r="BR71">
            <v>120.76600000000001</v>
          </cell>
          <cell r="BS71">
            <v>48.664999999999999</v>
          </cell>
          <cell r="BT71">
            <v>72.100999999999999</v>
          </cell>
          <cell r="BU71">
            <v>260.28100000000001</v>
          </cell>
          <cell r="BV71">
            <v>139.43299999999999</v>
          </cell>
          <cell r="BW71">
            <v>120.849</v>
          </cell>
          <cell r="BX71">
            <v>1123.17</v>
          </cell>
          <cell r="BY71">
            <v>603.05600000000004</v>
          </cell>
          <cell r="BZ71">
            <v>520.11400000000003</v>
          </cell>
          <cell r="CA71">
            <v>240.126</v>
          </cell>
          <cell r="CB71">
            <v>128.05000000000001</v>
          </cell>
          <cell r="CC71">
            <v>112.07599999999999</v>
          </cell>
          <cell r="CD71">
            <v>927.08</v>
          </cell>
          <cell r="CE71">
            <v>472.529</v>
          </cell>
          <cell r="CF71">
            <v>454.55099999999999</v>
          </cell>
          <cell r="CG71">
            <v>118.46599999999999</v>
          </cell>
          <cell r="CH71">
            <v>62.082999999999998</v>
          </cell>
          <cell r="CI71">
            <v>56.381999999999998</v>
          </cell>
          <cell r="CJ71">
            <v>1477.175</v>
          </cell>
          <cell r="CK71">
            <v>785.70299999999997</v>
          </cell>
          <cell r="CL71">
            <v>691.47199999999998</v>
          </cell>
          <cell r="CM71">
            <v>1318.335</v>
          </cell>
          <cell r="CN71">
            <v>702.32799999999997</v>
          </cell>
          <cell r="CO71">
            <v>616.00699999999995</v>
          </cell>
          <cell r="CP71">
            <v>1235.8409999999999</v>
          </cell>
          <cell r="CQ71">
            <v>665.92499999999995</v>
          </cell>
          <cell r="CR71">
            <v>569.91600000000005</v>
          </cell>
          <cell r="CS71">
            <v>355.613</v>
          </cell>
          <cell r="CT71">
            <v>181.899</v>
          </cell>
          <cell r="CU71">
            <v>173.714</v>
          </cell>
          <cell r="CV71">
            <v>205.17099999999999</v>
          </cell>
          <cell r="CW71">
            <v>106.16</v>
          </cell>
          <cell r="CX71">
            <v>99.010999999999996</v>
          </cell>
          <cell r="CY71">
            <v>111.447</v>
          </cell>
          <cell r="CZ71">
            <v>62.945</v>
          </cell>
          <cell r="DA71">
            <v>48.502000000000002</v>
          </cell>
          <cell r="DB71">
            <v>76.95</v>
          </cell>
          <cell r="DC71">
            <v>41.680999999999997</v>
          </cell>
          <cell r="DD71">
            <v>35.268999999999998</v>
          </cell>
          <cell r="DE71">
            <v>658.41499999999996</v>
          </cell>
          <cell r="DF71">
            <v>265.33100000000002</v>
          </cell>
          <cell r="DG71">
            <v>393.084</v>
          </cell>
          <cell r="DH71">
            <v>146.761</v>
          </cell>
          <cell r="DI71">
            <v>46.481999999999999</v>
          </cell>
          <cell r="DJ71">
            <v>100.27800000000001</v>
          </cell>
          <cell r="DK71">
            <v>48.731000000000002</v>
          </cell>
          <cell r="DL71">
            <v>16.718</v>
          </cell>
          <cell r="DM71">
            <v>32.012</v>
          </cell>
          <cell r="DN71">
            <v>126.203</v>
          </cell>
          <cell r="DO71">
            <v>39.316000000000003</v>
          </cell>
          <cell r="DP71">
            <v>86.887</v>
          </cell>
          <cell r="DQ71">
            <v>18.591000000000001</v>
          </cell>
          <cell r="DR71">
            <v>5.7649999999999997</v>
          </cell>
          <cell r="DS71">
            <v>12.824999999999999</v>
          </cell>
          <cell r="DT71">
            <v>102.52200000000001</v>
          </cell>
          <cell r="DU71">
            <v>31.484000000000002</v>
          </cell>
          <cell r="DV71">
            <v>71.037999999999997</v>
          </cell>
          <cell r="DW71">
            <v>11.05</v>
          </cell>
          <cell r="DX71">
            <v>5.7409999999999997</v>
          </cell>
          <cell r="DY71">
            <v>5.3090000000000002</v>
          </cell>
          <cell r="DZ71">
            <v>21.975000000000001</v>
          </cell>
          <cell r="EA71">
            <v>7.6909999999999998</v>
          </cell>
          <cell r="EB71">
            <v>14.284000000000001</v>
          </cell>
          <cell r="EC71">
            <v>37.526000000000003</v>
          </cell>
          <cell r="ED71">
            <v>1.3169999999999999</v>
          </cell>
          <cell r="EE71">
            <v>36.207999999999998</v>
          </cell>
          <cell r="EF71">
            <v>294.13799999999998</v>
          </cell>
          <cell r="EG71">
            <v>118.77800000000001</v>
          </cell>
          <cell r="EH71">
            <v>175.36</v>
          </cell>
          <cell r="EI71">
            <v>225.12799999999999</v>
          </cell>
          <cell r="EJ71">
            <v>88.688000000000002</v>
          </cell>
          <cell r="EK71">
            <v>136.441</v>
          </cell>
          <cell r="EL71">
            <v>28.481000000000002</v>
          </cell>
          <cell r="EM71">
            <v>10.784000000000001</v>
          </cell>
          <cell r="EN71">
            <v>17.696000000000002</v>
          </cell>
          <cell r="EO71">
            <v>196.648</v>
          </cell>
          <cell r="EP71">
            <v>77.903000000000006</v>
          </cell>
          <cell r="EQ71">
            <v>118.744</v>
          </cell>
          <cell r="ER71">
            <v>1411.932</v>
          </cell>
          <cell r="ES71">
            <v>753.27300000000002</v>
          </cell>
          <cell r="ET71">
            <v>658.65899999999999</v>
          </cell>
          <cell r="EU71">
            <v>706.88499999999999</v>
          </cell>
          <cell r="EV71">
            <v>296.22800000000001</v>
          </cell>
          <cell r="EW71">
            <v>410.65699999999998</v>
          </cell>
          <cell r="EX71">
            <v>116.063</v>
          </cell>
          <cell r="EY71">
            <v>37.631</v>
          </cell>
          <cell r="EZ71">
            <v>78.430999999999997</v>
          </cell>
          <cell r="FA71">
            <v>437.55900000000003</v>
          </cell>
          <cell r="FB71">
            <v>215.12799999999999</v>
          </cell>
          <cell r="FC71">
            <v>222.43100000000001</v>
          </cell>
          <cell r="FD71">
            <v>261.14299999999997</v>
          </cell>
          <cell r="FE71">
            <v>136.00399999999999</v>
          </cell>
          <cell r="FF71">
            <v>125.139</v>
          </cell>
          <cell r="FG71">
            <v>41.218000000000004</v>
          </cell>
          <cell r="FH71">
            <v>18.497</v>
          </cell>
          <cell r="FI71">
            <v>22.721</v>
          </cell>
          <cell r="FJ71">
            <v>30.170999999999999</v>
          </cell>
          <cell r="FK71">
            <v>10.901</v>
          </cell>
          <cell r="FL71">
            <v>19.27</v>
          </cell>
          <cell r="FM71">
            <v>15.057</v>
          </cell>
          <cell r="FN71">
            <v>5.1520000000000001</v>
          </cell>
          <cell r="FO71">
            <v>9.9049999999999994</v>
          </cell>
          <cell r="FP71">
            <v>31.224</v>
          </cell>
          <cell r="FQ71">
            <v>12.045999999999999</v>
          </cell>
          <cell r="FR71">
            <v>19.178000000000001</v>
          </cell>
          <cell r="FS71">
            <v>29.071999999999999</v>
          </cell>
          <cell r="FT71">
            <v>10.404</v>
          </cell>
          <cell r="FU71">
            <v>18.667999999999999</v>
          </cell>
          <cell r="FV71">
            <v>45.761000000000003</v>
          </cell>
          <cell r="FW71">
            <v>24.384</v>
          </cell>
          <cell r="FX71">
            <v>21.376999999999999</v>
          </cell>
          <cell r="FY71">
            <v>215.381</v>
          </cell>
          <cell r="FZ71">
            <v>111.62</v>
          </cell>
          <cell r="GA71">
            <v>103.761</v>
          </cell>
          <cell r="GB71">
            <v>41.618000000000002</v>
          </cell>
          <cell r="GC71">
            <v>21.713999999999999</v>
          </cell>
          <cell r="GD71">
            <v>19.905000000000001</v>
          </cell>
          <cell r="GE71">
            <v>177.50899999999999</v>
          </cell>
          <cell r="GF71">
            <v>86.86</v>
          </cell>
          <cell r="GG71">
            <v>90.649000000000001</v>
          </cell>
          <cell r="GH71">
            <v>23.623999999999999</v>
          </cell>
          <cell r="GI71">
            <v>10.816000000000001</v>
          </cell>
          <cell r="GJ71">
            <v>12.808999999999999</v>
          </cell>
          <cell r="GK71">
            <v>280.15699999999998</v>
          </cell>
          <cell r="GL71">
            <v>143.875</v>
          </cell>
          <cell r="GM71">
            <v>136.28200000000001</v>
          </cell>
          <cell r="GN71">
            <v>253.31299999999999</v>
          </cell>
          <cell r="GO71">
            <v>130.309</v>
          </cell>
          <cell r="GP71">
            <v>123.004</v>
          </cell>
          <cell r="GQ71">
            <v>237.42400000000001</v>
          </cell>
          <cell r="GR71">
            <v>123.82</v>
          </cell>
          <cell r="GS71">
            <v>113.604</v>
          </cell>
          <cell r="GT71">
            <v>70.795000000000002</v>
          </cell>
          <cell r="GU71">
            <v>34.600999999999999</v>
          </cell>
          <cell r="GV71">
            <v>36.194000000000003</v>
          </cell>
          <cell r="GW71">
            <v>38.680999999999997</v>
          </cell>
          <cell r="GX71">
            <v>18.905999999999999</v>
          </cell>
          <cell r="GY71">
            <v>19.774999999999999</v>
          </cell>
          <cell r="GZ71">
            <v>19.667000000000002</v>
          </cell>
          <cell r="HA71">
            <v>11.035</v>
          </cell>
          <cell r="HB71">
            <v>8.6319999999999997</v>
          </cell>
          <cell r="HC71">
            <v>13.95</v>
          </cell>
          <cell r="HD71">
            <v>8.1479999999999997</v>
          </cell>
          <cell r="HE71">
            <v>5.8029999999999999</v>
          </cell>
          <cell r="HF71">
            <v>162.46600000000001</v>
          </cell>
          <cell r="HG71">
            <v>70.977000000000004</v>
          </cell>
          <cell r="HH71">
            <v>91.49</v>
          </cell>
          <cell r="HI71">
            <v>29.193000000000001</v>
          </cell>
          <cell r="HJ71">
            <v>10.535</v>
          </cell>
          <cell r="HK71">
            <v>18.658000000000001</v>
          </cell>
          <cell r="HL71">
            <v>8.2080000000000002</v>
          </cell>
          <cell r="HM71">
            <v>3.44</v>
          </cell>
          <cell r="HN71">
            <v>4.7679999999999998</v>
          </cell>
          <cell r="HO71">
            <v>24.550999999999998</v>
          </cell>
          <cell r="HP71">
            <v>9.0009999999999994</v>
          </cell>
          <cell r="HQ71">
            <v>15.551</v>
          </cell>
          <cell r="HR71">
            <v>3.8540000000000001</v>
          </cell>
          <cell r="HS71">
            <v>1.3660000000000001</v>
          </cell>
          <cell r="HT71">
            <v>2.4870000000000001</v>
          </cell>
          <cell r="HU71">
            <v>19.475000000000001</v>
          </cell>
          <cell r="HV71">
            <v>7.1390000000000002</v>
          </cell>
          <cell r="HW71">
            <v>12.336</v>
          </cell>
          <cell r="HX71">
            <v>3.6669999999999998</v>
          </cell>
          <cell r="HY71">
            <v>1.431</v>
          </cell>
          <cell r="HZ71">
            <v>2.2349999999999999</v>
          </cell>
          <cell r="IA71">
            <v>4.726</v>
          </cell>
          <cell r="IB71">
            <v>1.534</v>
          </cell>
          <cell r="IC71">
            <v>3.1920000000000002</v>
          </cell>
          <cell r="ID71">
            <v>6.2850000000000001</v>
          </cell>
          <cell r="IE71">
            <v>0.72099999999999997</v>
          </cell>
          <cell r="IF71">
            <v>5.5640000000000001</v>
          </cell>
          <cell r="IG71">
            <v>68.116</v>
          </cell>
          <cell r="IH71">
            <v>30.228000000000002</v>
          </cell>
          <cell r="II71">
            <v>37.887999999999998</v>
          </cell>
          <cell r="IJ71">
            <v>43.228000000000002</v>
          </cell>
          <cell r="IK71">
            <v>18.683</v>
          </cell>
          <cell r="IL71">
            <v>24.545000000000002</v>
          </cell>
          <cell r="IM71">
            <v>6.5609999999999999</v>
          </cell>
          <cell r="IN71">
            <v>2.7549999999999999</v>
          </cell>
          <cell r="IO71">
            <v>3.806</v>
          </cell>
          <cell r="IP71">
            <v>36.665999999999997</v>
          </cell>
          <cell r="IQ71">
            <v>15.927</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cell r="FX72">
            <v>0</v>
          </cell>
          <cell r="FY72">
            <v>0</v>
          </cell>
          <cell r="FZ72">
            <v>0</v>
          </cell>
          <cell r="GA72">
            <v>0</v>
          </cell>
          <cell r="GB72">
            <v>0</v>
          </cell>
          <cell r="GC72">
            <v>0</v>
          </cell>
          <cell r="GD72">
            <v>0</v>
          </cell>
          <cell r="GE72">
            <v>0</v>
          </cell>
          <cell r="GF72">
            <v>0</v>
          </cell>
          <cell r="GG72">
            <v>0</v>
          </cell>
          <cell r="GH72">
            <v>0</v>
          </cell>
          <cell r="GI72">
            <v>0</v>
          </cell>
          <cell r="GJ72">
            <v>0</v>
          </cell>
          <cell r="GK72">
            <v>0</v>
          </cell>
          <cell r="GL72">
            <v>0</v>
          </cell>
          <cell r="GM72">
            <v>0</v>
          </cell>
          <cell r="GN72">
            <v>0</v>
          </cell>
          <cell r="GO72">
            <v>0</v>
          </cell>
          <cell r="GP72">
            <v>0</v>
          </cell>
          <cell r="GQ72">
            <v>0</v>
          </cell>
          <cell r="GR72">
            <v>0</v>
          </cell>
          <cell r="GS72">
            <v>0</v>
          </cell>
          <cell r="GT72">
            <v>0</v>
          </cell>
          <cell r="GU72">
            <v>0</v>
          </cell>
          <cell r="GV72">
            <v>0</v>
          </cell>
          <cell r="GW72">
            <v>0</v>
          </cell>
          <cell r="GX72">
            <v>0</v>
          </cell>
          <cell r="GY72">
            <v>0</v>
          </cell>
          <cell r="GZ72">
            <v>0</v>
          </cell>
          <cell r="HA72">
            <v>0</v>
          </cell>
          <cell r="HB72">
            <v>0</v>
          </cell>
          <cell r="HC72">
            <v>0</v>
          </cell>
          <cell r="HD72">
            <v>0</v>
          </cell>
          <cell r="HE72">
            <v>0</v>
          </cell>
          <cell r="HF72">
            <v>0</v>
          </cell>
          <cell r="HG72">
            <v>0</v>
          </cell>
          <cell r="HH72">
            <v>0</v>
          </cell>
          <cell r="HI72">
            <v>0</v>
          </cell>
          <cell r="HJ72">
            <v>0</v>
          </cell>
          <cell r="HK72">
            <v>0</v>
          </cell>
          <cell r="HL72">
            <v>0</v>
          </cell>
          <cell r="HM72">
            <v>0</v>
          </cell>
          <cell r="HN72">
            <v>0</v>
          </cell>
          <cell r="HO72">
            <v>0</v>
          </cell>
          <cell r="HP72">
            <v>0</v>
          </cell>
          <cell r="HQ72">
            <v>0</v>
          </cell>
          <cell r="HR72">
            <v>0</v>
          </cell>
          <cell r="HS72">
            <v>0</v>
          </cell>
          <cell r="HT72">
            <v>0</v>
          </cell>
          <cell r="HU72">
            <v>0</v>
          </cell>
          <cell r="HV72">
            <v>0</v>
          </cell>
          <cell r="HW72">
            <v>0</v>
          </cell>
          <cell r="HX72">
            <v>0</v>
          </cell>
          <cell r="HY72">
            <v>0</v>
          </cell>
          <cell r="HZ72">
            <v>0</v>
          </cell>
          <cell r="IA72">
            <v>0</v>
          </cell>
          <cell r="IB72">
            <v>0</v>
          </cell>
          <cell r="IC72">
            <v>0</v>
          </cell>
          <cell r="ID72">
            <v>0</v>
          </cell>
          <cell r="IE72">
            <v>0</v>
          </cell>
          <cell r="IF72">
            <v>0</v>
          </cell>
          <cell r="IG72">
            <v>0</v>
          </cell>
          <cell r="IH72">
            <v>0</v>
          </cell>
          <cell r="II72">
            <v>0</v>
          </cell>
          <cell r="IJ72">
            <v>0</v>
          </cell>
          <cell r="IK72">
            <v>0</v>
          </cell>
          <cell r="IL72">
            <v>0</v>
          </cell>
          <cell r="IM72">
            <v>0</v>
          </cell>
          <cell r="IN72">
            <v>0</v>
          </cell>
          <cell r="IO72">
            <v>0</v>
          </cell>
          <cell r="IP72">
            <v>0</v>
          </cell>
          <cell r="IQ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cell r="FX73">
            <v>0</v>
          </cell>
          <cell r="FY73">
            <v>0</v>
          </cell>
          <cell r="FZ73">
            <v>0</v>
          </cell>
          <cell r="GA73">
            <v>0</v>
          </cell>
          <cell r="GB73">
            <v>0</v>
          </cell>
          <cell r="GC73">
            <v>0</v>
          </cell>
          <cell r="GD73">
            <v>0</v>
          </cell>
          <cell r="GE73">
            <v>0</v>
          </cell>
          <cell r="GF73">
            <v>0</v>
          </cell>
          <cell r="GG73">
            <v>0</v>
          </cell>
          <cell r="GH73">
            <v>0</v>
          </cell>
          <cell r="GI73">
            <v>0</v>
          </cell>
          <cell r="GJ73">
            <v>0</v>
          </cell>
          <cell r="GK73">
            <v>0</v>
          </cell>
          <cell r="GL73">
            <v>0</v>
          </cell>
          <cell r="GM73">
            <v>0</v>
          </cell>
          <cell r="GN73">
            <v>0</v>
          </cell>
          <cell r="GO73">
            <v>0</v>
          </cell>
          <cell r="GP73">
            <v>0</v>
          </cell>
          <cell r="GQ73">
            <v>0</v>
          </cell>
          <cell r="GR73">
            <v>0</v>
          </cell>
          <cell r="GS73">
            <v>0</v>
          </cell>
          <cell r="GT73">
            <v>0</v>
          </cell>
          <cell r="GU73">
            <v>0</v>
          </cell>
          <cell r="GV73">
            <v>0</v>
          </cell>
          <cell r="GW73">
            <v>0</v>
          </cell>
          <cell r="GX73">
            <v>0</v>
          </cell>
          <cell r="GY73">
            <v>0</v>
          </cell>
          <cell r="GZ73">
            <v>0</v>
          </cell>
          <cell r="HA73">
            <v>0</v>
          </cell>
          <cell r="HB73">
            <v>0</v>
          </cell>
          <cell r="HC73">
            <v>0</v>
          </cell>
          <cell r="HD73">
            <v>0</v>
          </cell>
          <cell r="HE73">
            <v>0</v>
          </cell>
          <cell r="HF73">
            <v>0</v>
          </cell>
          <cell r="HG73">
            <v>0</v>
          </cell>
          <cell r="HH73">
            <v>0</v>
          </cell>
          <cell r="HI73">
            <v>0</v>
          </cell>
          <cell r="HJ73">
            <v>0</v>
          </cell>
          <cell r="HK73">
            <v>0</v>
          </cell>
          <cell r="HL73">
            <v>0</v>
          </cell>
          <cell r="HM73">
            <v>0</v>
          </cell>
          <cell r="HN73">
            <v>0</v>
          </cell>
          <cell r="HO73">
            <v>0</v>
          </cell>
          <cell r="HP73">
            <v>0</v>
          </cell>
          <cell r="HQ73">
            <v>0</v>
          </cell>
          <cell r="HR73">
            <v>0</v>
          </cell>
          <cell r="HS73">
            <v>0</v>
          </cell>
          <cell r="HT73">
            <v>0</v>
          </cell>
          <cell r="HU73">
            <v>0</v>
          </cell>
          <cell r="HV73">
            <v>0</v>
          </cell>
          <cell r="HW73">
            <v>0</v>
          </cell>
          <cell r="HX73">
            <v>0</v>
          </cell>
          <cell r="HY73">
            <v>0</v>
          </cell>
          <cell r="HZ73">
            <v>0</v>
          </cell>
          <cell r="IA73">
            <v>0</v>
          </cell>
          <cell r="IB73">
            <v>0</v>
          </cell>
          <cell r="IC73">
            <v>0</v>
          </cell>
          <cell r="ID73">
            <v>0</v>
          </cell>
          <cell r="IE73">
            <v>0</v>
          </cell>
          <cell r="IF73">
            <v>0</v>
          </cell>
          <cell r="IG73">
            <v>0</v>
          </cell>
          <cell r="IH73">
            <v>0</v>
          </cell>
          <cell r="II73">
            <v>0</v>
          </cell>
          <cell r="IJ73">
            <v>0</v>
          </cell>
          <cell r="IK73">
            <v>0</v>
          </cell>
          <cell r="IL73">
            <v>0</v>
          </cell>
          <cell r="IM73">
            <v>0</v>
          </cell>
          <cell r="IN73">
            <v>0</v>
          </cell>
          <cell r="IO73">
            <v>0</v>
          </cell>
          <cell r="IP73">
            <v>0</v>
          </cell>
          <cell r="IQ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cell r="FX74">
            <v>0</v>
          </cell>
          <cell r="FY74">
            <v>0</v>
          </cell>
          <cell r="FZ74">
            <v>0</v>
          </cell>
          <cell r="GA74">
            <v>0</v>
          </cell>
          <cell r="GB74">
            <v>0</v>
          </cell>
          <cell r="GC74">
            <v>0</v>
          </cell>
          <cell r="GD74">
            <v>0</v>
          </cell>
          <cell r="GE74">
            <v>0</v>
          </cell>
          <cell r="GF74">
            <v>0</v>
          </cell>
          <cell r="GG74">
            <v>0</v>
          </cell>
          <cell r="GH74">
            <v>0</v>
          </cell>
          <cell r="GI74">
            <v>0</v>
          </cell>
          <cell r="GJ74">
            <v>0</v>
          </cell>
          <cell r="GK74">
            <v>0</v>
          </cell>
          <cell r="GL74">
            <v>0</v>
          </cell>
          <cell r="GM74">
            <v>0</v>
          </cell>
          <cell r="GN74">
            <v>0</v>
          </cell>
          <cell r="GO74">
            <v>0</v>
          </cell>
          <cell r="GP74">
            <v>0</v>
          </cell>
          <cell r="GQ74">
            <v>0</v>
          </cell>
          <cell r="GR74">
            <v>0</v>
          </cell>
          <cell r="GS74">
            <v>0</v>
          </cell>
          <cell r="GT74">
            <v>0</v>
          </cell>
          <cell r="GU74">
            <v>0</v>
          </cell>
          <cell r="GV74">
            <v>0</v>
          </cell>
          <cell r="GW74">
            <v>0</v>
          </cell>
          <cell r="GX74">
            <v>0</v>
          </cell>
          <cell r="GY74">
            <v>0</v>
          </cell>
          <cell r="GZ74">
            <v>0</v>
          </cell>
          <cell r="HA74">
            <v>0</v>
          </cell>
          <cell r="HB74">
            <v>0</v>
          </cell>
          <cell r="HC74">
            <v>0</v>
          </cell>
          <cell r="HD74">
            <v>0</v>
          </cell>
          <cell r="HE74">
            <v>0</v>
          </cell>
          <cell r="HF74">
            <v>0</v>
          </cell>
          <cell r="HG74">
            <v>0</v>
          </cell>
          <cell r="HH74">
            <v>0</v>
          </cell>
          <cell r="HI74">
            <v>0</v>
          </cell>
          <cell r="HJ74">
            <v>0</v>
          </cell>
          <cell r="HK74">
            <v>0</v>
          </cell>
          <cell r="HL74">
            <v>0</v>
          </cell>
          <cell r="HM74">
            <v>0</v>
          </cell>
          <cell r="HN74">
            <v>0</v>
          </cell>
          <cell r="HO74">
            <v>0</v>
          </cell>
          <cell r="HP74">
            <v>0</v>
          </cell>
          <cell r="HQ74">
            <v>0</v>
          </cell>
          <cell r="HR74">
            <v>0</v>
          </cell>
          <cell r="HS74">
            <v>0</v>
          </cell>
          <cell r="HT74">
            <v>0</v>
          </cell>
          <cell r="HU74">
            <v>0</v>
          </cell>
          <cell r="HV74">
            <v>0</v>
          </cell>
          <cell r="HW74">
            <v>0</v>
          </cell>
          <cell r="HX74">
            <v>0</v>
          </cell>
          <cell r="HY74">
            <v>0</v>
          </cell>
          <cell r="HZ74">
            <v>0</v>
          </cell>
          <cell r="IA74">
            <v>0</v>
          </cell>
          <cell r="IB74">
            <v>0</v>
          </cell>
          <cell r="IC74">
            <v>0</v>
          </cell>
          <cell r="ID74">
            <v>0</v>
          </cell>
          <cell r="IE74">
            <v>0</v>
          </cell>
          <cell r="IF74">
            <v>0</v>
          </cell>
          <cell r="IG74">
            <v>0</v>
          </cell>
          <cell r="IH74">
            <v>0</v>
          </cell>
          <cell r="II74">
            <v>0</v>
          </cell>
          <cell r="IJ74">
            <v>0</v>
          </cell>
          <cell r="IK74">
            <v>0</v>
          </cell>
          <cell r="IL74">
            <v>0</v>
          </cell>
          <cell r="IM74">
            <v>0</v>
          </cell>
          <cell r="IN74">
            <v>0</v>
          </cell>
          <cell r="IO74">
            <v>0</v>
          </cell>
          <cell r="IP74">
            <v>0</v>
          </cell>
          <cell r="IQ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cell r="FX75">
            <v>0</v>
          </cell>
          <cell r="FY75">
            <v>0</v>
          </cell>
          <cell r="FZ75">
            <v>0</v>
          </cell>
          <cell r="GA75">
            <v>0</v>
          </cell>
          <cell r="GB75">
            <v>0</v>
          </cell>
          <cell r="GC75">
            <v>0</v>
          </cell>
          <cell r="GD75">
            <v>0</v>
          </cell>
          <cell r="GE75">
            <v>0</v>
          </cell>
          <cell r="GF75">
            <v>0</v>
          </cell>
          <cell r="GG75">
            <v>0</v>
          </cell>
          <cell r="GH75">
            <v>0</v>
          </cell>
          <cell r="GI75">
            <v>0</v>
          </cell>
          <cell r="GJ75">
            <v>0</v>
          </cell>
          <cell r="GK75">
            <v>0</v>
          </cell>
          <cell r="GL75">
            <v>0</v>
          </cell>
          <cell r="GM75">
            <v>0</v>
          </cell>
          <cell r="GN75">
            <v>0</v>
          </cell>
          <cell r="GO75">
            <v>0</v>
          </cell>
          <cell r="GP75">
            <v>0</v>
          </cell>
          <cell r="GQ75">
            <v>0</v>
          </cell>
          <cell r="GR75">
            <v>0</v>
          </cell>
          <cell r="GS75">
            <v>0</v>
          </cell>
          <cell r="GT75">
            <v>0</v>
          </cell>
          <cell r="GU75">
            <v>0</v>
          </cell>
          <cell r="GV75">
            <v>0</v>
          </cell>
          <cell r="GW75">
            <v>0</v>
          </cell>
          <cell r="GX75">
            <v>0</v>
          </cell>
          <cell r="GY75">
            <v>0</v>
          </cell>
          <cell r="GZ75">
            <v>0</v>
          </cell>
          <cell r="HA75">
            <v>0</v>
          </cell>
          <cell r="HB75">
            <v>0</v>
          </cell>
          <cell r="HC75">
            <v>0</v>
          </cell>
          <cell r="HD75">
            <v>0</v>
          </cell>
          <cell r="HE75">
            <v>0</v>
          </cell>
          <cell r="HF75">
            <v>0</v>
          </cell>
          <cell r="HG75">
            <v>0</v>
          </cell>
          <cell r="HH75">
            <v>0</v>
          </cell>
          <cell r="HI75">
            <v>0</v>
          </cell>
          <cell r="HJ75">
            <v>0</v>
          </cell>
          <cell r="HK75">
            <v>0</v>
          </cell>
          <cell r="HL75">
            <v>0</v>
          </cell>
          <cell r="HM75">
            <v>0</v>
          </cell>
          <cell r="HN75">
            <v>0</v>
          </cell>
          <cell r="HO75">
            <v>0</v>
          </cell>
          <cell r="HP75">
            <v>0</v>
          </cell>
          <cell r="HQ75">
            <v>0</v>
          </cell>
          <cell r="HR75">
            <v>0</v>
          </cell>
          <cell r="HS75">
            <v>0</v>
          </cell>
          <cell r="HT75">
            <v>0</v>
          </cell>
          <cell r="HU75">
            <v>0</v>
          </cell>
          <cell r="HV75">
            <v>0</v>
          </cell>
          <cell r="HW75">
            <v>0</v>
          </cell>
          <cell r="HX75">
            <v>0</v>
          </cell>
          <cell r="HY75">
            <v>0</v>
          </cell>
          <cell r="HZ75">
            <v>0</v>
          </cell>
          <cell r="IA75">
            <v>0</v>
          </cell>
          <cell r="IB75">
            <v>0</v>
          </cell>
          <cell r="IC75">
            <v>0</v>
          </cell>
          <cell r="ID75">
            <v>0</v>
          </cell>
          <cell r="IE75">
            <v>0</v>
          </cell>
          <cell r="IF75">
            <v>0</v>
          </cell>
          <cell r="IG75">
            <v>0</v>
          </cell>
          <cell r="IH75">
            <v>0</v>
          </cell>
          <cell r="II75">
            <v>0</v>
          </cell>
          <cell r="IJ75">
            <v>0</v>
          </cell>
          <cell r="IK75">
            <v>0</v>
          </cell>
          <cell r="IL75">
            <v>0</v>
          </cell>
          <cell r="IM75">
            <v>0</v>
          </cell>
          <cell r="IN75">
            <v>0</v>
          </cell>
          <cell r="IO75">
            <v>0</v>
          </cell>
          <cell r="IP75">
            <v>0</v>
          </cell>
          <cell r="IQ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cell r="FX76">
            <v>0</v>
          </cell>
          <cell r="FY76">
            <v>0</v>
          </cell>
          <cell r="FZ76">
            <v>0</v>
          </cell>
          <cell r="GA76">
            <v>0</v>
          </cell>
          <cell r="GB76">
            <v>0</v>
          </cell>
          <cell r="GC76">
            <v>0</v>
          </cell>
          <cell r="GD76">
            <v>0</v>
          </cell>
          <cell r="GE76">
            <v>0</v>
          </cell>
          <cell r="GF76">
            <v>0</v>
          </cell>
          <cell r="GG76">
            <v>0</v>
          </cell>
          <cell r="GH76">
            <v>0</v>
          </cell>
          <cell r="GI76">
            <v>0</v>
          </cell>
          <cell r="GJ76">
            <v>0</v>
          </cell>
          <cell r="GK76">
            <v>0</v>
          </cell>
          <cell r="GL76">
            <v>0</v>
          </cell>
          <cell r="GM76">
            <v>0</v>
          </cell>
          <cell r="GN76">
            <v>0</v>
          </cell>
          <cell r="GO76">
            <v>0</v>
          </cell>
          <cell r="GP76">
            <v>0</v>
          </cell>
          <cell r="GQ76">
            <v>0</v>
          </cell>
          <cell r="GR76">
            <v>0</v>
          </cell>
          <cell r="GS76">
            <v>0</v>
          </cell>
          <cell r="GT76">
            <v>0</v>
          </cell>
          <cell r="GU76">
            <v>0</v>
          </cell>
          <cell r="GV76">
            <v>0</v>
          </cell>
          <cell r="GW76">
            <v>0</v>
          </cell>
          <cell r="GX76">
            <v>0</v>
          </cell>
          <cell r="GY76">
            <v>0</v>
          </cell>
          <cell r="GZ76">
            <v>0</v>
          </cell>
          <cell r="HA76">
            <v>0</v>
          </cell>
          <cell r="HB76">
            <v>0</v>
          </cell>
          <cell r="HC76">
            <v>0</v>
          </cell>
          <cell r="HD76">
            <v>0</v>
          </cell>
          <cell r="HE76">
            <v>0</v>
          </cell>
          <cell r="HF76">
            <v>0</v>
          </cell>
          <cell r="HG76">
            <v>0</v>
          </cell>
          <cell r="HH76">
            <v>0</v>
          </cell>
          <cell r="HI76">
            <v>0</v>
          </cell>
          <cell r="HJ76">
            <v>0</v>
          </cell>
          <cell r="HK76">
            <v>0</v>
          </cell>
          <cell r="HL76">
            <v>0</v>
          </cell>
          <cell r="HM76">
            <v>0</v>
          </cell>
          <cell r="HN76">
            <v>0</v>
          </cell>
          <cell r="HO76">
            <v>0</v>
          </cell>
          <cell r="HP76">
            <v>0</v>
          </cell>
          <cell r="HQ76">
            <v>0</v>
          </cell>
          <cell r="HR76">
            <v>0</v>
          </cell>
          <cell r="HS76">
            <v>0</v>
          </cell>
          <cell r="HT76">
            <v>0</v>
          </cell>
          <cell r="HU76">
            <v>0</v>
          </cell>
          <cell r="HV76">
            <v>0</v>
          </cell>
          <cell r="HW76">
            <v>0</v>
          </cell>
          <cell r="HX76">
            <v>0</v>
          </cell>
          <cell r="HY76">
            <v>0</v>
          </cell>
          <cell r="HZ76">
            <v>0</v>
          </cell>
          <cell r="IA76">
            <v>0</v>
          </cell>
          <cell r="IB76">
            <v>0</v>
          </cell>
          <cell r="IC76">
            <v>0</v>
          </cell>
          <cell r="ID76">
            <v>0</v>
          </cell>
          <cell r="IE76">
            <v>0</v>
          </cell>
          <cell r="IF76">
            <v>0</v>
          </cell>
          <cell r="IG76">
            <v>0</v>
          </cell>
          <cell r="IH76">
            <v>0</v>
          </cell>
          <cell r="II76">
            <v>0</v>
          </cell>
          <cell r="IJ76">
            <v>0</v>
          </cell>
          <cell r="IK76">
            <v>0</v>
          </cell>
          <cell r="IL76">
            <v>0</v>
          </cell>
          <cell r="IM76">
            <v>0</v>
          </cell>
          <cell r="IN76">
            <v>0</v>
          </cell>
          <cell r="IO76">
            <v>0</v>
          </cell>
          <cell r="IP76">
            <v>0</v>
          </cell>
          <cell r="IQ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cell r="FX77">
            <v>0</v>
          </cell>
          <cell r="FY77">
            <v>0</v>
          </cell>
          <cell r="FZ77">
            <v>0</v>
          </cell>
          <cell r="GA77">
            <v>0</v>
          </cell>
          <cell r="GB77">
            <v>0</v>
          </cell>
          <cell r="GC77">
            <v>0</v>
          </cell>
          <cell r="GD77">
            <v>0</v>
          </cell>
          <cell r="GE77">
            <v>0</v>
          </cell>
          <cell r="GF77">
            <v>0</v>
          </cell>
          <cell r="GG77">
            <v>0</v>
          </cell>
          <cell r="GH77">
            <v>0</v>
          </cell>
          <cell r="GI77">
            <v>0</v>
          </cell>
          <cell r="GJ77">
            <v>0</v>
          </cell>
          <cell r="GK77">
            <v>0</v>
          </cell>
          <cell r="GL77">
            <v>0</v>
          </cell>
          <cell r="GM77">
            <v>0</v>
          </cell>
          <cell r="GN77">
            <v>0</v>
          </cell>
          <cell r="GO77">
            <v>0</v>
          </cell>
          <cell r="GP77">
            <v>0</v>
          </cell>
          <cell r="GQ77">
            <v>0</v>
          </cell>
          <cell r="GR77">
            <v>0</v>
          </cell>
          <cell r="GS77">
            <v>0</v>
          </cell>
          <cell r="GT77">
            <v>0</v>
          </cell>
          <cell r="GU77">
            <v>0</v>
          </cell>
          <cell r="GV77">
            <v>0</v>
          </cell>
          <cell r="GW77">
            <v>0</v>
          </cell>
          <cell r="GX77">
            <v>0</v>
          </cell>
          <cell r="GY77">
            <v>0</v>
          </cell>
          <cell r="GZ77">
            <v>0</v>
          </cell>
          <cell r="HA77">
            <v>0</v>
          </cell>
          <cell r="HB77">
            <v>0</v>
          </cell>
          <cell r="HC77">
            <v>0</v>
          </cell>
          <cell r="HD77">
            <v>0</v>
          </cell>
          <cell r="HE77">
            <v>0</v>
          </cell>
          <cell r="HF77">
            <v>0</v>
          </cell>
          <cell r="HG77">
            <v>0</v>
          </cell>
          <cell r="HH77">
            <v>0</v>
          </cell>
          <cell r="HI77">
            <v>0</v>
          </cell>
          <cell r="HJ77">
            <v>0</v>
          </cell>
          <cell r="HK77">
            <v>0</v>
          </cell>
          <cell r="HL77">
            <v>0</v>
          </cell>
          <cell r="HM77">
            <v>0</v>
          </cell>
          <cell r="HN77">
            <v>0</v>
          </cell>
          <cell r="HO77">
            <v>0</v>
          </cell>
          <cell r="HP77">
            <v>0</v>
          </cell>
          <cell r="HQ77">
            <v>0</v>
          </cell>
          <cell r="HR77">
            <v>0</v>
          </cell>
          <cell r="HS77">
            <v>0</v>
          </cell>
          <cell r="HT77">
            <v>0</v>
          </cell>
          <cell r="HU77">
            <v>0</v>
          </cell>
          <cell r="HV77">
            <v>0</v>
          </cell>
          <cell r="HW77">
            <v>0</v>
          </cell>
          <cell r="HX77">
            <v>0</v>
          </cell>
          <cell r="HY77">
            <v>0</v>
          </cell>
          <cell r="HZ77">
            <v>0</v>
          </cell>
          <cell r="IA77">
            <v>0</v>
          </cell>
          <cell r="IB77">
            <v>0</v>
          </cell>
          <cell r="IC77">
            <v>0</v>
          </cell>
          <cell r="ID77">
            <v>0</v>
          </cell>
          <cell r="IE77">
            <v>0</v>
          </cell>
          <cell r="IF77">
            <v>0</v>
          </cell>
          <cell r="IG77">
            <v>0</v>
          </cell>
          <cell r="IH77">
            <v>0</v>
          </cell>
          <cell r="II77">
            <v>0</v>
          </cell>
          <cell r="IJ77">
            <v>0</v>
          </cell>
          <cell r="IK77">
            <v>0</v>
          </cell>
          <cell r="IL77">
            <v>0</v>
          </cell>
          <cell r="IM77">
            <v>0</v>
          </cell>
          <cell r="IN77">
            <v>0</v>
          </cell>
          <cell r="IO77">
            <v>0</v>
          </cell>
          <cell r="IP77">
            <v>0</v>
          </cell>
          <cell r="IQ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cell r="FX78">
            <v>0</v>
          </cell>
          <cell r="FY78">
            <v>0</v>
          </cell>
          <cell r="FZ78">
            <v>0</v>
          </cell>
          <cell r="GA78">
            <v>0</v>
          </cell>
          <cell r="GB78">
            <v>0</v>
          </cell>
          <cell r="GC78">
            <v>0</v>
          </cell>
          <cell r="GD78">
            <v>0</v>
          </cell>
          <cell r="GE78">
            <v>0</v>
          </cell>
          <cell r="GF78">
            <v>0</v>
          </cell>
          <cell r="GG78">
            <v>0</v>
          </cell>
          <cell r="GH78">
            <v>0</v>
          </cell>
          <cell r="GI78">
            <v>0</v>
          </cell>
          <cell r="GJ78">
            <v>0</v>
          </cell>
          <cell r="GK78">
            <v>0</v>
          </cell>
          <cell r="GL78">
            <v>0</v>
          </cell>
          <cell r="GM78">
            <v>0</v>
          </cell>
          <cell r="GN78">
            <v>0</v>
          </cell>
          <cell r="GO78">
            <v>0</v>
          </cell>
          <cell r="GP78">
            <v>0</v>
          </cell>
          <cell r="GQ78">
            <v>0</v>
          </cell>
          <cell r="GR78">
            <v>0</v>
          </cell>
          <cell r="GS78">
            <v>0</v>
          </cell>
          <cell r="GT78">
            <v>0</v>
          </cell>
          <cell r="GU78">
            <v>0</v>
          </cell>
          <cell r="GV78">
            <v>0</v>
          </cell>
          <cell r="GW78">
            <v>0</v>
          </cell>
          <cell r="GX78">
            <v>0</v>
          </cell>
          <cell r="GY78">
            <v>0</v>
          </cell>
          <cell r="GZ78">
            <v>0</v>
          </cell>
          <cell r="HA78">
            <v>0</v>
          </cell>
          <cell r="HB78">
            <v>0</v>
          </cell>
          <cell r="HC78">
            <v>0</v>
          </cell>
          <cell r="HD78">
            <v>0</v>
          </cell>
          <cell r="HE78">
            <v>0</v>
          </cell>
          <cell r="HF78">
            <v>0</v>
          </cell>
          <cell r="HG78">
            <v>0</v>
          </cell>
          <cell r="HH78">
            <v>0</v>
          </cell>
          <cell r="HI78">
            <v>0</v>
          </cell>
          <cell r="HJ78">
            <v>0</v>
          </cell>
          <cell r="HK78">
            <v>0</v>
          </cell>
          <cell r="HL78">
            <v>0</v>
          </cell>
          <cell r="HM78">
            <v>0</v>
          </cell>
          <cell r="HN78">
            <v>0</v>
          </cell>
          <cell r="HO78">
            <v>0</v>
          </cell>
          <cell r="HP78">
            <v>0</v>
          </cell>
          <cell r="HQ78">
            <v>0</v>
          </cell>
          <cell r="HR78">
            <v>0</v>
          </cell>
          <cell r="HS78">
            <v>0</v>
          </cell>
          <cell r="HT78">
            <v>0</v>
          </cell>
          <cell r="HU78">
            <v>0</v>
          </cell>
          <cell r="HV78">
            <v>0</v>
          </cell>
          <cell r="HW78">
            <v>0</v>
          </cell>
          <cell r="HX78">
            <v>0</v>
          </cell>
          <cell r="HY78">
            <v>0</v>
          </cell>
          <cell r="HZ78">
            <v>0</v>
          </cell>
          <cell r="IA78">
            <v>0</v>
          </cell>
          <cell r="IB78">
            <v>0</v>
          </cell>
          <cell r="IC78">
            <v>0</v>
          </cell>
          <cell r="ID78">
            <v>0</v>
          </cell>
          <cell r="IE78">
            <v>0</v>
          </cell>
          <cell r="IF78">
            <v>0</v>
          </cell>
          <cell r="IG78">
            <v>0</v>
          </cell>
          <cell r="IH78">
            <v>0</v>
          </cell>
          <cell r="II78">
            <v>0</v>
          </cell>
          <cell r="IJ78">
            <v>0</v>
          </cell>
          <cell r="IK78">
            <v>0</v>
          </cell>
          <cell r="IL78">
            <v>0</v>
          </cell>
          <cell r="IM78">
            <v>0</v>
          </cell>
          <cell r="IN78">
            <v>0</v>
          </cell>
          <cell r="IO78">
            <v>0</v>
          </cell>
          <cell r="IP78">
            <v>0</v>
          </cell>
          <cell r="IQ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cell r="FX79">
            <v>0</v>
          </cell>
          <cell r="FY79">
            <v>0</v>
          </cell>
          <cell r="FZ79">
            <v>0</v>
          </cell>
          <cell r="GA79">
            <v>0</v>
          </cell>
          <cell r="GB79">
            <v>0</v>
          </cell>
          <cell r="GC79">
            <v>0</v>
          </cell>
          <cell r="GD79">
            <v>0</v>
          </cell>
          <cell r="GE79">
            <v>0</v>
          </cell>
          <cell r="GF79">
            <v>0</v>
          </cell>
          <cell r="GG79">
            <v>0</v>
          </cell>
          <cell r="GH79">
            <v>0</v>
          </cell>
          <cell r="GI79">
            <v>0</v>
          </cell>
          <cell r="GJ79">
            <v>0</v>
          </cell>
          <cell r="GK79">
            <v>0</v>
          </cell>
          <cell r="GL79">
            <v>0</v>
          </cell>
          <cell r="GM79">
            <v>0</v>
          </cell>
          <cell r="GN79">
            <v>0</v>
          </cell>
          <cell r="GO79">
            <v>0</v>
          </cell>
          <cell r="GP79">
            <v>0</v>
          </cell>
          <cell r="GQ79">
            <v>0</v>
          </cell>
          <cell r="GR79">
            <v>0</v>
          </cell>
          <cell r="GS79">
            <v>0</v>
          </cell>
          <cell r="GT79">
            <v>0</v>
          </cell>
          <cell r="GU79">
            <v>0</v>
          </cell>
          <cell r="GV79">
            <v>0</v>
          </cell>
          <cell r="GW79">
            <v>0</v>
          </cell>
          <cell r="GX79">
            <v>0</v>
          </cell>
          <cell r="GY79">
            <v>0</v>
          </cell>
          <cell r="GZ79">
            <v>0</v>
          </cell>
          <cell r="HA79">
            <v>0</v>
          </cell>
          <cell r="HB79">
            <v>0</v>
          </cell>
          <cell r="HC79">
            <v>0</v>
          </cell>
          <cell r="HD79">
            <v>0</v>
          </cell>
          <cell r="HE79">
            <v>0</v>
          </cell>
          <cell r="HF79">
            <v>0</v>
          </cell>
          <cell r="HG79">
            <v>0</v>
          </cell>
          <cell r="HH79">
            <v>0</v>
          </cell>
          <cell r="HI79">
            <v>0</v>
          </cell>
          <cell r="HJ79">
            <v>0</v>
          </cell>
          <cell r="HK79">
            <v>0</v>
          </cell>
          <cell r="HL79">
            <v>0</v>
          </cell>
          <cell r="HM79">
            <v>0</v>
          </cell>
          <cell r="HN79">
            <v>0</v>
          </cell>
          <cell r="HO79">
            <v>0</v>
          </cell>
          <cell r="HP79">
            <v>0</v>
          </cell>
          <cell r="HQ79">
            <v>0</v>
          </cell>
          <cell r="HR79">
            <v>0</v>
          </cell>
          <cell r="HS79">
            <v>0</v>
          </cell>
          <cell r="HT79">
            <v>0</v>
          </cell>
          <cell r="HU79">
            <v>0</v>
          </cell>
          <cell r="HV79">
            <v>0</v>
          </cell>
          <cell r="HW79">
            <v>0</v>
          </cell>
          <cell r="HX79">
            <v>0</v>
          </cell>
          <cell r="HY79">
            <v>0</v>
          </cell>
          <cell r="HZ79">
            <v>0</v>
          </cell>
          <cell r="IA79">
            <v>0</v>
          </cell>
          <cell r="IB79">
            <v>0</v>
          </cell>
          <cell r="IC79">
            <v>0</v>
          </cell>
          <cell r="ID79">
            <v>0</v>
          </cell>
          <cell r="IE79">
            <v>0</v>
          </cell>
          <cell r="IF79">
            <v>0</v>
          </cell>
          <cell r="IG79">
            <v>0</v>
          </cell>
          <cell r="IH79">
            <v>0</v>
          </cell>
          <cell r="II79">
            <v>0</v>
          </cell>
          <cell r="IJ79">
            <v>0</v>
          </cell>
          <cell r="IK79">
            <v>0</v>
          </cell>
          <cell r="IL79">
            <v>0</v>
          </cell>
          <cell r="IM79">
            <v>0</v>
          </cell>
          <cell r="IN79">
            <v>0</v>
          </cell>
          <cell r="IO79">
            <v>0</v>
          </cell>
          <cell r="IP79">
            <v>0</v>
          </cell>
          <cell r="IQ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cell r="FX80">
            <v>0</v>
          </cell>
          <cell r="FY80">
            <v>0</v>
          </cell>
          <cell r="FZ80">
            <v>0</v>
          </cell>
          <cell r="GA80">
            <v>0</v>
          </cell>
          <cell r="GB80">
            <v>0</v>
          </cell>
          <cell r="GC80">
            <v>0</v>
          </cell>
          <cell r="GD80">
            <v>0</v>
          </cell>
          <cell r="GE80">
            <v>0</v>
          </cell>
          <cell r="GF80">
            <v>0</v>
          </cell>
          <cell r="GG80">
            <v>0</v>
          </cell>
          <cell r="GH80">
            <v>0</v>
          </cell>
          <cell r="GI80">
            <v>0</v>
          </cell>
          <cell r="GJ80">
            <v>0</v>
          </cell>
          <cell r="GK80">
            <v>0</v>
          </cell>
          <cell r="GL80">
            <v>0</v>
          </cell>
          <cell r="GM80">
            <v>0</v>
          </cell>
          <cell r="GN80">
            <v>0</v>
          </cell>
          <cell r="GO80">
            <v>0</v>
          </cell>
          <cell r="GP80">
            <v>0</v>
          </cell>
          <cell r="GQ80">
            <v>0</v>
          </cell>
          <cell r="GR80">
            <v>0</v>
          </cell>
          <cell r="GS80">
            <v>0</v>
          </cell>
          <cell r="GT80">
            <v>0</v>
          </cell>
          <cell r="GU80">
            <v>0</v>
          </cell>
          <cell r="GV80">
            <v>0</v>
          </cell>
          <cell r="GW80">
            <v>0</v>
          </cell>
          <cell r="GX80">
            <v>0</v>
          </cell>
          <cell r="GY80">
            <v>0</v>
          </cell>
          <cell r="GZ80">
            <v>0</v>
          </cell>
          <cell r="HA80">
            <v>0</v>
          </cell>
          <cell r="HB80">
            <v>0</v>
          </cell>
          <cell r="HC80">
            <v>0</v>
          </cell>
          <cell r="HD80">
            <v>0</v>
          </cell>
          <cell r="HE80">
            <v>0</v>
          </cell>
          <cell r="HF80">
            <v>0</v>
          </cell>
          <cell r="HG80">
            <v>0</v>
          </cell>
          <cell r="HH80">
            <v>0</v>
          </cell>
          <cell r="HI80">
            <v>0</v>
          </cell>
          <cell r="HJ80">
            <v>0</v>
          </cell>
          <cell r="HK80">
            <v>0</v>
          </cell>
          <cell r="HL80">
            <v>0</v>
          </cell>
          <cell r="HM80">
            <v>0</v>
          </cell>
          <cell r="HN80">
            <v>0</v>
          </cell>
          <cell r="HO80">
            <v>0</v>
          </cell>
          <cell r="HP80">
            <v>0</v>
          </cell>
          <cell r="HQ80">
            <v>0</v>
          </cell>
          <cell r="HR80">
            <v>0</v>
          </cell>
          <cell r="HS80">
            <v>0</v>
          </cell>
          <cell r="HT80">
            <v>0</v>
          </cell>
          <cell r="HU80">
            <v>0</v>
          </cell>
          <cell r="HV80">
            <v>0</v>
          </cell>
          <cell r="HW80">
            <v>0</v>
          </cell>
          <cell r="HX80">
            <v>0</v>
          </cell>
          <cell r="HY80">
            <v>0</v>
          </cell>
          <cell r="HZ80">
            <v>0</v>
          </cell>
          <cell r="IA80">
            <v>0</v>
          </cell>
          <cell r="IB80">
            <v>0</v>
          </cell>
          <cell r="IC80">
            <v>0</v>
          </cell>
          <cell r="ID80">
            <v>0</v>
          </cell>
          <cell r="IE80">
            <v>0</v>
          </cell>
          <cell r="IF80">
            <v>0</v>
          </cell>
          <cell r="IG80">
            <v>0</v>
          </cell>
          <cell r="IH80">
            <v>0</v>
          </cell>
          <cell r="II80">
            <v>0</v>
          </cell>
          <cell r="IJ80">
            <v>0</v>
          </cell>
          <cell r="IK80">
            <v>0</v>
          </cell>
          <cell r="IL80">
            <v>0</v>
          </cell>
          <cell r="IM80">
            <v>0</v>
          </cell>
          <cell r="IN80">
            <v>0</v>
          </cell>
          <cell r="IO80">
            <v>0</v>
          </cell>
          <cell r="IP80">
            <v>0</v>
          </cell>
          <cell r="IQ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cell r="FX81">
            <v>0</v>
          </cell>
          <cell r="FY81">
            <v>0</v>
          </cell>
          <cell r="FZ81">
            <v>0</v>
          </cell>
          <cell r="GA81">
            <v>0</v>
          </cell>
          <cell r="GB81">
            <v>0</v>
          </cell>
          <cell r="GC81">
            <v>0</v>
          </cell>
          <cell r="GD81">
            <v>0</v>
          </cell>
          <cell r="GE81">
            <v>0</v>
          </cell>
          <cell r="GF81">
            <v>0</v>
          </cell>
          <cell r="GG81">
            <v>0</v>
          </cell>
          <cell r="GH81">
            <v>0</v>
          </cell>
          <cell r="GI81">
            <v>0</v>
          </cell>
          <cell r="GJ81">
            <v>0</v>
          </cell>
          <cell r="GK81">
            <v>0</v>
          </cell>
          <cell r="GL81">
            <v>0</v>
          </cell>
          <cell r="GM81">
            <v>0</v>
          </cell>
          <cell r="GN81">
            <v>0</v>
          </cell>
          <cell r="GO81">
            <v>0</v>
          </cell>
          <cell r="GP81">
            <v>0</v>
          </cell>
          <cell r="GQ81">
            <v>0</v>
          </cell>
          <cell r="GR81">
            <v>0</v>
          </cell>
          <cell r="GS81">
            <v>0</v>
          </cell>
          <cell r="GT81">
            <v>0</v>
          </cell>
          <cell r="GU81">
            <v>0</v>
          </cell>
          <cell r="GV81">
            <v>0</v>
          </cell>
          <cell r="GW81">
            <v>0</v>
          </cell>
          <cell r="GX81">
            <v>0</v>
          </cell>
          <cell r="GY81">
            <v>0</v>
          </cell>
          <cell r="GZ81">
            <v>0</v>
          </cell>
          <cell r="HA81">
            <v>0</v>
          </cell>
          <cell r="HB81">
            <v>0</v>
          </cell>
          <cell r="HC81">
            <v>0</v>
          </cell>
          <cell r="HD81">
            <v>0</v>
          </cell>
          <cell r="HE81">
            <v>0</v>
          </cell>
          <cell r="HF81">
            <v>0</v>
          </cell>
          <cell r="HG81">
            <v>0</v>
          </cell>
          <cell r="HH81">
            <v>0</v>
          </cell>
          <cell r="HI81">
            <v>0</v>
          </cell>
          <cell r="HJ81">
            <v>0</v>
          </cell>
          <cell r="HK81">
            <v>0</v>
          </cell>
          <cell r="HL81">
            <v>0</v>
          </cell>
          <cell r="HM81">
            <v>0</v>
          </cell>
          <cell r="HN81">
            <v>0</v>
          </cell>
          <cell r="HO81">
            <v>0</v>
          </cell>
          <cell r="HP81">
            <v>0</v>
          </cell>
          <cell r="HQ81">
            <v>0</v>
          </cell>
          <cell r="HR81">
            <v>0</v>
          </cell>
          <cell r="HS81">
            <v>0</v>
          </cell>
          <cell r="HT81">
            <v>0</v>
          </cell>
          <cell r="HU81">
            <v>0</v>
          </cell>
          <cell r="HV81">
            <v>0</v>
          </cell>
          <cell r="HW81">
            <v>0</v>
          </cell>
          <cell r="HX81">
            <v>0</v>
          </cell>
          <cell r="HY81">
            <v>0</v>
          </cell>
          <cell r="HZ81">
            <v>0</v>
          </cell>
          <cell r="IA81">
            <v>0</v>
          </cell>
          <cell r="IB81">
            <v>0</v>
          </cell>
          <cell r="IC81">
            <v>0</v>
          </cell>
          <cell r="ID81">
            <v>0</v>
          </cell>
          <cell r="IE81">
            <v>0</v>
          </cell>
          <cell r="IF81">
            <v>0</v>
          </cell>
          <cell r="IG81">
            <v>0</v>
          </cell>
          <cell r="IH81">
            <v>0</v>
          </cell>
          <cell r="II81">
            <v>0</v>
          </cell>
          <cell r="IJ81">
            <v>0</v>
          </cell>
          <cell r="IK81">
            <v>0</v>
          </cell>
          <cell r="IL81">
            <v>0</v>
          </cell>
          <cell r="IM81">
            <v>0</v>
          </cell>
          <cell r="IN81">
            <v>0</v>
          </cell>
          <cell r="IO81">
            <v>0</v>
          </cell>
          <cell r="IP81">
            <v>0</v>
          </cell>
          <cell r="IQ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cell r="FX82">
            <v>0</v>
          </cell>
          <cell r="FY82">
            <v>0</v>
          </cell>
          <cell r="FZ82">
            <v>0</v>
          </cell>
          <cell r="GA82">
            <v>0</v>
          </cell>
          <cell r="GB82">
            <v>0</v>
          </cell>
          <cell r="GC82">
            <v>0</v>
          </cell>
          <cell r="GD82">
            <v>0</v>
          </cell>
          <cell r="GE82">
            <v>0</v>
          </cell>
          <cell r="GF82">
            <v>0</v>
          </cell>
          <cell r="GG82">
            <v>0</v>
          </cell>
          <cell r="GH82">
            <v>0</v>
          </cell>
          <cell r="GI82">
            <v>0</v>
          </cell>
          <cell r="GJ82">
            <v>0</v>
          </cell>
          <cell r="GK82">
            <v>0</v>
          </cell>
          <cell r="GL82">
            <v>0</v>
          </cell>
          <cell r="GM82">
            <v>0</v>
          </cell>
          <cell r="GN82">
            <v>0</v>
          </cell>
          <cell r="GO82">
            <v>0</v>
          </cell>
          <cell r="GP82">
            <v>0</v>
          </cell>
          <cell r="GQ82">
            <v>0</v>
          </cell>
          <cell r="GR82">
            <v>0</v>
          </cell>
          <cell r="GS82">
            <v>0</v>
          </cell>
          <cell r="GT82">
            <v>0</v>
          </cell>
          <cell r="GU82">
            <v>0</v>
          </cell>
          <cell r="GV82">
            <v>0</v>
          </cell>
          <cell r="GW82">
            <v>0</v>
          </cell>
          <cell r="GX82">
            <v>0</v>
          </cell>
          <cell r="GY82">
            <v>0</v>
          </cell>
          <cell r="GZ82">
            <v>0</v>
          </cell>
          <cell r="HA82">
            <v>0</v>
          </cell>
          <cell r="HB82">
            <v>0</v>
          </cell>
          <cell r="HC82">
            <v>0</v>
          </cell>
          <cell r="HD82">
            <v>0</v>
          </cell>
          <cell r="HE82">
            <v>0</v>
          </cell>
          <cell r="HF82">
            <v>0</v>
          </cell>
          <cell r="HG82">
            <v>0</v>
          </cell>
          <cell r="HH82">
            <v>0</v>
          </cell>
          <cell r="HI82">
            <v>0</v>
          </cell>
          <cell r="HJ82">
            <v>0</v>
          </cell>
          <cell r="HK82">
            <v>0</v>
          </cell>
          <cell r="HL82">
            <v>0</v>
          </cell>
          <cell r="HM82">
            <v>0</v>
          </cell>
          <cell r="HN82">
            <v>0</v>
          </cell>
          <cell r="HO82">
            <v>0</v>
          </cell>
          <cell r="HP82">
            <v>0</v>
          </cell>
          <cell r="HQ82">
            <v>0</v>
          </cell>
          <cell r="HR82">
            <v>0</v>
          </cell>
          <cell r="HS82">
            <v>0</v>
          </cell>
          <cell r="HT82">
            <v>0</v>
          </cell>
          <cell r="HU82">
            <v>0</v>
          </cell>
          <cell r="HV82">
            <v>0</v>
          </cell>
          <cell r="HW82">
            <v>0</v>
          </cell>
          <cell r="HX82">
            <v>0</v>
          </cell>
          <cell r="HY82">
            <v>0</v>
          </cell>
          <cell r="HZ82">
            <v>0</v>
          </cell>
          <cell r="IA82">
            <v>0</v>
          </cell>
          <cell r="IB82">
            <v>0</v>
          </cell>
          <cell r="IC82">
            <v>0</v>
          </cell>
          <cell r="ID82">
            <v>0</v>
          </cell>
          <cell r="IE82">
            <v>0</v>
          </cell>
          <cell r="IF82">
            <v>0</v>
          </cell>
          <cell r="IG82">
            <v>0</v>
          </cell>
          <cell r="IH82">
            <v>0</v>
          </cell>
          <cell r="II82">
            <v>0</v>
          </cell>
          <cell r="IJ82">
            <v>0</v>
          </cell>
          <cell r="IK82">
            <v>0</v>
          </cell>
          <cell r="IL82">
            <v>0</v>
          </cell>
          <cell r="IM82">
            <v>0</v>
          </cell>
          <cell r="IN82">
            <v>0</v>
          </cell>
          <cell r="IO82">
            <v>0</v>
          </cell>
          <cell r="IP82">
            <v>0</v>
          </cell>
          <cell r="IQ82">
            <v>0</v>
          </cell>
        </row>
        <row r="83">
          <cell r="B83">
            <v>32.719000000000001</v>
          </cell>
          <cell r="C83">
            <v>28.452999999999999</v>
          </cell>
          <cell r="D83">
            <v>540.94600000000003</v>
          </cell>
          <cell r="E83">
            <v>232.47800000000001</v>
          </cell>
          <cell r="F83">
            <v>308.46800000000002</v>
          </cell>
          <cell r="G83">
            <v>88.009</v>
          </cell>
          <cell r="H83">
            <v>37.164000000000001</v>
          </cell>
          <cell r="I83">
            <v>50.844999999999999</v>
          </cell>
          <cell r="J83">
            <v>28.106999999999999</v>
          </cell>
          <cell r="K83">
            <v>12.276</v>
          </cell>
          <cell r="L83">
            <v>15.831</v>
          </cell>
          <cell r="M83">
            <v>75.527000000000001</v>
          </cell>
          <cell r="N83">
            <v>32.185000000000002</v>
          </cell>
          <cell r="O83">
            <v>43.343000000000004</v>
          </cell>
          <cell r="P83">
            <v>13.718</v>
          </cell>
          <cell r="Q83">
            <v>5.2149999999999999</v>
          </cell>
          <cell r="R83">
            <v>8.5030000000000001</v>
          </cell>
          <cell r="S83">
            <v>57.152999999999999</v>
          </cell>
          <cell r="T83">
            <v>25.1</v>
          </cell>
          <cell r="U83">
            <v>32.052</v>
          </cell>
          <cell r="V83">
            <v>5.26</v>
          </cell>
          <cell r="W83">
            <v>3.7759999999999998</v>
          </cell>
          <cell r="X83">
            <v>1.484</v>
          </cell>
          <cell r="Y83">
            <v>12.984</v>
          </cell>
          <cell r="Z83">
            <v>5.2270000000000003</v>
          </cell>
          <cell r="AA83">
            <v>7.7569999999999997</v>
          </cell>
          <cell r="AB83">
            <v>14.401999999999999</v>
          </cell>
          <cell r="AC83">
            <v>1.5840000000000001</v>
          </cell>
          <cell r="AD83">
            <v>12.819000000000001</v>
          </cell>
          <cell r="AE83">
            <v>223.375</v>
          </cell>
          <cell r="AF83">
            <v>106.005</v>
          </cell>
          <cell r="AG83">
            <v>117.369</v>
          </cell>
          <cell r="AH83">
            <v>149.68299999999999</v>
          </cell>
          <cell r="AI83">
            <v>70.13</v>
          </cell>
          <cell r="AJ83">
            <v>79.552999999999997</v>
          </cell>
          <cell r="AK83">
            <v>20.228000000000002</v>
          </cell>
          <cell r="AL83">
            <v>9.8710000000000004</v>
          </cell>
          <cell r="AM83">
            <v>10.356999999999999</v>
          </cell>
          <cell r="AN83">
            <v>129.45400000000001</v>
          </cell>
          <cell r="AO83">
            <v>60.259</v>
          </cell>
          <cell r="AP83">
            <v>69.194999999999993</v>
          </cell>
          <cell r="AQ83">
            <v>868.22500000000002</v>
          </cell>
          <cell r="AR83">
            <v>453.70499999999998</v>
          </cell>
          <cell r="AS83">
            <v>414.52</v>
          </cell>
          <cell r="AT83">
            <v>581.88900000000001</v>
          </cell>
          <cell r="AU83">
            <v>255.32499999999999</v>
          </cell>
          <cell r="AV83">
            <v>326.56400000000002</v>
          </cell>
          <cell r="AW83">
            <v>70.685000000000002</v>
          </cell>
          <cell r="AX83">
            <v>30.53</v>
          </cell>
          <cell r="AY83">
            <v>40.155000000000001</v>
          </cell>
          <cell r="AZ83">
            <v>2125.125</v>
          </cell>
          <cell r="BA83">
            <v>1055.0360000000001</v>
          </cell>
          <cell r="BB83">
            <v>1070.0889999999999</v>
          </cell>
          <cell r="BC83">
            <v>1363.635</v>
          </cell>
          <cell r="BD83">
            <v>729.81799999999998</v>
          </cell>
          <cell r="BE83">
            <v>633.81700000000001</v>
          </cell>
          <cell r="BF83">
            <v>161.91</v>
          </cell>
          <cell r="BG83">
            <v>80.872</v>
          </cell>
          <cell r="BH83">
            <v>81.037999999999997</v>
          </cell>
          <cell r="BI83">
            <v>106.613</v>
          </cell>
          <cell r="BJ83">
            <v>34.713999999999999</v>
          </cell>
          <cell r="BK83">
            <v>71.900000000000006</v>
          </cell>
          <cell r="BL83">
            <v>54.582999999999998</v>
          </cell>
          <cell r="BM83">
            <v>23.483000000000001</v>
          </cell>
          <cell r="BN83">
            <v>31.1</v>
          </cell>
          <cell r="BO83">
            <v>124.904</v>
          </cell>
          <cell r="BP83">
            <v>48.78</v>
          </cell>
          <cell r="BQ83">
            <v>76.123999999999995</v>
          </cell>
          <cell r="BR83">
            <v>101.73699999999999</v>
          </cell>
          <cell r="BS83">
            <v>33.213000000000001</v>
          </cell>
          <cell r="BT83">
            <v>68.524000000000001</v>
          </cell>
          <cell r="BU83">
            <v>266.66399999999999</v>
          </cell>
          <cell r="BV83">
            <v>136.78</v>
          </cell>
          <cell r="BW83">
            <v>129.88399999999999</v>
          </cell>
          <cell r="BX83">
            <v>1096.972</v>
          </cell>
          <cell r="BY83">
            <v>593.03899999999999</v>
          </cell>
          <cell r="BZ83">
            <v>503.93299999999999</v>
          </cell>
          <cell r="CA83">
            <v>249.49</v>
          </cell>
          <cell r="CB83">
            <v>129.37200000000001</v>
          </cell>
          <cell r="CC83">
            <v>120.11799999999999</v>
          </cell>
          <cell r="CD83">
            <v>897.93100000000004</v>
          </cell>
          <cell r="CE83">
            <v>470.57900000000001</v>
          </cell>
          <cell r="CF83">
            <v>427.35199999999998</v>
          </cell>
          <cell r="CG83">
            <v>100.206</v>
          </cell>
          <cell r="CH83">
            <v>54.601999999999997</v>
          </cell>
          <cell r="CI83">
            <v>45.603999999999999</v>
          </cell>
          <cell r="CJ83">
            <v>1480.4649999999999</v>
          </cell>
          <cell r="CK83">
            <v>781.09699999999998</v>
          </cell>
          <cell r="CL83">
            <v>699.36800000000005</v>
          </cell>
          <cell r="CM83">
            <v>1322.6489999999999</v>
          </cell>
          <cell r="CN83">
            <v>698.65300000000002</v>
          </cell>
          <cell r="CO83">
            <v>623.99599999999998</v>
          </cell>
          <cell r="CP83">
            <v>1224.2329999999999</v>
          </cell>
          <cell r="CQ83">
            <v>655.995</v>
          </cell>
          <cell r="CR83">
            <v>568.23699999999997</v>
          </cell>
          <cell r="CS83">
            <v>388.48599999999999</v>
          </cell>
          <cell r="CT83">
            <v>180.65</v>
          </cell>
          <cell r="CU83">
            <v>207.83600000000001</v>
          </cell>
          <cell r="CV83">
            <v>244.23699999999999</v>
          </cell>
          <cell r="CW83">
            <v>115.79900000000001</v>
          </cell>
          <cell r="CX83">
            <v>128.43799999999999</v>
          </cell>
          <cell r="CY83">
            <v>127.407</v>
          </cell>
          <cell r="CZ83">
            <v>64.52</v>
          </cell>
          <cell r="DA83">
            <v>62.887</v>
          </cell>
          <cell r="DB83">
            <v>89.087000000000003</v>
          </cell>
          <cell r="DC83">
            <v>51.951999999999998</v>
          </cell>
          <cell r="DD83">
            <v>37.134999999999998</v>
          </cell>
          <cell r="DE83">
            <v>672.40200000000004</v>
          </cell>
          <cell r="DF83">
            <v>273.26499999999999</v>
          </cell>
          <cell r="DG83">
            <v>399.137</v>
          </cell>
          <cell r="DH83">
            <v>142.274</v>
          </cell>
          <cell r="DI83">
            <v>49.262</v>
          </cell>
          <cell r="DJ83">
            <v>93.013000000000005</v>
          </cell>
          <cell r="DK83">
            <v>48.177</v>
          </cell>
          <cell r="DL83">
            <v>19.484000000000002</v>
          </cell>
          <cell r="DM83">
            <v>28.692</v>
          </cell>
          <cell r="DN83">
            <v>122.316</v>
          </cell>
          <cell r="DO83">
            <v>46.369</v>
          </cell>
          <cell r="DP83">
            <v>75.947000000000003</v>
          </cell>
          <cell r="DQ83">
            <v>22.667999999999999</v>
          </cell>
          <cell r="DR83">
            <v>8.6020000000000003</v>
          </cell>
          <cell r="DS83">
            <v>14.066000000000001</v>
          </cell>
          <cell r="DT83">
            <v>90.531999999999996</v>
          </cell>
          <cell r="DU83">
            <v>36.031999999999996</v>
          </cell>
          <cell r="DV83">
            <v>54.5</v>
          </cell>
          <cell r="DW83">
            <v>10.846</v>
          </cell>
          <cell r="DX83">
            <v>7.2539999999999996</v>
          </cell>
          <cell r="DY83">
            <v>3.593</v>
          </cell>
          <cell r="DZ83">
            <v>21.567</v>
          </cell>
          <cell r="EA83">
            <v>4.0650000000000004</v>
          </cell>
          <cell r="EB83">
            <v>17.501999999999999</v>
          </cell>
          <cell r="EC83">
            <v>31.41</v>
          </cell>
          <cell r="ED83">
            <v>2.4279999999999999</v>
          </cell>
          <cell r="EE83">
            <v>28.981000000000002</v>
          </cell>
          <cell r="EF83">
            <v>324.67</v>
          </cell>
          <cell r="EG83">
            <v>130.77799999999999</v>
          </cell>
          <cell r="EH83">
            <v>193.892</v>
          </cell>
          <cell r="EI83">
            <v>232.97</v>
          </cell>
          <cell r="EJ83">
            <v>102.386</v>
          </cell>
          <cell r="EK83">
            <v>130.58500000000001</v>
          </cell>
          <cell r="EL83">
            <v>38.247999999999998</v>
          </cell>
          <cell r="EM83">
            <v>15.138</v>
          </cell>
          <cell r="EN83">
            <v>23.11</v>
          </cell>
          <cell r="EO83">
            <v>194.72200000000001</v>
          </cell>
          <cell r="EP83">
            <v>87.247</v>
          </cell>
          <cell r="EQ83">
            <v>107.47499999999999</v>
          </cell>
          <cell r="ER83">
            <v>1401.883</v>
          </cell>
          <cell r="ES83">
            <v>744.95699999999999</v>
          </cell>
          <cell r="ET83">
            <v>656.92700000000002</v>
          </cell>
          <cell r="EU83">
            <v>723.24199999999996</v>
          </cell>
          <cell r="EV83">
            <v>310.07900000000001</v>
          </cell>
          <cell r="EW83">
            <v>413.16199999999998</v>
          </cell>
          <cell r="EX83">
            <v>116.31</v>
          </cell>
          <cell r="EY83">
            <v>44.058999999999997</v>
          </cell>
          <cell r="EZ83">
            <v>72.251999999999995</v>
          </cell>
          <cell r="FA83">
            <v>443.30200000000002</v>
          </cell>
          <cell r="FB83">
            <v>218.09100000000001</v>
          </cell>
          <cell r="FC83">
            <v>225.21100000000001</v>
          </cell>
          <cell r="FD83">
            <v>260.28800000000001</v>
          </cell>
          <cell r="FE83">
            <v>136.06</v>
          </cell>
          <cell r="FF83">
            <v>124.229</v>
          </cell>
          <cell r="FG83">
            <v>36.899000000000001</v>
          </cell>
          <cell r="FH83">
            <v>18.815000000000001</v>
          </cell>
          <cell r="FI83">
            <v>18.084</v>
          </cell>
          <cell r="FJ83">
            <v>25.288</v>
          </cell>
          <cell r="FK83">
            <v>10.97</v>
          </cell>
          <cell r="FL83">
            <v>14.317</v>
          </cell>
          <cell r="FM83">
            <v>14.285</v>
          </cell>
          <cell r="FN83">
            <v>7.758</v>
          </cell>
          <cell r="FO83">
            <v>6.5279999999999996</v>
          </cell>
          <cell r="FP83">
            <v>25.323</v>
          </cell>
          <cell r="FQ83">
            <v>11.718999999999999</v>
          </cell>
          <cell r="FR83">
            <v>13.603</v>
          </cell>
          <cell r="FS83">
            <v>23.888999999999999</v>
          </cell>
          <cell r="FT83">
            <v>10.603</v>
          </cell>
          <cell r="FU83">
            <v>13.287000000000001</v>
          </cell>
          <cell r="FV83">
            <v>47.728999999999999</v>
          </cell>
          <cell r="FW83">
            <v>24.622</v>
          </cell>
          <cell r="FX83">
            <v>23.106999999999999</v>
          </cell>
          <cell r="FY83">
            <v>212.559</v>
          </cell>
          <cell r="FZ83">
            <v>111.437</v>
          </cell>
          <cell r="GA83">
            <v>101.122</v>
          </cell>
          <cell r="GB83">
            <v>43.848999999999997</v>
          </cell>
          <cell r="GC83">
            <v>22.5</v>
          </cell>
          <cell r="GD83">
            <v>21.347999999999999</v>
          </cell>
          <cell r="GE83">
            <v>172.548</v>
          </cell>
          <cell r="GF83">
            <v>85.909000000000006</v>
          </cell>
          <cell r="GG83">
            <v>86.638999999999996</v>
          </cell>
          <cell r="GH83">
            <v>20.026</v>
          </cell>
          <cell r="GI83">
            <v>8.52</v>
          </cell>
          <cell r="GJ83">
            <v>11.505000000000001</v>
          </cell>
          <cell r="GK83">
            <v>277.88299999999998</v>
          </cell>
          <cell r="GL83">
            <v>144.565</v>
          </cell>
          <cell r="GM83">
            <v>133.31899999999999</v>
          </cell>
          <cell r="GN83">
            <v>249.53399999999999</v>
          </cell>
          <cell r="GO83">
            <v>130</v>
          </cell>
          <cell r="GP83">
            <v>119.53400000000001</v>
          </cell>
          <cell r="GQ83">
            <v>235.31299999999999</v>
          </cell>
          <cell r="GR83">
            <v>123.60899999999999</v>
          </cell>
          <cell r="GS83">
            <v>111.70399999999999</v>
          </cell>
          <cell r="GT83">
            <v>68.510999999999996</v>
          </cell>
          <cell r="GU83">
            <v>34.097999999999999</v>
          </cell>
          <cell r="GV83">
            <v>34.412999999999997</v>
          </cell>
          <cell r="GW83">
            <v>40.128</v>
          </cell>
          <cell r="GX83">
            <v>20.306999999999999</v>
          </cell>
          <cell r="GY83">
            <v>19.821000000000002</v>
          </cell>
          <cell r="GZ83">
            <v>22.533000000000001</v>
          </cell>
          <cell r="HA83">
            <v>11.803000000000001</v>
          </cell>
          <cell r="HB83">
            <v>10.731</v>
          </cell>
          <cell r="HC83">
            <v>15.867000000000001</v>
          </cell>
          <cell r="HD83">
            <v>9.1829999999999998</v>
          </cell>
          <cell r="HE83">
            <v>6.6840000000000002</v>
          </cell>
          <cell r="HF83">
            <v>167.14699999999999</v>
          </cell>
          <cell r="HG83">
            <v>72.847999999999999</v>
          </cell>
          <cell r="HH83">
            <v>94.299000000000007</v>
          </cell>
          <cell r="HI83">
            <v>30.003</v>
          </cell>
          <cell r="HJ83">
            <v>12.349</v>
          </cell>
          <cell r="HK83">
            <v>17.654</v>
          </cell>
          <cell r="HL83">
            <v>8.7850000000000001</v>
          </cell>
          <cell r="HM83">
            <v>3.7429999999999999</v>
          </cell>
          <cell r="HN83">
            <v>5.0419999999999998</v>
          </cell>
          <cell r="HO83">
            <v>25.466000000000001</v>
          </cell>
          <cell r="HP83">
            <v>10.583</v>
          </cell>
          <cell r="HQ83">
            <v>14.882999999999999</v>
          </cell>
          <cell r="HR83">
            <v>3.9670000000000001</v>
          </cell>
          <cell r="HS83">
            <v>1.6180000000000001</v>
          </cell>
          <cell r="HT83">
            <v>2.3490000000000002</v>
          </cell>
          <cell r="HU83">
            <v>20.242000000000001</v>
          </cell>
          <cell r="HV83">
            <v>8.4489999999999998</v>
          </cell>
          <cell r="HW83">
            <v>11.794</v>
          </cell>
          <cell r="HX83">
            <v>2.4</v>
          </cell>
          <cell r="HY83">
            <v>1.1359999999999999</v>
          </cell>
          <cell r="HZ83">
            <v>1.264</v>
          </cell>
          <cell r="IA83">
            <v>4.5369999999999999</v>
          </cell>
          <cell r="IB83">
            <v>1.766</v>
          </cell>
          <cell r="IC83">
            <v>2.7709999999999999</v>
          </cell>
          <cell r="ID83">
            <v>6.1029999999999998</v>
          </cell>
          <cell r="IE83">
            <v>1.012</v>
          </cell>
          <cell r="IF83">
            <v>5.0910000000000002</v>
          </cell>
          <cell r="IG83">
            <v>69.89</v>
          </cell>
          <cell r="IH83">
            <v>31.72</v>
          </cell>
          <cell r="II83">
            <v>38.17</v>
          </cell>
          <cell r="IJ83">
            <v>45.869</v>
          </cell>
          <cell r="IK83">
            <v>21.532</v>
          </cell>
          <cell r="IL83">
            <v>24.338000000000001</v>
          </cell>
          <cell r="IM83">
            <v>6.359</v>
          </cell>
          <cell r="IN83">
            <v>3.1459999999999999</v>
          </cell>
          <cell r="IO83">
            <v>3.2120000000000002</v>
          </cell>
          <cell r="IP83">
            <v>39.511000000000003</v>
          </cell>
          <cell r="IQ83">
            <v>18.385999999999999</v>
          </cell>
        </row>
      </sheetData>
      <sheetData sheetId="9">
        <row r="1">
          <cell r="B1" t="str">
            <v>Tasmania ;  P32 - Potential workers without job attachment ;  &gt; Females ;</v>
          </cell>
          <cell r="C1" t="str">
            <v>Tasmania ;  P33 - People with job attachment ;  Persons ;</v>
          </cell>
          <cell r="D1" t="str">
            <v>Tasmania ;  P33 - People with job attachment ;  &gt; Males ;</v>
          </cell>
          <cell r="E1" t="str">
            <v>Tasmania ;  P33 - People with job attachment ;  &gt; Females ;</v>
          </cell>
          <cell r="F1" t="str">
            <v>Tasmania ;  P34 - People without job attachment ;  Persons ;</v>
          </cell>
          <cell r="G1" t="str">
            <v>Tasmania ;  P34 - People without job attachment ;  &gt; Males ;</v>
          </cell>
          <cell r="H1" t="str">
            <v>Tasmania ;  P34 - People without job attachment ;  &gt; Females ;</v>
          </cell>
          <cell r="I1" t="str">
            <v>Tasmania ;  P35 - PNILF with marginal attachment to the labour force (historical ver.) ;  Persons ;</v>
          </cell>
          <cell r="J1" t="str">
            <v>Tasmania ;  P35 - PNILF with marginal attachment to the labour force (historical ver.) ;  &gt; Males ;</v>
          </cell>
          <cell r="K1" t="str">
            <v>Tasmania ;  P35 - PNILF with marginal attachment to the labour force (historical ver.) ;  &gt; Females ;</v>
          </cell>
          <cell r="L1" t="str">
            <v>Northern Territory ;  P01 - Civilian population ;  Persons ;</v>
          </cell>
          <cell r="M1" t="str">
            <v>Northern Territory ;  P01 - Civilian population ;  &gt; Males ;</v>
          </cell>
          <cell r="N1" t="str">
            <v>Northern Territory ;  P01 - Civilian population ;  &gt; Females ;</v>
          </cell>
          <cell r="O1" t="str">
            <v>Northern Territory ;  P02 - Employed people ;  Persons ;</v>
          </cell>
          <cell r="P1" t="str">
            <v>Northern Territory ;  P02 - Employed people ;  &gt; Males ;</v>
          </cell>
          <cell r="Q1" t="str">
            <v>Northern Territory ;  P02 - Employed people ;  &gt; Females ;</v>
          </cell>
          <cell r="R1" t="str">
            <v>Northern Territory ;  P03 - Employed people who would prefer more hours ;  Persons ;</v>
          </cell>
          <cell r="S1" t="str">
            <v>Northern Territory ;  P03 - Employed people who would prefer more hours ;  &gt; Males ;</v>
          </cell>
          <cell r="T1" t="str">
            <v>Northern Territory ;  P03 - Employed people who would prefer more hours ;  &gt; Females ;</v>
          </cell>
          <cell r="U1" t="str">
            <v>Northern Territory ;  P04 - Part-time workers who would prefer more hours ;  Persons ;</v>
          </cell>
          <cell r="V1" t="str">
            <v>Northern Territory ;  P04 - Part-time workers who would prefer more hours ;  &gt; Males ;</v>
          </cell>
          <cell r="W1" t="str">
            <v>Northern Territory ;  P04 - Part-time workers who would prefer more hours ;  &gt; Females ;</v>
          </cell>
          <cell r="X1" t="str">
            <v>Northern Territory ;  P05 - Part-time workers who would prefer full-time hours ;  Persons ;</v>
          </cell>
          <cell r="Y1" t="str">
            <v>Northern Territory ;  P05 - Part-time workers who would prefer full-time hours ;  &gt; Males ;</v>
          </cell>
          <cell r="Z1" t="str">
            <v>Northern Territory ;  P05 - Part-time workers who would prefer full-time hours ;  &gt; Females ;</v>
          </cell>
          <cell r="AA1" t="str">
            <v>Northern Territory ;  P06 - Underemployed workers ;  Persons ;</v>
          </cell>
          <cell r="AB1" t="str">
            <v>Northern Territory ;  P06 - Underemployed workers ;  &gt; Males ;</v>
          </cell>
          <cell r="AC1" t="str">
            <v>Northern Territory ;  P06 - Underemployed workers ;  &gt; Females ;</v>
          </cell>
          <cell r="AD1" t="str">
            <v>Northern Territory ;  P07 - Underemployed part-time workers ;  Persons ;</v>
          </cell>
          <cell r="AE1" t="str">
            <v>Northern Territory ;  P07 - Underemployed part-time workers ;  &gt; Males ;</v>
          </cell>
          <cell r="AF1" t="str">
            <v>Northern Territory ;  P07 - Underemployed part-time workers ;  &gt; Females ;</v>
          </cell>
          <cell r="AG1" t="str">
            <v>Northern Territory ;  P08 - People who started current job In the last year ;  Persons ;</v>
          </cell>
          <cell r="AH1" t="str">
            <v>Northern Territory ;  P08 - People who started current job In the last year ;  &gt; Males ;</v>
          </cell>
          <cell r="AI1" t="str">
            <v>Northern Territory ;  P08 - People who started current job In the last year ;  &gt; Females ;</v>
          </cell>
          <cell r="AJ1" t="str">
            <v>Northern Territory ;  P09 - People employed in current job for a year or more ;  Persons ;</v>
          </cell>
          <cell r="AK1" t="str">
            <v>Northern Territory ;  P09 - People employed in current job for a year or more ;  &gt; Males ;</v>
          </cell>
          <cell r="AL1" t="str">
            <v>Northern Territory ;  P09 - People employed in current job for a year or more ;  &gt; Females ;</v>
          </cell>
          <cell r="AM1" t="str">
            <v>Northern Territory ;  P10 - Employees who started current job In the last year ;  Persons ;</v>
          </cell>
          <cell r="AN1" t="str">
            <v>Northern Territory ;  P10 - Employees who started current job In the last year ;  &gt; Males ;</v>
          </cell>
          <cell r="AO1" t="str">
            <v>Northern Territory ;  P10 - Employees who started current job In the last year ;  &gt; Females ;</v>
          </cell>
          <cell r="AP1" t="str">
            <v>Northern Territory ;  P11 - Employees in current job for a year or more ;  Persons ;</v>
          </cell>
          <cell r="AQ1" t="str">
            <v>Northern Territory ;  P11 - Employees in current job for a year or more ;  &gt; Males ;</v>
          </cell>
          <cell r="AR1" t="str">
            <v>Northern Territory ;  P11 - Employees in current job for a year or more ;  &gt; Females ;</v>
          </cell>
          <cell r="AS1" t="str">
            <v>Northern Territory ;  P12 - Looked for work while in current job over the last year ;  Persons ;</v>
          </cell>
          <cell r="AT1" t="str">
            <v>Northern Territory ;  P12 - Looked for work while in current job over the last year ;  &gt; Males ;</v>
          </cell>
          <cell r="AU1" t="str">
            <v>Northern Territory ;  P12 - Looked for work while in current job over the last year ;  &gt; Females ;</v>
          </cell>
          <cell r="AV1" t="str">
            <v>Northern Territory ;  P13 - People who worked at some time during the last year ;  Persons ;</v>
          </cell>
          <cell r="AW1" t="str">
            <v>Northern Territory ;  P13 - People who worked at some time during the last year ;  &gt; Males ;</v>
          </cell>
          <cell r="AX1" t="str">
            <v>Northern Territory ;  P13 - People who worked at some time during the last year ;  &gt; Females ;</v>
          </cell>
          <cell r="AY1" t="str">
            <v>Northern Territory ;  P14 - People who were working 12 months ago ;  Persons ;</v>
          </cell>
          <cell r="AZ1" t="str">
            <v>Northern Territory ;  P14 - People who were working 12 months ago ;  &gt; Males ;</v>
          </cell>
          <cell r="BA1" t="str">
            <v>Northern Territory ;  P14 - People who were working 12 months ago ;  &gt; Females ;</v>
          </cell>
          <cell r="BB1" t="str">
            <v>Northern Territory ;  P15 - People currently employed and employed 12 months ago ;  Persons ;</v>
          </cell>
          <cell r="BC1" t="str">
            <v>Northern Territory ;  P15 - People currently employed and employed 12 months ago ;  &gt; Males ;</v>
          </cell>
          <cell r="BD1" t="str">
            <v>Northern Territory ;  P15 - People currently employed and employed 12 months ago ;  &gt; Females ;</v>
          </cell>
          <cell r="BE1" t="str">
            <v>Northern Territory ;  P16 - People who left, lost or worked multiple jobs last year ;  Persons ;</v>
          </cell>
          <cell r="BF1" t="str">
            <v>Northern Territory ;  P16 - People who left, lost or worked multiple jobs last year ;  &gt; Males ;</v>
          </cell>
          <cell r="BG1" t="str">
            <v>Northern Territory ;  P16 - People who left, lost or worked multiple jobs last year ;  &gt; Females ;</v>
          </cell>
          <cell r="BH1" t="str">
            <v>Northern Territory ;  P17 - People who left or lost a job last year ;  Persons ;</v>
          </cell>
          <cell r="BI1" t="str">
            <v>Northern Territory ;  P17 - People who left or lost a job last year ;  &gt; Males ;</v>
          </cell>
          <cell r="BJ1" t="str">
            <v>Northern Territory ;  P17 - People who left or lost a job last year ;  &gt; Females ;</v>
          </cell>
          <cell r="BK1" t="str">
            <v>Northern Territory ;  P18 - Employed people who left or lost a job last year ;  Persons ;</v>
          </cell>
          <cell r="BL1" t="str">
            <v>Northern Territory ;  P18 - Employed people who left or lost a job last year ;  &gt; Males ;</v>
          </cell>
          <cell r="BM1" t="str">
            <v>Northern Territory ;  P18 - Employed people who left or lost a job last year ;  &gt; Females ;</v>
          </cell>
          <cell r="BN1" t="str">
            <v>Northern Territory ;  P19 - Unemployed people ;  Persons ;</v>
          </cell>
          <cell r="BO1" t="str">
            <v>Northern Territory ;  P19 - Unemployed people ;  &gt; Males ;</v>
          </cell>
          <cell r="BP1" t="str">
            <v>Northern Territory ;  P19 - Unemployed people ;  &gt; Females ;</v>
          </cell>
          <cell r="BQ1" t="str">
            <v>Northern Territory ;  P20 - People not in the labour force (PNILF) ;  Persons ;</v>
          </cell>
          <cell r="BR1" t="str">
            <v>Northern Territory ;  P20 - People not in the labour force (PNILF) ;  &gt; Males ;</v>
          </cell>
          <cell r="BS1" t="str">
            <v>Northern Territory ;  P20 - People not in the labour force (PNILF) ;  &gt; Females ;</v>
          </cell>
          <cell r="BT1" t="str">
            <v>Northern Territory ;  P21 - PNILF who wanted to work ;  Persons ;</v>
          </cell>
          <cell r="BU1" t="str">
            <v>Northern Territory ;  P21 - PNILF who wanted to work ;  &gt; Males ;</v>
          </cell>
          <cell r="BV1" t="str">
            <v>Northern Territory ;  P21 - PNILF who wanted to work ;  &gt; Females ;</v>
          </cell>
          <cell r="BW1" t="str">
            <v>Northern Territory ;  P22 - PNILF who looked for work ;  Persons ;</v>
          </cell>
          <cell r="BX1" t="str">
            <v>Northern Territory ;  P22 - PNILF who looked for work ;  &gt; Males ;</v>
          </cell>
          <cell r="BY1" t="str">
            <v>Northern Territory ;  P22 - PNILF who looked for work ;  &gt; Females ;</v>
          </cell>
          <cell r="BZ1" t="str">
            <v>Northern Territory ;  P23 - PNILF with marginal attachment to the labour force ;  Persons ;</v>
          </cell>
          <cell r="CA1" t="str">
            <v>Northern Territory ;  P23 - PNILF with marginal attachment to the labour force ;  &gt; Males ;</v>
          </cell>
          <cell r="CB1" t="str">
            <v>Northern Territory ;  P23 - PNILF with marginal attachment to the labour force ;  &gt; Females ;</v>
          </cell>
          <cell r="CC1" t="str">
            <v>Northern Territory ;  P24 - PNILF who had a job to go or return to ;  Persons ;</v>
          </cell>
          <cell r="CD1" t="str">
            <v>Northern Territory ;  P24 - PNILF who had a job to go or return to ;  &gt; Males ;</v>
          </cell>
          <cell r="CE1" t="str">
            <v>Northern Territory ;  P24 - PNILF who had a job to go or return to ;  &gt; Females ;</v>
          </cell>
          <cell r="CF1" t="str">
            <v>Northern Territory ;  P25 - PNILF who wanted work and could start within four weeks ;  Persons ;</v>
          </cell>
          <cell r="CG1" t="str">
            <v>Northern Territory ;  P25 - PNILF who wanted work and could start within four weeks ;  &gt; Males ;</v>
          </cell>
          <cell r="CH1" t="str">
            <v>Northern Territory ;  P25 - PNILF who wanted work and could start within four weeks ;  &gt; Females ;</v>
          </cell>
          <cell r="CI1" t="str">
            <v>Northern Territory ;  P26 - Discouraged job seekers ;  Persons ;</v>
          </cell>
          <cell r="CJ1" t="str">
            <v>Northern Territory ;  P26 - Discouraged job seekers ;  &gt; Males ;</v>
          </cell>
          <cell r="CK1" t="str">
            <v>Northern Territory ;  P26 - Discouraged job seekers ;  &gt; Females ;</v>
          </cell>
          <cell r="CL1" t="str">
            <v>Northern Territory ;  P27 - PNILF who wanted work but unavailable within four weeks ;  Persons ;</v>
          </cell>
          <cell r="CM1" t="str">
            <v>Northern Territory ;  P27 - PNILF who wanted work but unavailable within four weeks ;  &gt; Males ;</v>
          </cell>
          <cell r="CN1" t="str">
            <v>Northern Territory ;  P27 - PNILF who wanted work but unavailable within four weeks ;  &gt; Females ;</v>
          </cell>
          <cell r="CO1" t="str">
            <v>Northern Territory ;  P28 - PNILF who wanted work but were caring for children ;  Persons ;</v>
          </cell>
          <cell r="CP1" t="str">
            <v>Northern Territory ;  P28 - PNILF who wanted work but were caring for children ;  &gt; Males ;</v>
          </cell>
          <cell r="CQ1" t="str">
            <v>Northern Territory ;  P28 - PNILF who wanted work but were caring for children ;  &gt; Females ;</v>
          </cell>
          <cell r="CR1" t="str">
            <v>Northern Territory ;  P29 - PNILF whose last job was less than 10 years ago ;  Persons ;</v>
          </cell>
          <cell r="CS1" t="str">
            <v>Northern Territory ;  P29 - PNILF whose last job was less than 10 years ago ;  &gt; Males ;</v>
          </cell>
          <cell r="CT1" t="str">
            <v>Northern Territory ;  P29 - PNILF whose last job was less than 10 years ago ;  &gt; Females ;</v>
          </cell>
          <cell r="CU1" t="str">
            <v>Northern Territory ;  P30 - Potential workers ;  Persons ;</v>
          </cell>
          <cell r="CV1" t="str">
            <v>Northern Territory ;  P30 - Potential workers ;  &gt; Males ;</v>
          </cell>
          <cell r="CW1" t="str">
            <v>Northern Territory ;  P30 - Potential workers ;  &gt; Females ;</v>
          </cell>
          <cell r="CX1" t="str">
            <v>Northern Territory ;  P31 - Potential workers with job attachment ;  Persons ;</v>
          </cell>
          <cell r="CY1" t="str">
            <v>Northern Territory ;  P31 - Potential workers with job attachment ;  &gt; Males ;</v>
          </cell>
          <cell r="CZ1" t="str">
            <v>Northern Territory ;  P31 - Potential workers with job attachment ;  &gt; Females ;</v>
          </cell>
          <cell r="DA1" t="str">
            <v>Northern Territory ;  P32 - Potential workers without job attachment ;  Persons ;</v>
          </cell>
          <cell r="DB1" t="str">
            <v>Northern Territory ;  P32 - Potential workers without job attachment ;  &gt; Males ;</v>
          </cell>
          <cell r="DC1" t="str">
            <v>Northern Territory ;  P32 - Potential workers without job attachment ;  &gt; Females ;</v>
          </cell>
          <cell r="DD1" t="str">
            <v>Northern Territory ;  P33 - People with job attachment ;  Persons ;</v>
          </cell>
          <cell r="DE1" t="str">
            <v>Northern Territory ;  P33 - People with job attachment ;  &gt; Males ;</v>
          </cell>
          <cell r="DF1" t="str">
            <v>Northern Territory ;  P33 - People with job attachment ;  &gt; Females ;</v>
          </cell>
          <cell r="DG1" t="str">
            <v>Northern Territory ;  P34 - People without job attachment ;  Persons ;</v>
          </cell>
          <cell r="DH1" t="str">
            <v>Northern Territory ;  P34 - People without job attachment ;  &gt; Males ;</v>
          </cell>
          <cell r="DI1" t="str">
            <v>Northern Territory ;  P34 - People without job attachment ;  &gt; Females ;</v>
          </cell>
          <cell r="DJ1" t="str">
            <v>Northern Territory ;  P35 - PNILF with marginal attachment to the labour force (historical ver.) ;  Persons ;</v>
          </cell>
          <cell r="DK1" t="str">
            <v>Northern Territory ;  P35 - PNILF with marginal attachment to the labour force (historical ver.) ;  &gt; Males ;</v>
          </cell>
          <cell r="DL1" t="str">
            <v>Northern Territory ;  P35 - PNILF with marginal attachment to the labour force (historical ver.) ;  &gt; Females ;</v>
          </cell>
          <cell r="DM1" t="str">
            <v>Australian Capital Territory ;  P01 - Civilian population ;  Persons ;</v>
          </cell>
          <cell r="DN1" t="str">
            <v>Australian Capital Territory ;  P01 - Civilian population ;  &gt; Males ;</v>
          </cell>
          <cell r="DO1" t="str">
            <v>Australian Capital Territory ;  P01 - Civilian population ;  &gt; Females ;</v>
          </cell>
          <cell r="DP1" t="str">
            <v>Australian Capital Territory ;  P02 - Employed people ;  Persons ;</v>
          </cell>
          <cell r="DQ1" t="str">
            <v>Australian Capital Territory ;  P02 - Employed people ;  &gt; Males ;</v>
          </cell>
          <cell r="DR1" t="str">
            <v>Australian Capital Territory ;  P02 - Employed people ;  &gt; Females ;</v>
          </cell>
          <cell r="DS1" t="str">
            <v>Australian Capital Territory ;  P03 - Employed people who would prefer more hours ;  Persons ;</v>
          </cell>
          <cell r="DT1" t="str">
            <v>Australian Capital Territory ;  P03 - Employed people who would prefer more hours ;  &gt; Males ;</v>
          </cell>
          <cell r="DU1" t="str">
            <v>Australian Capital Territory ;  P03 - Employed people who would prefer more hours ;  &gt; Females ;</v>
          </cell>
          <cell r="DV1" t="str">
            <v>Australian Capital Territory ;  P04 - Part-time workers who would prefer more hours ;  Persons ;</v>
          </cell>
          <cell r="DW1" t="str">
            <v>Australian Capital Territory ;  P04 - Part-time workers who would prefer more hours ;  &gt; Males ;</v>
          </cell>
          <cell r="DX1" t="str">
            <v>Australian Capital Territory ;  P04 - Part-time workers who would prefer more hours ;  &gt; Females ;</v>
          </cell>
          <cell r="DY1" t="str">
            <v>Australian Capital Territory ;  P05 - Part-time workers who would prefer full-time hours ;  Persons ;</v>
          </cell>
          <cell r="DZ1" t="str">
            <v>Australian Capital Territory ;  P05 - Part-time workers who would prefer full-time hours ;  &gt; Males ;</v>
          </cell>
          <cell r="EA1" t="str">
            <v>Australian Capital Territory ;  P05 - Part-time workers who would prefer full-time hours ;  &gt; Females ;</v>
          </cell>
          <cell r="EB1" t="str">
            <v>Australian Capital Territory ;  P06 - Underemployed workers ;  Persons ;</v>
          </cell>
          <cell r="EC1" t="str">
            <v>Australian Capital Territory ;  P06 - Underemployed workers ;  &gt; Males ;</v>
          </cell>
          <cell r="ED1" t="str">
            <v>Australian Capital Territory ;  P06 - Underemployed workers ;  &gt; Females ;</v>
          </cell>
          <cell r="EE1" t="str">
            <v>Australian Capital Territory ;  P07 - Underemployed part-time workers ;  Persons ;</v>
          </cell>
          <cell r="EF1" t="str">
            <v>Australian Capital Territory ;  P07 - Underemployed part-time workers ;  &gt; Males ;</v>
          </cell>
          <cell r="EG1" t="str">
            <v>Australian Capital Territory ;  P07 - Underemployed part-time workers ;  &gt; Females ;</v>
          </cell>
          <cell r="EH1" t="str">
            <v>Australian Capital Territory ;  P08 - People who started current job In the last year ;  Persons ;</v>
          </cell>
          <cell r="EI1" t="str">
            <v>Australian Capital Territory ;  P08 - People who started current job In the last year ;  &gt; Males ;</v>
          </cell>
          <cell r="EJ1" t="str">
            <v>Australian Capital Territory ;  P08 - People who started current job In the last year ;  &gt; Females ;</v>
          </cell>
          <cell r="EK1" t="str">
            <v>Australian Capital Territory ;  P09 - People employed in current job for a year or more ;  Persons ;</v>
          </cell>
          <cell r="EL1" t="str">
            <v>Australian Capital Territory ;  P09 - People employed in current job for a year or more ;  &gt; Males ;</v>
          </cell>
          <cell r="EM1" t="str">
            <v>Australian Capital Territory ;  P09 - People employed in current job for a year or more ;  &gt; Females ;</v>
          </cell>
          <cell r="EN1" t="str">
            <v>Australian Capital Territory ;  P10 - Employees who started current job In the last year ;  Persons ;</v>
          </cell>
          <cell r="EO1" t="str">
            <v>Australian Capital Territory ;  P10 - Employees who started current job In the last year ;  &gt; Males ;</v>
          </cell>
          <cell r="EP1" t="str">
            <v>Australian Capital Territory ;  P10 - Employees who started current job In the last year ;  &gt; Females ;</v>
          </cell>
          <cell r="EQ1" t="str">
            <v>Australian Capital Territory ;  P11 - Employees in current job for a year or more ;  Persons ;</v>
          </cell>
          <cell r="ER1" t="str">
            <v>Australian Capital Territory ;  P11 - Employees in current job for a year or more ;  &gt; Males ;</v>
          </cell>
          <cell r="ES1" t="str">
            <v>Australian Capital Territory ;  P11 - Employees in current job for a year or more ;  &gt; Females ;</v>
          </cell>
          <cell r="ET1" t="str">
            <v>Australian Capital Territory ;  P12 - Looked for work while in current job over the last year ;  Persons ;</v>
          </cell>
          <cell r="EU1" t="str">
            <v>Australian Capital Territory ;  P12 - Looked for work while in current job over the last year ;  &gt; Males ;</v>
          </cell>
          <cell r="EV1" t="str">
            <v>Australian Capital Territory ;  P12 - Looked for work while in current job over the last year ;  &gt; Females ;</v>
          </cell>
          <cell r="EW1" t="str">
            <v>Australian Capital Territory ;  P13 - People who worked at some time during the last year ;  Persons ;</v>
          </cell>
          <cell r="EX1" t="str">
            <v>Australian Capital Territory ;  P13 - People who worked at some time during the last year ;  &gt; Males ;</v>
          </cell>
          <cell r="EY1" t="str">
            <v>Australian Capital Territory ;  P13 - People who worked at some time during the last year ;  &gt; Females ;</v>
          </cell>
          <cell r="EZ1" t="str">
            <v>Australian Capital Territory ;  P14 - People who were working 12 months ago ;  Persons ;</v>
          </cell>
          <cell r="FA1" t="str">
            <v>Australian Capital Territory ;  P14 - People who were working 12 months ago ;  &gt; Males ;</v>
          </cell>
          <cell r="FB1" t="str">
            <v>Australian Capital Territory ;  P14 - People who were working 12 months ago ;  &gt; Females ;</v>
          </cell>
          <cell r="FC1" t="str">
            <v>Australian Capital Territory ;  P15 - People currently employed and employed 12 months ago ;  Persons ;</v>
          </cell>
          <cell r="FD1" t="str">
            <v>Australian Capital Territory ;  P15 - People currently employed and employed 12 months ago ;  &gt; Males ;</v>
          </cell>
          <cell r="FE1" t="str">
            <v>Australian Capital Territory ;  P15 - People currently employed and employed 12 months ago ;  &gt; Females ;</v>
          </cell>
          <cell r="FF1" t="str">
            <v>Australian Capital Territory ;  P16 - People who left, lost or worked multiple jobs last year ;  Persons ;</v>
          </cell>
          <cell r="FG1" t="str">
            <v>Australian Capital Territory ;  P16 - People who left, lost or worked multiple jobs last year ;  &gt; Males ;</v>
          </cell>
          <cell r="FH1" t="str">
            <v>Australian Capital Territory ;  P16 - People who left, lost or worked multiple jobs last year ;  &gt; Females ;</v>
          </cell>
          <cell r="FI1" t="str">
            <v>Australian Capital Territory ;  P17 - People who left or lost a job last year ;  Persons ;</v>
          </cell>
          <cell r="FJ1" t="str">
            <v>Australian Capital Territory ;  P17 - People who left or lost a job last year ;  &gt; Males ;</v>
          </cell>
          <cell r="FK1" t="str">
            <v>Australian Capital Territory ;  P17 - People who left or lost a job last year ;  &gt; Females ;</v>
          </cell>
          <cell r="FL1" t="str">
            <v>Australian Capital Territory ;  P18 - Employed people who left or lost a job last year ;  Persons ;</v>
          </cell>
          <cell r="FM1" t="str">
            <v>Australian Capital Territory ;  P18 - Employed people who left or lost a job last year ;  &gt; Males ;</v>
          </cell>
          <cell r="FN1" t="str">
            <v>Australian Capital Territory ;  P18 - Employed people who left or lost a job last year ;  &gt; Females ;</v>
          </cell>
          <cell r="FO1" t="str">
            <v>Australian Capital Territory ;  P19 - Unemployed people ;  Persons ;</v>
          </cell>
          <cell r="FP1" t="str">
            <v>Australian Capital Territory ;  P19 - Unemployed people ;  &gt; Males ;</v>
          </cell>
          <cell r="FQ1" t="str">
            <v>Australian Capital Territory ;  P19 - Unemployed people ;  &gt; Females ;</v>
          </cell>
          <cell r="FR1" t="str">
            <v>Australian Capital Territory ;  P20 - People not in the labour force (PNILF) ;  Persons ;</v>
          </cell>
          <cell r="FS1" t="str">
            <v>Australian Capital Territory ;  P20 - People not in the labour force (PNILF) ;  &gt; Males ;</v>
          </cell>
          <cell r="FT1" t="str">
            <v>Australian Capital Territory ;  P20 - People not in the labour force (PNILF) ;  &gt; Females ;</v>
          </cell>
          <cell r="FU1" t="str">
            <v>Australian Capital Territory ;  P21 - PNILF who wanted to work ;  Persons ;</v>
          </cell>
          <cell r="FV1" t="str">
            <v>Australian Capital Territory ;  P21 - PNILF who wanted to work ;  &gt; Males ;</v>
          </cell>
          <cell r="FW1" t="str">
            <v>Australian Capital Territory ;  P21 - PNILF who wanted to work ;  &gt; Females ;</v>
          </cell>
        </row>
        <row r="2">
          <cell r="B2" t="str">
            <v>000</v>
          </cell>
          <cell r="C2" t="str">
            <v>000</v>
          </cell>
          <cell r="D2" t="str">
            <v>000</v>
          </cell>
          <cell r="E2" t="str">
            <v>000</v>
          </cell>
          <cell r="F2" t="str">
            <v>000</v>
          </cell>
          <cell r="G2" t="str">
            <v>000</v>
          </cell>
          <cell r="H2" t="str">
            <v>000</v>
          </cell>
          <cell r="I2" t="str">
            <v>000</v>
          </cell>
          <cell r="J2" t="str">
            <v>000</v>
          </cell>
          <cell r="K2" t="str">
            <v>000</v>
          </cell>
          <cell r="L2" t="str">
            <v>000</v>
          </cell>
          <cell r="M2" t="str">
            <v>000</v>
          </cell>
          <cell r="N2" t="str">
            <v>000</v>
          </cell>
          <cell r="O2" t="str">
            <v>000</v>
          </cell>
          <cell r="P2" t="str">
            <v>000</v>
          </cell>
          <cell r="Q2" t="str">
            <v>000</v>
          </cell>
          <cell r="R2" t="str">
            <v>000</v>
          </cell>
          <cell r="S2" t="str">
            <v>000</v>
          </cell>
          <cell r="T2" t="str">
            <v>000</v>
          </cell>
          <cell r="U2" t="str">
            <v>000</v>
          </cell>
          <cell r="V2" t="str">
            <v>000</v>
          </cell>
          <cell r="W2" t="str">
            <v>000</v>
          </cell>
          <cell r="X2" t="str">
            <v>000</v>
          </cell>
          <cell r="Y2" t="str">
            <v>000</v>
          </cell>
          <cell r="Z2" t="str">
            <v>000</v>
          </cell>
          <cell r="AA2" t="str">
            <v>000</v>
          </cell>
          <cell r="AB2" t="str">
            <v>000</v>
          </cell>
          <cell r="AC2" t="str">
            <v>000</v>
          </cell>
          <cell r="AD2" t="str">
            <v>000</v>
          </cell>
          <cell r="AE2" t="str">
            <v>000</v>
          </cell>
          <cell r="AF2" t="str">
            <v>000</v>
          </cell>
          <cell r="AG2" t="str">
            <v>000</v>
          </cell>
          <cell r="AH2" t="str">
            <v>000</v>
          </cell>
          <cell r="AI2" t="str">
            <v>000</v>
          </cell>
          <cell r="AJ2" t="str">
            <v>000</v>
          </cell>
          <cell r="AK2" t="str">
            <v>000</v>
          </cell>
          <cell r="AL2" t="str">
            <v>000</v>
          </cell>
          <cell r="AM2" t="str">
            <v>000</v>
          </cell>
          <cell r="AN2" t="str">
            <v>000</v>
          </cell>
          <cell r="AO2" t="str">
            <v>000</v>
          </cell>
          <cell r="AP2" t="str">
            <v>000</v>
          </cell>
          <cell r="AQ2" t="str">
            <v>000</v>
          </cell>
          <cell r="AR2" t="str">
            <v>000</v>
          </cell>
          <cell r="AS2" t="str">
            <v>000</v>
          </cell>
          <cell r="AT2" t="str">
            <v>000</v>
          </cell>
          <cell r="AU2" t="str">
            <v>000</v>
          </cell>
          <cell r="AV2" t="str">
            <v>000</v>
          </cell>
          <cell r="AW2" t="str">
            <v>000</v>
          </cell>
          <cell r="AX2" t="str">
            <v>000</v>
          </cell>
          <cell r="AY2" t="str">
            <v>000</v>
          </cell>
          <cell r="AZ2" t="str">
            <v>000</v>
          </cell>
          <cell r="BA2" t="str">
            <v>000</v>
          </cell>
          <cell r="BB2" t="str">
            <v>000</v>
          </cell>
          <cell r="BC2" t="str">
            <v>000</v>
          </cell>
          <cell r="BD2" t="str">
            <v>000</v>
          </cell>
          <cell r="BE2" t="str">
            <v>000</v>
          </cell>
          <cell r="BF2" t="str">
            <v>000</v>
          </cell>
          <cell r="BG2" t="str">
            <v>000</v>
          </cell>
          <cell r="BH2" t="str">
            <v>000</v>
          </cell>
          <cell r="BI2" t="str">
            <v>000</v>
          </cell>
          <cell r="BJ2" t="str">
            <v>000</v>
          </cell>
          <cell r="BK2" t="str">
            <v>000</v>
          </cell>
          <cell r="BL2" t="str">
            <v>000</v>
          </cell>
          <cell r="BM2" t="str">
            <v>000</v>
          </cell>
          <cell r="BN2" t="str">
            <v>000</v>
          </cell>
          <cell r="BO2" t="str">
            <v>000</v>
          </cell>
          <cell r="BP2" t="str">
            <v>000</v>
          </cell>
          <cell r="BQ2" t="str">
            <v>000</v>
          </cell>
          <cell r="BR2" t="str">
            <v>000</v>
          </cell>
          <cell r="BS2" t="str">
            <v>000</v>
          </cell>
          <cell r="BT2" t="str">
            <v>000</v>
          </cell>
          <cell r="BU2" t="str">
            <v>000</v>
          </cell>
          <cell r="BV2" t="str">
            <v>000</v>
          </cell>
          <cell r="BW2" t="str">
            <v>000</v>
          </cell>
          <cell r="BX2" t="str">
            <v>000</v>
          </cell>
          <cell r="BY2" t="str">
            <v>000</v>
          </cell>
          <cell r="BZ2" t="str">
            <v>000</v>
          </cell>
          <cell r="CA2" t="str">
            <v>000</v>
          </cell>
          <cell r="CB2" t="str">
            <v>000</v>
          </cell>
          <cell r="CC2" t="str">
            <v>000</v>
          </cell>
          <cell r="CD2" t="str">
            <v>000</v>
          </cell>
          <cell r="CE2" t="str">
            <v>000</v>
          </cell>
          <cell r="CF2" t="str">
            <v>000</v>
          </cell>
          <cell r="CG2" t="str">
            <v>000</v>
          </cell>
          <cell r="CH2" t="str">
            <v>000</v>
          </cell>
          <cell r="CI2" t="str">
            <v>000</v>
          </cell>
          <cell r="CJ2" t="str">
            <v>000</v>
          </cell>
          <cell r="CK2" t="str">
            <v>000</v>
          </cell>
          <cell r="CL2" t="str">
            <v>000</v>
          </cell>
          <cell r="CM2" t="str">
            <v>000</v>
          </cell>
          <cell r="CN2" t="str">
            <v>000</v>
          </cell>
          <cell r="CO2" t="str">
            <v>000</v>
          </cell>
          <cell r="CP2" t="str">
            <v>000</v>
          </cell>
          <cell r="CQ2" t="str">
            <v>000</v>
          </cell>
          <cell r="CR2" t="str">
            <v>000</v>
          </cell>
          <cell r="CS2" t="str">
            <v>000</v>
          </cell>
          <cell r="CT2" t="str">
            <v>000</v>
          </cell>
          <cell r="CU2" t="str">
            <v>000</v>
          </cell>
          <cell r="CV2" t="str">
            <v>000</v>
          </cell>
          <cell r="CW2" t="str">
            <v>000</v>
          </cell>
          <cell r="CX2" t="str">
            <v>000</v>
          </cell>
          <cell r="CY2" t="str">
            <v>000</v>
          </cell>
          <cell r="CZ2" t="str">
            <v>000</v>
          </cell>
          <cell r="DA2" t="str">
            <v>000</v>
          </cell>
          <cell r="DB2" t="str">
            <v>000</v>
          </cell>
          <cell r="DC2" t="str">
            <v>000</v>
          </cell>
          <cell r="DD2" t="str">
            <v>000</v>
          </cell>
          <cell r="DE2" t="str">
            <v>000</v>
          </cell>
          <cell r="DF2" t="str">
            <v>000</v>
          </cell>
          <cell r="DG2" t="str">
            <v>000</v>
          </cell>
          <cell r="DH2" t="str">
            <v>000</v>
          </cell>
          <cell r="DI2" t="str">
            <v>000</v>
          </cell>
          <cell r="DJ2" t="str">
            <v>000</v>
          </cell>
          <cell r="DK2" t="str">
            <v>000</v>
          </cell>
          <cell r="DL2" t="str">
            <v>000</v>
          </cell>
          <cell r="DM2" t="str">
            <v>000</v>
          </cell>
          <cell r="DN2" t="str">
            <v>000</v>
          </cell>
          <cell r="DO2" t="str">
            <v>000</v>
          </cell>
          <cell r="DP2" t="str">
            <v>000</v>
          </cell>
          <cell r="DQ2" t="str">
            <v>000</v>
          </cell>
          <cell r="DR2" t="str">
            <v>000</v>
          </cell>
          <cell r="DS2" t="str">
            <v>000</v>
          </cell>
          <cell r="DT2" t="str">
            <v>000</v>
          </cell>
          <cell r="DU2" t="str">
            <v>000</v>
          </cell>
          <cell r="DV2" t="str">
            <v>000</v>
          </cell>
          <cell r="DW2" t="str">
            <v>000</v>
          </cell>
          <cell r="DX2" t="str">
            <v>000</v>
          </cell>
          <cell r="DY2" t="str">
            <v>000</v>
          </cell>
          <cell r="DZ2" t="str">
            <v>000</v>
          </cell>
          <cell r="EA2" t="str">
            <v>000</v>
          </cell>
          <cell r="EB2" t="str">
            <v>000</v>
          </cell>
          <cell r="EC2" t="str">
            <v>000</v>
          </cell>
          <cell r="ED2" t="str">
            <v>000</v>
          </cell>
          <cell r="EE2" t="str">
            <v>000</v>
          </cell>
          <cell r="EF2" t="str">
            <v>000</v>
          </cell>
          <cell r="EG2" t="str">
            <v>000</v>
          </cell>
          <cell r="EH2" t="str">
            <v>000</v>
          </cell>
          <cell r="EI2" t="str">
            <v>000</v>
          </cell>
          <cell r="EJ2" t="str">
            <v>000</v>
          </cell>
          <cell r="EK2" t="str">
            <v>000</v>
          </cell>
          <cell r="EL2" t="str">
            <v>000</v>
          </cell>
          <cell r="EM2" t="str">
            <v>000</v>
          </cell>
          <cell r="EN2" t="str">
            <v>000</v>
          </cell>
          <cell r="EO2" t="str">
            <v>000</v>
          </cell>
          <cell r="EP2" t="str">
            <v>000</v>
          </cell>
          <cell r="EQ2" t="str">
            <v>000</v>
          </cell>
          <cell r="ER2" t="str">
            <v>000</v>
          </cell>
          <cell r="ES2" t="str">
            <v>000</v>
          </cell>
          <cell r="ET2" t="str">
            <v>000</v>
          </cell>
          <cell r="EU2" t="str">
            <v>000</v>
          </cell>
          <cell r="EV2" t="str">
            <v>000</v>
          </cell>
          <cell r="EW2" t="str">
            <v>000</v>
          </cell>
          <cell r="EX2" t="str">
            <v>000</v>
          </cell>
          <cell r="EY2" t="str">
            <v>000</v>
          </cell>
          <cell r="EZ2" t="str">
            <v>000</v>
          </cell>
          <cell r="FA2" t="str">
            <v>000</v>
          </cell>
          <cell r="FB2" t="str">
            <v>000</v>
          </cell>
          <cell r="FC2" t="str">
            <v>000</v>
          </cell>
          <cell r="FD2" t="str">
            <v>000</v>
          </cell>
          <cell r="FE2" t="str">
            <v>000</v>
          </cell>
          <cell r="FF2" t="str">
            <v>000</v>
          </cell>
          <cell r="FG2" t="str">
            <v>000</v>
          </cell>
          <cell r="FH2" t="str">
            <v>000</v>
          </cell>
          <cell r="FI2" t="str">
            <v>000</v>
          </cell>
          <cell r="FJ2" t="str">
            <v>000</v>
          </cell>
          <cell r="FK2" t="str">
            <v>000</v>
          </cell>
          <cell r="FL2" t="str">
            <v>000</v>
          </cell>
          <cell r="FM2" t="str">
            <v>000</v>
          </cell>
          <cell r="FN2" t="str">
            <v>000</v>
          </cell>
          <cell r="FO2" t="str">
            <v>000</v>
          </cell>
          <cell r="FP2" t="str">
            <v>000</v>
          </cell>
          <cell r="FQ2" t="str">
            <v>000</v>
          </cell>
          <cell r="FR2" t="str">
            <v>000</v>
          </cell>
          <cell r="FS2" t="str">
            <v>000</v>
          </cell>
          <cell r="FT2" t="str">
            <v>000</v>
          </cell>
          <cell r="FU2" t="str">
            <v>000</v>
          </cell>
          <cell r="FV2" t="str">
            <v>000</v>
          </cell>
          <cell r="FW2" t="str">
            <v>000</v>
          </cell>
        </row>
        <row r="3">
          <cell r="B3" t="str">
            <v>Original</v>
          </cell>
          <cell r="C3" t="str">
            <v>Original</v>
          </cell>
          <cell r="D3" t="str">
            <v>Original</v>
          </cell>
          <cell r="E3" t="str">
            <v>Original</v>
          </cell>
          <cell r="F3" t="str">
            <v>Original</v>
          </cell>
          <cell r="G3" t="str">
            <v>Original</v>
          </cell>
          <cell r="H3" t="str">
            <v>Original</v>
          </cell>
          <cell r="I3" t="str">
            <v>Original</v>
          </cell>
          <cell r="J3" t="str">
            <v>Original</v>
          </cell>
          <cell r="K3" t="str">
            <v>Original</v>
          </cell>
          <cell r="L3" t="str">
            <v>Original</v>
          </cell>
          <cell r="M3" t="str">
            <v>Original</v>
          </cell>
          <cell r="N3" t="str">
            <v>Original</v>
          </cell>
          <cell r="O3" t="str">
            <v>Original</v>
          </cell>
          <cell r="P3" t="str">
            <v>Original</v>
          </cell>
          <cell r="Q3" t="str">
            <v>Original</v>
          </cell>
          <cell r="R3" t="str">
            <v>Original</v>
          </cell>
          <cell r="S3" t="str">
            <v>Original</v>
          </cell>
          <cell r="T3" t="str">
            <v>Original</v>
          </cell>
          <cell r="U3" t="str">
            <v>Original</v>
          </cell>
          <cell r="V3" t="str">
            <v>Original</v>
          </cell>
          <cell r="W3" t="str">
            <v>Original</v>
          </cell>
          <cell r="X3" t="str">
            <v>Original</v>
          </cell>
          <cell r="Y3" t="str">
            <v>Original</v>
          </cell>
          <cell r="Z3" t="str">
            <v>Original</v>
          </cell>
          <cell r="AA3" t="str">
            <v>Original</v>
          </cell>
          <cell r="AB3" t="str">
            <v>Original</v>
          </cell>
          <cell r="AC3" t="str">
            <v>Original</v>
          </cell>
          <cell r="AD3" t="str">
            <v>Original</v>
          </cell>
          <cell r="AE3" t="str">
            <v>Original</v>
          </cell>
          <cell r="AF3" t="str">
            <v>Original</v>
          </cell>
          <cell r="AG3" t="str">
            <v>Original</v>
          </cell>
          <cell r="AH3" t="str">
            <v>Original</v>
          </cell>
          <cell r="AI3" t="str">
            <v>Original</v>
          </cell>
          <cell r="AJ3" t="str">
            <v>Original</v>
          </cell>
          <cell r="AK3" t="str">
            <v>Original</v>
          </cell>
          <cell r="AL3" t="str">
            <v>Original</v>
          </cell>
          <cell r="AM3" t="str">
            <v>Original</v>
          </cell>
          <cell r="AN3" t="str">
            <v>Original</v>
          </cell>
          <cell r="AO3" t="str">
            <v>Original</v>
          </cell>
          <cell r="AP3" t="str">
            <v>Original</v>
          </cell>
          <cell r="AQ3" t="str">
            <v>Original</v>
          </cell>
          <cell r="AR3" t="str">
            <v>Original</v>
          </cell>
          <cell r="AS3" t="str">
            <v>Original</v>
          </cell>
          <cell r="AT3" t="str">
            <v>Original</v>
          </cell>
          <cell r="AU3" t="str">
            <v>Original</v>
          </cell>
          <cell r="AV3" t="str">
            <v>Original</v>
          </cell>
          <cell r="AW3" t="str">
            <v>Original</v>
          </cell>
          <cell r="AX3" t="str">
            <v>Original</v>
          </cell>
          <cell r="AY3" t="str">
            <v>Original</v>
          </cell>
          <cell r="AZ3" t="str">
            <v>Original</v>
          </cell>
          <cell r="BA3" t="str">
            <v>Original</v>
          </cell>
          <cell r="BB3" t="str">
            <v>Original</v>
          </cell>
          <cell r="BC3" t="str">
            <v>Original</v>
          </cell>
          <cell r="BD3" t="str">
            <v>Original</v>
          </cell>
          <cell r="BE3" t="str">
            <v>Original</v>
          </cell>
          <cell r="BF3" t="str">
            <v>Original</v>
          </cell>
          <cell r="BG3" t="str">
            <v>Original</v>
          </cell>
          <cell r="BH3" t="str">
            <v>Original</v>
          </cell>
          <cell r="BI3" t="str">
            <v>Original</v>
          </cell>
          <cell r="BJ3" t="str">
            <v>Original</v>
          </cell>
          <cell r="BK3" t="str">
            <v>Original</v>
          </cell>
          <cell r="BL3" t="str">
            <v>Original</v>
          </cell>
          <cell r="BM3" t="str">
            <v>Original</v>
          </cell>
          <cell r="BN3" t="str">
            <v>Original</v>
          </cell>
          <cell r="BO3" t="str">
            <v>Original</v>
          </cell>
          <cell r="BP3" t="str">
            <v>Original</v>
          </cell>
          <cell r="BQ3" t="str">
            <v>Original</v>
          </cell>
          <cell r="BR3" t="str">
            <v>Original</v>
          </cell>
          <cell r="BS3" t="str">
            <v>Original</v>
          </cell>
          <cell r="BT3" t="str">
            <v>Original</v>
          </cell>
          <cell r="BU3" t="str">
            <v>Original</v>
          </cell>
          <cell r="BV3" t="str">
            <v>Original</v>
          </cell>
          <cell r="BW3" t="str">
            <v>Original</v>
          </cell>
          <cell r="BX3" t="str">
            <v>Original</v>
          </cell>
          <cell r="BY3" t="str">
            <v>Original</v>
          </cell>
          <cell r="BZ3" t="str">
            <v>Original</v>
          </cell>
          <cell r="CA3" t="str">
            <v>Original</v>
          </cell>
          <cell r="CB3" t="str">
            <v>Original</v>
          </cell>
          <cell r="CC3" t="str">
            <v>Original</v>
          </cell>
          <cell r="CD3" t="str">
            <v>Original</v>
          </cell>
          <cell r="CE3" t="str">
            <v>Original</v>
          </cell>
          <cell r="CF3" t="str">
            <v>Original</v>
          </cell>
          <cell r="CG3" t="str">
            <v>Original</v>
          </cell>
          <cell r="CH3" t="str">
            <v>Original</v>
          </cell>
          <cell r="CI3" t="str">
            <v>Original</v>
          </cell>
          <cell r="CJ3" t="str">
            <v>Original</v>
          </cell>
          <cell r="CK3" t="str">
            <v>Original</v>
          </cell>
          <cell r="CL3" t="str">
            <v>Original</v>
          </cell>
          <cell r="CM3" t="str">
            <v>Original</v>
          </cell>
          <cell r="CN3" t="str">
            <v>Original</v>
          </cell>
          <cell r="CO3" t="str">
            <v>Original</v>
          </cell>
          <cell r="CP3" t="str">
            <v>Original</v>
          </cell>
          <cell r="CQ3" t="str">
            <v>Original</v>
          </cell>
          <cell r="CR3" t="str">
            <v>Original</v>
          </cell>
          <cell r="CS3" t="str">
            <v>Original</v>
          </cell>
          <cell r="CT3" t="str">
            <v>Original</v>
          </cell>
          <cell r="CU3" t="str">
            <v>Original</v>
          </cell>
          <cell r="CV3" t="str">
            <v>Original</v>
          </cell>
          <cell r="CW3" t="str">
            <v>Original</v>
          </cell>
          <cell r="CX3" t="str">
            <v>Original</v>
          </cell>
          <cell r="CY3" t="str">
            <v>Original</v>
          </cell>
          <cell r="CZ3" t="str">
            <v>Original</v>
          </cell>
          <cell r="DA3" t="str">
            <v>Original</v>
          </cell>
          <cell r="DB3" t="str">
            <v>Original</v>
          </cell>
          <cell r="DC3" t="str">
            <v>Original</v>
          </cell>
          <cell r="DD3" t="str">
            <v>Original</v>
          </cell>
          <cell r="DE3" t="str">
            <v>Original</v>
          </cell>
          <cell r="DF3" t="str">
            <v>Original</v>
          </cell>
          <cell r="DG3" t="str">
            <v>Original</v>
          </cell>
          <cell r="DH3" t="str">
            <v>Original</v>
          </cell>
          <cell r="DI3" t="str">
            <v>Original</v>
          </cell>
          <cell r="DJ3" t="str">
            <v>Original</v>
          </cell>
          <cell r="DK3" t="str">
            <v>Original</v>
          </cell>
          <cell r="DL3" t="str">
            <v>Original</v>
          </cell>
          <cell r="DM3" t="str">
            <v>Original</v>
          </cell>
          <cell r="DN3" t="str">
            <v>Original</v>
          </cell>
          <cell r="DO3" t="str">
            <v>Original</v>
          </cell>
          <cell r="DP3" t="str">
            <v>Original</v>
          </cell>
          <cell r="DQ3" t="str">
            <v>Original</v>
          </cell>
          <cell r="DR3" t="str">
            <v>Original</v>
          </cell>
          <cell r="DS3" t="str">
            <v>Original</v>
          </cell>
          <cell r="DT3" t="str">
            <v>Original</v>
          </cell>
          <cell r="DU3" t="str">
            <v>Original</v>
          </cell>
          <cell r="DV3" t="str">
            <v>Original</v>
          </cell>
          <cell r="DW3" t="str">
            <v>Original</v>
          </cell>
          <cell r="DX3" t="str">
            <v>Original</v>
          </cell>
          <cell r="DY3" t="str">
            <v>Original</v>
          </cell>
          <cell r="DZ3" t="str">
            <v>Original</v>
          </cell>
          <cell r="EA3" t="str">
            <v>Original</v>
          </cell>
          <cell r="EB3" t="str">
            <v>Original</v>
          </cell>
          <cell r="EC3" t="str">
            <v>Original</v>
          </cell>
          <cell r="ED3" t="str">
            <v>Original</v>
          </cell>
          <cell r="EE3" t="str">
            <v>Original</v>
          </cell>
          <cell r="EF3" t="str">
            <v>Original</v>
          </cell>
          <cell r="EG3" t="str">
            <v>Original</v>
          </cell>
          <cell r="EH3" t="str">
            <v>Original</v>
          </cell>
          <cell r="EI3" t="str">
            <v>Original</v>
          </cell>
          <cell r="EJ3" t="str">
            <v>Original</v>
          </cell>
          <cell r="EK3" t="str">
            <v>Original</v>
          </cell>
          <cell r="EL3" t="str">
            <v>Original</v>
          </cell>
          <cell r="EM3" t="str">
            <v>Original</v>
          </cell>
          <cell r="EN3" t="str">
            <v>Original</v>
          </cell>
          <cell r="EO3" t="str">
            <v>Original</v>
          </cell>
          <cell r="EP3" t="str">
            <v>Original</v>
          </cell>
          <cell r="EQ3" t="str">
            <v>Original</v>
          </cell>
          <cell r="ER3" t="str">
            <v>Original</v>
          </cell>
          <cell r="ES3" t="str">
            <v>Original</v>
          </cell>
          <cell r="ET3" t="str">
            <v>Original</v>
          </cell>
          <cell r="EU3" t="str">
            <v>Original</v>
          </cell>
          <cell r="EV3" t="str">
            <v>Original</v>
          </cell>
          <cell r="EW3" t="str">
            <v>Original</v>
          </cell>
          <cell r="EX3" t="str">
            <v>Original</v>
          </cell>
          <cell r="EY3" t="str">
            <v>Original</v>
          </cell>
          <cell r="EZ3" t="str">
            <v>Original</v>
          </cell>
          <cell r="FA3" t="str">
            <v>Original</v>
          </cell>
          <cell r="FB3" t="str">
            <v>Original</v>
          </cell>
          <cell r="FC3" t="str">
            <v>Original</v>
          </cell>
          <cell r="FD3" t="str">
            <v>Original</v>
          </cell>
          <cell r="FE3" t="str">
            <v>Original</v>
          </cell>
          <cell r="FF3" t="str">
            <v>Original</v>
          </cell>
          <cell r="FG3" t="str">
            <v>Original</v>
          </cell>
          <cell r="FH3" t="str">
            <v>Original</v>
          </cell>
          <cell r="FI3" t="str">
            <v>Original</v>
          </cell>
          <cell r="FJ3" t="str">
            <v>Original</v>
          </cell>
          <cell r="FK3" t="str">
            <v>Original</v>
          </cell>
          <cell r="FL3" t="str">
            <v>Original</v>
          </cell>
          <cell r="FM3" t="str">
            <v>Original</v>
          </cell>
          <cell r="FN3" t="str">
            <v>Original</v>
          </cell>
          <cell r="FO3" t="str">
            <v>Original</v>
          </cell>
          <cell r="FP3" t="str">
            <v>Original</v>
          </cell>
          <cell r="FQ3" t="str">
            <v>Original</v>
          </cell>
          <cell r="FR3" t="str">
            <v>Original</v>
          </cell>
          <cell r="FS3" t="str">
            <v>Original</v>
          </cell>
          <cell r="FT3" t="str">
            <v>Original</v>
          </cell>
          <cell r="FU3" t="str">
            <v>Original</v>
          </cell>
          <cell r="FV3" t="str">
            <v>Original</v>
          </cell>
          <cell r="FW3" t="str">
            <v>Original</v>
          </cell>
        </row>
        <row r="4">
          <cell r="B4" t="str">
            <v>STOCK</v>
          </cell>
          <cell r="C4" t="str">
            <v>STOCK</v>
          </cell>
          <cell r="D4" t="str">
            <v>STOCK</v>
          </cell>
          <cell r="E4" t="str">
            <v>STOCK</v>
          </cell>
          <cell r="F4" t="str">
            <v>STOCK</v>
          </cell>
          <cell r="G4" t="str">
            <v>STOCK</v>
          </cell>
          <cell r="H4" t="str">
            <v>STOCK</v>
          </cell>
          <cell r="I4" t="str">
            <v>STOCK</v>
          </cell>
          <cell r="J4" t="str">
            <v>STOCK</v>
          </cell>
          <cell r="K4" t="str">
            <v>STOCK</v>
          </cell>
          <cell r="L4" t="str">
            <v>STOCK</v>
          </cell>
          <cell r="M4" t="str">
            <v>STOCK</v>
          </cell>
          <cell r="N4" t="str">
            <v>STOCK</v>
          </cell>
          <cell r="O4" t="str">
            <v>STOCK</v>
          </cell>
          <cell r="P4" t="str">
            <v>STOCK</v>
          </cell>
          <cell r="Q4" t="str">
            <v>STOCK</v>
          </cell>
          <cell r="R4" t="str">
            <v>STOCK</v>
          </cell>
          <cell r="S4" t="str">
            <v>STOCK</v>
          </cell>
          <cell r="T4" t="str">
            <v>STOCK</v>
          </cell>
          <cell r="U4" t="str">
            <v>STOCK</v>
          </cell>
          <cell r="V4" t="str">
            <v>STOCK</v>
          </cell>
          <cell r="W4" t="str">
            <v>STOCK</v>
          </cell>
          <cell r="X4" t="str">
            <v>STOCK</v>
          </cell>
          <cell r="Y4" t="str">
            <v>STOCK</v>
          </cell>
          <cell r="Z4" t="str">
            <v>STOCK</v>
          </cell>
          <cell r="AA4" t="str">
            <v>STOCK</v>
          </cell>
          <cell r="AB4" t="str">
            <v>STOCK</v>
          </cell>
          <cell r="AC4" t="str">
            <v>STOCK</v>
          </cell>
          <cell r="AD4" t="str">
            <v>STOCK</v>
          </cell>
          <cell r="AE4" t="str">
            <v>STOCK</v>
          </cell>
          <cell r="AF4" t="str">
            <v>STOCK</v>
          </cell>
          <cell r="AG4" t="str">
            <v>STOCK</v>
          </cell>
          <cell r="AH4" t="str">
            <v>STOCK</v>
          </cell>
          <cell r="AI4" t="str">
            <v>STOCK</v>
          </cell>
          <cell r="AJ4" t="str">
            <v>STOCK</v>
          </cell>
          <cell r="AK4" t="str">
            <v>STOCK</v>
          </cell>
          <cell r="AL4" t="str">
            <v>STOCK</v>
          </cell>
          <cell r="AM4" t="str">
            <v>STOCK</v>
          </cell>
          <cell r="AN4" t="str">
            <v>STOCK</v>
          </cell>
          <cell r="AO4" t="str">
            <v>STOCK</v>
          </cell>
          <cell r="AP4" t="str">
            <v>STOCK</v>
          </cell>
          <cell r="AQ4" t="str">
            <v>STOCK</v>
          </cell>
          <cell r="AR4" t="str">
            <v>STOCK</v>
          </cell>
          <cell r="AS4" t="str">
            <v>STOCK</v>
          </cell>
          <cell r="AT4" t="str">
            <v>STOCK</v>
          </cell>
          <cell r="AU4" t="str">
            <v>STOCK</v>
          </cell>
          <cell r="AV4" t="str">
            <v>STOCK</v>
          </cell>
          <cell r="AW4" t="str">
            <v>STOCK</v>
          </cell>
          <cell r="AX4" t="str">
            <v>STOCK</v>
          </cell>
          <cell r="AY4" t="str">
            <v>STOCK</v>
          </cell>
          <cell r="AZ4" t="str">
            <v>STOCK</v>
          </cell>
          <cell r="BA4" t="str">
            <v>STOCK</v>
          </cell>
          <cell r="BB4" t="str">
            <v>STOCK</v>
          </cell>
          <cell r="BC4" t="str">
            <v>STOCK</v>
          </cell>
          <cell r="BD4" t="str">
            <v>STOCK</v>
          </cell>
          <cell r="BE4" t="str">
            <v>STOCK</v>
          </cell>
          <cell r="BF4" t="str">
            <v>STOCK</v>
          </cell>
          <cell r="BG4" t="str">
            <v>STOCK</v>
          </cell>
          <cell r="BH4" t="str">
            <v>STOCK</v>
          </cell>
          <cell r="BI4" t="str">
            <v>STOCK</v>
          </cell>
          <cell r="BJ4" t="str">
            <v>STOCK</v>
          </cell>
          <cell r="BK4" t="str">
            <v>STOCK</v>
          </cell>
          <cell r="BL4" t="str">
            <v>STOCK</v>
          </cell>
          <cell r="BM4" t="str">
            <v>STOCK</v>
          </cell>
          <cell r="BN4" t="str">
            <v>STOCK</v>
          </cell>
          <cell r="BO4" t="str">
            <v>STOCK</v>
          </cell>
          <cell r="BP4" t="str">
            <v>STOCK</v>
          </cell>
          <cell r="BQ4" t="str">
            <v>STOCK</v>
          </cell>
          <cell r="BR4" t="str">
            <v>STOCK</v>
          </cell>
          <cell r="BS4" t="str">
            <v>STOCK</v>
          </cell>
          <cell r="BT4" t="str">
            <v>STOCK</v>
          </cell>
          <cell r="BU4" t="str">
            <v>STOCK</v>
          </cell>
          <cell r="BV4" t="str">
            <v>STOCK</v>
          </cell>
          <cell r="BW4" t="str">
            <v>STOCK</v>
          </cell>
          <cell r="BX4" t="str">
            <v>STOCK</v>
          </cell>
          <cell r="BY4" t="str">
            <v>STOCK</v>
          </cell>
          <cell r="BZ4" t="str">
            <v>STOCK</v>
          </cell>
          <cell r="CA4" t="str">
            <v>STOCK</v>
          </cell>
          <cell r="CB4" t="str">
            <v>STOCK</v>
          </cell>
          <cell r="CC4" t="str">
            <v>STOCK</v>
          </cell>
          <cell r="CD4" t="str">
            <v>STOCK</v>
          </cell>
          <cell r="CE4" t="str">
            <v>STOCK</v>
          </cell>
          <cell r="CF4" t="str">
            <v>STOCK</v>
          </cell>
          <cell r="CG4" t="str">
            <v>STOCK</v>
          </cell>
          <cell r="CH4" t="str">
            <v>STOCK</v>
          </cell>
          <cell r="CI4" t="str">
            <v>STOCK</v>
          </cell>
          <cell r="CJ4" t="str">
            <v>STOCK</v>
          </cell>
          <cell r="CK4" t="str">
            <v>STOCK</v>
          </cell>
          <cell r="CL4" t="str">
            <v>STOCK</v>
          </cell>
          <cell r="CM4" t="str">
            <v>STOCK</v>
          </cell>
          <cell r="CN4" t="str">
            <v>STOCK</v>
          </cell>
          <cell r="CO4" t="str">
            <v>STOCK</v>
          </cell>
          <cell r="CP4" t="str">
            <v>STOCK</v>
          </cell>
          <cell r="CQ4" t="str">
            <v>STOCK</v>
          </cell>
          <cell r="CR4" t="str">
            <v>STOCK</v>
          </cell>
          <cell r="CS4" t="str">
            <v>STOCK</v>
          </cell>
          <cell r="CT4" t="str">
            <v>STOCK</v>
          </cell>
          <cell r="CU4" t="str">
            <v>STOCK</v>
          </cell>
          <cell r="CV4" t="str">
            <v>STOCK</v>
          </cell>
          <cell r="CW4" t="str">
            <v>STOCK</v>
          </cell>
          <cell r="CX4" t="str">
            <v>STOCK</v>
          </cell>
          <cell r="CY4" t="str">
            <v>STOCK</v>
          </cell>
          <cell r="CZ4" t="str">
            <v>STOCK</v>
          </cell>
          <cell r="DA4" t="str">
            <v>STOCK</v>
          </cell>
          <cell r="DB4" t="str">
            <v>STOCK</v>
          </cell>
          <cell r="DC4" t="str">
            <v>STOCK</v>
          </cell>
          <cell r="DD4" t="str">
            <v>STOCK</v>
          </cell>
          <cell r="DE4" t="str">
            <v>STOCK</v>
          </cell>
          <cell r="DF4" t="str">
            <v>STOCK</v>
          </cell>
          <cell r="DG4" t="str">
            <v>STOCK</v>
          </cell>
          <cell r="DH4" t="str">
            <v>STOCK</v>
          </cell>
          <cell r="DI4" t="str">
            <v>STOCK</v>
          </cell>
          <cell r="DJ4" t="str">
            <v>STOCK</v>
          </cell>
          <cell r="DK4" t="str">
            <v>STOCK</v>
          </cell>
          <cell r="DL4" t="str">
            <v>STOCK</v>
          </cell>
          <cell r="DM4" t="str">
            <v>STOCK</v>
          </cell>
          <cell r="DN4" t="str">
            <v>STOCK</v>
          </cell>
          <cell r="DO4" t="str">
            <v>STOCK</v>
          </cell>
          <cell r="DP4" t="str">
            <v>STOCK</v>
          </cell>
          <cell r="DQ4" t="str">
            <v>STOCK</v>
          </cell>
          <cell r="DR4" t="str">
            <v>STOCK</v>
          </cell>
          <cell r="DS4" t="str">
            <v>STOCK</v>
          </cell>
          <cell r="DT4" t="str">
            <v>STOCK</v>
          </cell>
          <cell r="DU4" t="str">
            <v>STOCK</v>
          </cell>
          <cell r="DV4" t="str">
            <v>STOCK</v>
          </cell>
          <cell r="DW4" t="str">
            <v>STOCK</v>
          </cell>
          <cell r="DX4" t="str">
            <v>STOCK</v>
          </cell>
          <cell r="DY4" t="str">
            <v>STOCK</v>
          </cell>
          <cell r="DZ4" t="str">
            <v>STOCK</v>
          </cell>
          <cell r="EA4" t="str">
            <v>STOCK</v>
          </cell>
          <cell r="EB4" t="str">
            <v>STOCK</v>
          </cell>
          <cell r="EC4" t="str">
            <v>STOCK</v>
          </cell>
          <cell r="ED4" t="str">
            <v>STOCK</v>
          </cell>
          <cell r="EE4" t="str">
            <v>STOCK</v>
          </cell>
          <cell r="EF4" t="str">
            <v>STOCK</v>
          </cell>
          <cell r="EG4" t="str">
            <v>STOCK</v>
          </cell>
          <cell r="EH4" t="str">
            <v>STOCK</v>
          </cell>
          <cell r="EI4" t="str">
            <v>STOCK</v>
          </cell>
          <cell r="EJ4" t="str">
            <v>STOCK</v>
          </cell>
          <cell r="EK4" t="str">
            <v>STOCK</v>
          </cell>
          <cell r="EL4" t="str">
            <v>STOCK</v>
          </cell>
          <cell r="EM4" t="str">
            <v>STOCK</v>
          </cell>
          <cell r="EN4" t="str">
            <v>STOCK</v>
          </cell>
          <cell r="EO4" t="str">
            <v>STOCK</v>
          </cell>
          <cell r="EP4" t="str">
            <v>STOCK</v>
          </cell>
          <cell r="EQ4" t="str">
            <v>STOCK</v>
          </cell>
          <cell r="ER4" t="str">
            <v>STOCK</v>
          </cell>
          <cell r="ES4" t="str">
            <v>STOCK</v>
          </cell>
          <cell r="ET4" t="str">
            <v>STOCK</v>
          </cell>
          <cell r="EU4" t="str">
            <v>STOCK</v>
          </cell>
          <cell r="EV4" t="str">
            <v>STOCK</v>
          </cell>
          <cell r="EW4" t="str">
            <v>STOCK</v>
          </cell>
          <cell r="EX4" t="str">
            <v>STOCK</v>
          </cell>
          <cell r="EY4" t="str">
            <v>STOCK</v>
          </cell>
          <cell r="EZ4" t="str">
            <v>STOCK</v>
          </cell>
          <cell r="FA4" t="str">
            <v>STOCK</v>
          </cell>
          <cell r="FB4" t="str">
            <v>STOCK</v>
          </cell>
          <cell r="FC4" t="str">
            <v>STOCK</v>
          </cell>
          <cell r="FD4" t="str">
            <v>STOCK</v>
          </cell>
          <cell r="FE4" t="str">
            <v>STOCK</v>
          </cell>
          <cell r="FF4" t="str">
            <v>STOCK</v>
          </cell>
          <cell r="FG4" t="str">
            <v>STOCK</v>
          </cell>
          <cell r="FH4" t="str">
            <v>STOCK</v>
          </cell>
          <cell r="FI4" t="str">
            <v>STOCK</v>
          </cell>
          <cell r="FJ4" t="str">
            <v>STOCK</v>
          </cell>
          <cell r="FK4" t="str">
            <v>STOCK</v>
          </cell>
          <cell r="FL4" t="str">
            <v>STOCK</v>
          </cell>
          <cell r="FM4" t="str">
            <v>STOCK</v>
          </cell>
          <cell r="FN4" t="str">
            <v>STOCK</v>
          </cell>
          <cell r="FO4" t="str">
            <v>STOCK</v>
          </cell>
          <cell r="FP4" t="str">
            <v>STOCK</v>
          </cell>
          <cell r="FQ4" t="str">
            <v>STOCK</v>
          </cell>
          <cell r="FR4" t="str">
            <v>STOCK</v>
          </cell>
          <cell r="FS4" t="str">
            <v>STOCK</v>
          </cell>
          <cell r="FT4" t="str">
            <v>STOCK</v>
          </cell>
          <cell r="FU4" t="str">
            <v>STOCK</v>
          </cell>
          <cell r="FV4" t="str">
            <v>STOCK</v>
          </cell>
          <cell r="FW4" t="str">
            <v>STOCK</v>
          </cell>
        </row>
        <row r="5">
          <cell r="B5" t="str">
            <v>Month</v>
          </cell>
          <cell r="C5" t="str">
            <v>Month</v>
          </cell>
          <cell r="D5" t="str">
            <v>Month</v>
          </cell>
          <cell r="E5" t="str">
            <v>Month</v>
          </cell>
          <cell r="F5" t="str">
            <v>Month</v>
          </cell>
          <cell r="G5" t="str">
            <v>Month</v>
          </cell>
          <cell r="H5" t="str">
            <v>Month</v>
          </cell>
          <cell r="I5" t="str">
            <v>Month</v>
          </cell>
          <cell r="J5" t="str">
            <v>Month</v>
          </cell>
          <cell r="K5" t="str">
            <v>Month</v>
          </cell>
          <cell r="L5" t="str">
            <v>Month</v>
          </cell>
          <cell r="M5" t="str">
            <v>Month</v>
          </cell>
          <cell r="N5" t="str">
            <v>Month</v>
          </cell>
          <cell r="O5" t="str">
            <v>Month</v>
          </cell>
          <cell r="P5" t="str">
            <v>Month</v>
          </cell>
          <cell r="Q5" t="str">
            <v>Month</v>
          </cell>
          <cell r="R5" t="str">
            <v>Month</v>
          </cell>
          <cell r="S5" t="str">
            <v>Month</v>
          </cell>
          <cell r="T5" t="str">
            <v>Month</v>
          </cell>
          <cell r="U5" t="str">
            <v>Month</v>
          </cell>
          <cell r="V5" t="str">
            <v>Month</v>
          </cell>
          <cell r="W5" t="str">
            <v>Month</v>
          </cell>
          <cell r="X5" t="str">
            <v>Month</v>
          </cell>
          <cell r="Y5" t="str">
            <v>Month</v>
          </cell>
          <cell r="Z5" t="str">
            <v>Month</v>
          </cell>
          <cell r="AA5" t="str">
            <v>Month</v>
          </cell>
          <cell r="AB5" t="str">
            <v>Month</v>
          </cell>
          <cell r="AC5" t="str">
            <v>Month</v>
          </cell>
          <cell r="AD5" t="str">
            <v>Month</v>
          </cell>
          <cell r="AE5" t="str">
            <v>Month</v>
          </cell>
          <cell r="AF5" t="str">
            <v>Month</v>
          </cell>
          <cell r="AG5" t="str">
            <v>Month</v>
          </cell>
          <cell r="AH5" t="str">
            <v>Month</v>
          </cell>
          <cell r="AI5" t="str">
            <v>Month</v>
          </cell>
          <cell r="AJ5" t="str">
            <v>Month</v>
          </cell>
          <cell r="AK5" t="str">
            <v>Month</v>
          </cell>
          <cell r="AL5" t="str">
            <v>Month</v>
          </cell>
          <cell r="AM5" t="str">
            <v>Month</v>
          </cell>
          <cell r="AN5" t="str">
            <v>Month</v>
          </cell>
          <cell r="AO5" t="str">
            <v>Month</v>
          </cell>
          <cell r="AP5" t="str">
            <v>Month</v>
          </cell>
          <cell r="AQ5" t="str">
            <v>Month</v>
          </cell>
          <cell r="AR5" t="str">
            <v>Month</v>
          </cell>
          <cell r="AS5" t="str">
            <v>Month</v>
          </cell>
          <cell r="AT5" t="str">
            <v>Month</v>
          </cell>
          <cell r="AU5" t="str">
            <v>Month</v>
          </cell>
          <cell r="AV5" t="str">
            <v>Month</v>
          </cell>
          <cell r="AW5" t="str">
            <v>Month</v>
          </cell>
          <cell r="AX5" t="str">
            <v>Month</v>
          </cell>
          <cell r="AY5" t="str">
            <v>Month</v>
          </cell>
          <cell r="AZ5" t="str">
            <v>Month</v>
          </cell>
          <cell r="BA5" t="str">
            <v>Month</v>
          </cell>
          <cell r="BB5" t="str">
            <v>Month</v>
          </cell>
          <cell r="BC5" t="str">
            <v>Month</v>
          </cell>
          <cell r="BD5" t="str">
            <v>Month</v>
          </cell>
          <cell r="BE5" t="str">
            <v>Month</v>
          </cell>
          <cell r="BF5" t="str">
            <v>Month</v>
          </cell>
          <cell r="BG5" t="str">
            <v>Month</v>
          </cell>
          <cell r="BH5" t="str">
            <v>Month</v>
          </cell>
          <cell r="BI5" t="str">
            <v>Month</v>
          </cell>
          <cell r="BJ5" t="str">
            <v>Month</v>
          </cell>
          <cell r="BK5" t="str">
            <v>Month</v>
          </cell>
          <cell r="BL5" t="str">
            <v>Month</v>
          </cell>
          <cell r="BM5" t="str">
            <v>Month</v>
          </cell>
          <cell r="BN5" t="str">
            <v>Month</v>
          </cell>
          <cell r="BO5" t="str">
            <v>Month</v>
          </cell>
          <cell r="BP5" t="str">
            <v>Month</v>
          </cell>
          <cell r="BQ5" t="str">
            <v>Month</v>
          </cell>
          <cell r="BR5" t="str">
            <v>Month</v>
          </cell>
          <cell r="BS5" t="str">
            <v>Month</v>
          </cell>
          <cell r="BT5" t="str">
            <v>Month</v>
          </cell>
          <cell r="BU5" t="str">
            <v>Month</v>
          </cell>
          <cell r="BV5" t="str">
            <v>Month</v>
          </cell>
          <cell r="BW5" t="str">
            <v>Month</v>
          </cell>
          <cell r="BX5" t="str">
            <v>Month</v>
          </cell>
          <cell r="BY5" t="str">
            <v>Month</v>
          </cell>
          <cell r="BZ5" t="str">
            <v>Month</v>
          </cell>
          <cell r="CA5" t="str">
            <v>Month</v>
          </cell>
          <cell r="CB5" t="str">
            <v>Month</v>
          </cell>
          <cell r="CC5" t="str">
            <v>Month</v>
          </cell>
          <cell r="CD5" t="str">
            <v>Month</v>
          </cell>
          <cell r="CE5" t="str">
            <v>Month</v>
          </cell>
          <cell r="CF5" t="str">
            <v>Month</v>
          </cell>
          <cell r="CG5" t="str">
            <v>Month</v>
          </cell>
          <cell r="CH5" t="str">
            <v>Month</v>
          </cell>
          <cell r="CI5" t="str">
            <v>Month</v>
          </cell>
          <cell r="CJ5" t="str">
            <v>Month</v>
          </cell>
          <cell r="CK5" t="str">
            <v>Month</v>
          </cell>
          <cell r="CL5" t="str">
            <v>Month</v>
          </cell>
          <cell r="CM5" t="str">
            <v>Month</v>
          </cell>
          <cell r="CN5" t="str">
            <v>Month</v>
          </cell>
          <cell r="CO5" t="str">
            <v>Month</v>
          </cell>
          <cell r="CP5" t="str">
            <v>Month</v>
          </cell>
          <cell r="CQ5" t="str">
            <v>Month</v>
          </cell>
          <cell r="CR5" t="str">
            <v>Month</v>
          </cell>
          <cell r="CS5" t="str">
            <v>Month</v>
          </cell>
          <cell r="CT5" t="str">
            <v>Month</v>
          </cell>
          <cell r="CU5" t="str">
            <v>Month</v>
          </cell>
          <cell r="CV5" t="str">
            <v>Month</v>
          </cell>
          <cell r="CW5" t="str">
            <v>Month</v>
          </cell>
          <cell r="CX5" t="str">
            <v>Month</v>
          </cell>
          <cell r="CY5" t="str">
            <v>Month</v>
          </cell>
          <cell r="CZ5" t="str">
            <v>Month</v>
          </cell>
          <cell r="DA5" t="str">
            <v>Month</v>
          </cell>
          <cell r="DB5" t="str">
            <v>Month</v>
          </cell>
          <cell r="DC5" t="str">
            <v>Month</v>
          </cell>
          <cell r="DD5" t="str">
            <v>Month</v>
          </cell>
          <cell r="DE5" t="str">
            <v>Month</v>
          </cell>
          <cell r="DF5" t="str">
            <v>Month</v>
          </cell>
          <cell r="DG5" t="str">
            <v>Month</v>
          </cell>
          <cell r="DH5" t="str">
            <v>Month</v>
          </cell>
          <cell r="DI5" t="str">
            <v>Month</v>
          </cell>
          <cell r="DJ5" t="str">
            <v>Month</v>
          </cell>
          <cell r="DK5" t="str">
            <v>Month</v>
          </cell>
          <cell r="DL5" t="str">
            <v>Month</v>
          </cell>
          <cell r="DM5" t="str">
            <v>Month</v>
          </cell>
          <cell r="DN5" t="str">
            <v>Month</v>
          </cell>
          <cell r="DO5" t="str">
            <v>Month</v>
          </cell>
          <cell r="DP5" t="str">
            <v>Month</v>
          </cell>
          <cell r="DQ5" t="str">
            <v>Month</v>
          </cell>
          <cell r="DR5" t="str">
            <v>Month</v>
          </cell>
          <cell r="DS5" t="str">
            <v>Month</v>
          </cell>
          <cell r="DT5" t="str">
            <v>Month</v>
          </cell>
          <cell r="DU5" t="str">
            <v>Month</v>
          </cell>
          <cell r="DV5" t="str">
            <v>Month</v>
          </cell>
          <cell r="DW5" t="str">
            <v>Month</v>
          </cell>
          <cell r="DX5" t="str">
            <v>Month</v>
          </cell>
          <cell r="DY5" t="str">
            <v>Month</v>
          </cell>
          <cell r="DZ5" t="str">
            <v>Month</v>
          </cell>
          <cell r="EA5" t="str">
            <v>Month</v>
          </cell>
          <cell r="EB5" t="str">
            <v>Month</v>
          </cell>
          <cell r="EC5" t="str">
            <v>Month</v>
          </cell>
          <cell r="ED5" t="str">
            <v>Month</v>
          </cell>
          <cell r="EE5" t="str">
            <v>Month</v>
          </cell>
          <cell r="EF5" t="str">
            <v>Month</v>
          </cell>
          <cell r="EG5" t="str">
            <v>Month</v>
          </cell>
          <cell r="EH5" t="str">
            <v>Month</v>
          </cell>
          <cell r="EI5" t="str">
            <v>Month</v>
          </cell>
          <cell r="EJ5" t="str">
            <v>Month</v>
          </cell>
          <cell r="EK5" t="str">
            <v>Month</v>
          </cell>
          <cell r="EL5" t="str">
            <v>Month</v>
          </cell>
          <cell r="EM5" t="str">
            <v>Month</v>
          </cell>
          <cell r="EN5" t="str">
            <v>Month</v>
          </cell>
          <cell r="EO5" t="str">
            <v>Month</v>
          </cell>
          <cell r="EP5" t="str">
            <v>Month</v>
          </cell>
          <cell r="EQ5" t="str">
            <v>Month</v>
          </cell>
          <cell r="ER5" t="str">
            <v>Month</v>
          </cell>
          <cell r="ES5" t="str">
            <v>Month</v>
          </cell>
          <cell r="ET5" t="str">
            <v>Month</v>
          </cell>
          <cell r="EU5" t="str">
            <v>Month</v>
          </cell>
          <cell r="EV5" t="str">
            <v>Month</v>
          </cell>
          <cell r="EW5" t="str">
            <v>Month</v>
          </cell>
          <cell r="EX5" t="str">
            <v>Month</v>
          </cell>
          <cell r="EY5" t="str">
            <v>Month</v>
          </cell>
          <cell r="EZ5" t="str">
            <v>Month</v>
          </cell>
          <cell r="FA5" t="str">
            <v>Month</v>
          </cell>
          <cell r="FB5" t="str">
            <v>Month</v>
          </cell>
          <cell r="FC5" t="str">
            <v>Month</v>
          </cell>
          <cell r="FD5" t="str">
            <v>Month</v>
          </cell>
          <cell r="FE5" t="str">
            <v>Month</v>
          </cell>
          <cell r="FF5" t="str">
            <v>Month</v>
          </cell>
          <cell r="FG5" t="str">
            <v>Month</v>
          </cell>
          <cell r="FH5" t="str">
            <v>Month</v>
          </cell>
          <cell r="FI5" t="str">
            <v>Month</v>
          </cell>
          <cell r="FJ5" t="str">
            <v>Month</v>
          </cell>
          <cell r="FK5" t="str">
            <v>Month</v>
          </cell>
          <cell r="FL5" t="str">
            <v>Month</v>
          </cell>
          <cell r="FM5" t="str">
            <v>Month</v>
          </cell>
          <cell r="FN5" t="str">
            <v>Month</v>
          </cell>
          <cell r="FO5" t="str">
            <v>Month</v>
          </cell>
          <cell r="FP5" t="str">
            <v>Month</v>
          </cell>
          <cell r="FQ5" t="str">
            <v>Month</v>
          </cell>
          <cell r="FR5" t="str">
            <v>Month</v>
          </cell>
          <cell r="FS5" t="str">
            <v>Month</v>
          </cell>
          <cell r="FT5" t="str">
            <v>Month</v>
          </cell>
          <cell r="FU5" t="str">
            <v>Month</v>
          </cell>
          <cell r="FV5" t="str">
            <v>Month</v>
          </cell>
          <cell r="FW5" t="str">
            <v>Month</v>
          </cell>
        </row>
        <row r="6">
          <cell r="B6">
            <v>1</v>
          </cell>
          <cell r="C6">
            <v>1</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cell r="AG6">
            <v>1</v>
          </cell>
          <cell r="AH6">
            <v>1</v>
          </cell>
          <cell r="AI6">
            <v>1</v>
          </cell>
          <cell r="AJ6">
            <v>1</v>
          </cell>
          <cell r="AK6">
            <v>1</v>
          </cell>
          <cell r="AL6">
            <v>1</v>
          </cell>
          <cell r="AM6">
            <v>1</v>
          </cell>
          <cell r="AN6">
            <v>1</v>
          </cell>
          <cell r="AO6">
            <v>1</v>
          </cell>
          <cell r="AP6">
            <v>1</v>
          </cell>
          <cell r="AQ6">
            <v>1</v>
          </cell>
          <cell r="AR6">
            <v>1</v>
          </cell>
          <cell r="AS6">
            <v>1</v>
          </cell>
          <cell r="AT6">
            <v>1</v>
          </cell>
          <cell r="AU6">
            <v>1</v>
          </cell>
          <cell r="AV6">
            <v>1</v>
          </cell>
          <cell r="AW6">
            <v>1</v>
          </cell>
          <cell r="AX6">
            <v>1</v>
          </cell>
          <cell r="AY6">
            <v>1</v>
          </cell>
          <cell r="AZ6">
            <v>1</v>
          </cell>
          <cell r="BA6">
            <v>1</v>
          </cell>
          <cell r="BB6">
            <v>1</v>
          </cell>
          <cell r="BC6">
            <v>1</v>
          </cell>
          <cell r="BD6">
            <v>1</v>
          </cell>
          <cell r="BE6">
            <v>1</v>
          </cell>
          <cell r="BF6">
            <v>1</v>
          </cell>
          <cell r="BG6">
            <v>1</v>
          </cell>
          <cell r="BH6">
            <v>1</v>
          </cell>
          <cell r="BI6">
            <v>1</v>
          </cell>
          <cell r="BJ6">
            <v>1</v>
          </cell>
          <cell r="BK6">
            <v>1</v>
          </cell>
          <cell r="BL6">
            <v>1</v>
          </cell>
          <cell r="BM6">
            <v>1</v>
          </cell>
          <cell r="BN6">
            <v>1</v>
          </cell>
          <cell r="BO6">
            <v>1</v>
          </cell>
          <cell r="BP6">
            <v>1</v>
          </cell>
          <cell r="BQ6">
            <v>1</v>
          </cell>
          <cell r="BR6">
            <v>1</v>
          </cell>
          <cell r="BS6">
            <v>1</v>
          </cell>
          <cell r="BT6">
            <v>1</v>
          </cell>
          <cell r="BU6">
            <v>1</v>
          </cell>
          <cell r="BV6">
            <v>1</v>
          </cell>
          <cell r="BW6">
            <v>1</v>
          </cell>
          <cell r="BX6">
            <v>1</v>
          </cell>
          <cell r="BY6">
            <v>1</v>
          </cell>
          <cell r="BZ6">
            <v>1</v>
          </cell>
          <cell r="CA6">
            <v>1</v>
          </cell>
          <cell r="CB6">
            <v>1</v>
          </cell>
          <cell r="CC6">
            <v>1</v>
          </cell>
          <cell r="CD6">
            <v>1</v>
          </cell>
          <cell r="CE6">
            <v>1</v>
          </cell>
          <cell r="CF6">
            <v>1</v>
          </cell>
          <cell r="CG6">
            <v>1</v>
          </cell>
          <cell r="CH6">
            <v>1</v>
          </cell>
          <cell r="CI6">
            <v>1</v>
          </cell>
          <cell r="CJ6">
            <v>1</v>
          </cell>
          <cell r="CK6">
            <v>1</v>
          </cell>
          <cell r="CL6">
            <v>1</v>
          </cell>
          <cell r="CM6">
            <v>1</v>
          </cell>
          <cell r="CN6">
            <v>1</v>
          </cell>
          <cell r="CO6">
            <v>1</v>
          </cell>
          <cell r="CP6">
            <v>1</v>
          </cell>
          <cell r="CQ6">
            <v>1</v>
          </cell>
          <cell r="CR6">
            <v>1</v>
          </cell>
          <cell r="CS6">
            <v>1</v>
          </cell>
          <cell r="CT6">
            <v>1</v>
          </cell>
          <cell r="CU6">
            <v>1</v>
          </cell>
          <cell r="CV6">
            <v>1</v>
          </cell>
          <cell r="CW6">
            <v>1</v>
          </cell>
          <cell r="CX6">
            <v>1</v>
          </cell>
          <cell r="CY6">
            <v>1</v>
          </cell>
          <cell r="CZ6">
            <v>1</v>
          </cell>
          <cell r="DA6">
            <v>1</v>
          </cell>
          <cell r="DB6">
            <v>1</v>
          </cell>
          <cell r="DC6">
            <v>1</v>
          </cell>
          <cell r="DD6">
            <v>1</v>
          </cell>
          <cell r="DE6">
            <v>1</v>
          </cell>
          <cell r="DF6">
            <v>1</v>
          </cell>
          <cell r="DG6">
            <v>1</v>
          </cell>
          <cell r="DH6">
            <v>1</v>
          </cell>
          <cell r="DI6">
            <v>1</v>
          </cell>
          <cell r="DJ6">
            <v>1</v>
          </cell>
          <cell r="DK6">
            <v>1</v>
          </cell>
          <cell r="DL6">
            <v>1</v>
          </cell>
          <cell r="DM6">
            <v>1</v>
          </cell>
          <cell r="DN6">
            <v>1</v>
          </cell>
          <cell r="DO6">
            <v>1</v>
          </cell>
          <cell r="DP6">
            <v>1</v>
          </cell>
          <cell r="DQ6">
            <v>1</v>
          </cell>
          <cell r="DR6">
            <v>1</v>
          </cell>
          <cell r="DS6">
            <v>1</v>
          </cell>
          <cell r="DT6">
            <v>1</v>
          </cell>
          <cell r="DU6">
            <v>1</v>
          </cell>
          <cell r="DV6">
            <v>1</v>
          </cell>
          <cell r="DW6">
            <v>1</v>
          </cell>
          <cell r="DX6">
            <v>1</v>
          </cell>
          <cell r="DY6">
            <v>1</v>
          </cell>
          <cell r="DZ6">
            <v>1</v>
          </cell>
          <cell r="EA6">
            <v>1</v>
          </cell>
          <cell r="EB6">
            <v>1</v>
          </cell>
          <cell r="EC6">
            <v>1</v>
          </cell>
          <cell r="ED6">
            <v>1</v>
          </cell>
          <cell r="EE6">
            <v>1</v>
          </cell>
          <cell r="EF6">
            <v>1</v>
          </cell>
          <cell r="EG6">
            <v>1</v>
          </cell>
          <cell r="EH6">
            <v>1</v>
          </cell>
          <cell r="EI6">
            <v>1</v>
          </cell>
          <cell r="EJ6">
            <v>1</v>
          </cell>
          <cell r="EK6">
            <v>1</v>
          </cell>
          <cell r="EL6">
            <v>1</v>
          </cell>
          <cell r="EM6">
            <v>1</v>
          </cell>
          <cell r="EN6">
            <v>1</v>
          </cell>
          <cell r="EO6">
            <v>1</v>
          </cell>
          <cell r="EP6">
            <v>1</v>
          </cell>
          <cell r="EQ6">
            <v>1</v>
          </cell>
          <cell r="ER6">
            <v>1</v>
          </cell>
          <cell r="ES6">
            <v>1</v>
          </cell>
          <cell r="ET6">
            <v>1</v>
          </cell>
          <cell r="EU6">
            <v>1</v>
          </cell>
          <cell r="EV6">
            <v>1</v>
          </cell>
          <cell r="EW6">
            <v>1</v>
          </cell>
          <cell r="EX6">
            <v>1</v>
          </cell>
          <cell r="EY6">
            <v>1</v>
          </cell>
          <cell r="EZ6">
            <v>1</v>
          </cell>
          <cell r="FA6">
            <v>1</v>
          </cell>
          <cell r="FB6">
            <v>1</v>
          </cell>
          <cell r="FC6">
            <v>1</v>
          </cell>
          <cell r="FD6">
            <v>1</v>
          </cell>
          <cell r="FE6">
            <v>1</v>
          </cell>
          <cell r="FF6">
            <v>1</v>
          </cell>
          <cell r="FG6">
            <v>1</v>
          </cell>
          <cell r="FH6">
            <v>1</v>
          </cell>
          <cell r="FI6">
            <v>1</v>
          </cell>
          <cell r="FJ6">
            <v>1</v>
          </cell>
          <cell r="FK6">
            <v>1</v>
          </cell>
          <cell r="FL6">
            <v>1</v>
          </cell>
          <cell r="FM6">
            <v>1</v>
          </cell>
          <cell r="FN6">
            <v>1</v>
          </cell>
          <cell r="FO6">
            <v>1</v>
          </cell>
          <cell r="FP6">
            <v>1</v>
          </cell>
          <cell r="FQ6">
            <v>1</v>
          </cell>
          <cell r="FR6">
            <v>1</v>
          </cell>
          <cell r="FS6">
            <v>1</v>
          </cell>
          <cell r="FT6">
            <v>1</v>
          </cell>
          <cell r="FU6">
            <v>1</v>
          </cell>
          <cell r="FV6">
            <v>1</v>
          </cell>
          <cell r="FW6">
            <v>1</v>
          </cell>
        </row>
        <row r="7">
          <cell r="B7">
            <v>42036</v>
          </cell>
          <cell r="C7">
            <v>42036</v>
          </cell>
          <cell r="D7">
            <v>42036</v>
          </cell>
          <cell r="E7">
            <v>42036</v>
          </cell>
          <cell r="F7">
            <v>42036</v>
          </cell>
          <cell r="G7">
            <v>42036</v>
          </cell>
          <cell r="H7">
            <v>42036</v>
          </cell>
          <cell r="I7">
            <v>42036</v>
          </cell>
          <cell r="J7">
            <v>42036</v>
          </cell>
          <cell r="K7">
            <v>42036</v>
          </cell>
          <cell r="L7">
            <v>42036</v>
          </cell>
          <cell r="M7">
            <v>42036</v>
          </cell>
          <cell r="N7">
            <v>42036</v>
          </cell>
          <cell r="O7">
            <v>42036</v>
          </cell>
          <cell r="P7">
            <v>42036</v>
          </cell>
          <cell r="Q7">
            <v>42036</v>
          </cell>
          <cell r="R7">
            <v>42036</v>
          </cell>
          <cell r="S7">
            <v>42036</v>
          </cell>
          <cell r="T7">
            <v>42036</v>
          </cell>
          <cell r="U7">
            <v>42036</v>
          </cell>
          <cell r="V7">
            <v>42036</v>
          </cell>
          <cell r="W7">
            <v>42036</v>
          </cell>
          <cell r="X7">
            <v>42036</v>
          </cell>
          <cell r="Y7">
            <v>42036</v>
          </cell>
          <cell r="Z7">
            <v>42036</v>
          </cell>
          <cell r="AA7">
            <v>42036</v>
          </cell>
          <cell r="AB7">
            <v>42036</v>
          </cell>
          <cell r="AC7">
            <v>42036</v>
          </cell>
          <cell r="AD7">
            <v>42036</v>
          </cell>
          <cell r="AE7">
            <v>42036</v>
          </cell>
          <cell r="AF7">
            <v>42036</v>
          </cell>
          <cell r="AG7">
            <v>42036</v>
          </cell>
          <cell r="AH7">
            <v>42036</v>
          </cell>
          <cell r="AI7">
            <v>42036</v>
          </cell>
          <cell r="AJ7">
            <v>42036</v>
          </cell>
          <cell r="AK7">
            <v>42036</v>
          </cell>
          <cell r="AL7">
            <v>42036</v>
          </cell>
          <cell r="AM7">
            <v>42036</v>
          </cell>
          <cell r="AN7">
            <v>42036</v>
          </cell>
          <cell r="AO7">
            <v>42036</v>
          </cell>
          <cell r="AP7">
            <v>42036</v>
          </cell>
          <cell r="AQ7">
            <v>42036</v>
          </cell>
          <cell r="AR7">
            <v>42036</v>
          </cell>
          <cell r="AS7">
            <v>42036</v>
          </cell>
          <cell r="AT7">
            <v>42036</v>
          </cell>
          <cell r="AU7">
            <v>42036</v>
          </cell>
          <cell r="AV7">
            <v>42036</v>
          </cell>
          <cell r="AW7">
            <v>42036</v>
          </cell>
          <cell r="AX7">
            <v>42036</v>
          </cell>
          <cell r="AY7">
            <v>42036</v>
          </cell>
          <cell r="AZ7">
            <v>42036</v>
          </cell>
          <cell r="BA7">
            <v>42036</v>
          </cell>
          <cell r="BB7">
            <v>42036</v>
          </cell>
          <cell r="BC7">
            <v>42036</v>
          </cell>
          <cell r="BD7">
            <v>42036</v>
          </cell>
          <cell r="BE7">
            <v>42036</v>
          </cell>
          <cell r="BF7">
            <v>42036</v>
          </cell>
          <cell r="BG7">
            <v>42036</v>
          </cell>
          <cell r="BH7">
            <v>42036</v>
          </cell>
          <cell r="BI7">
            <v>42036</v>
          </cell>
          <cell r="BJ7">
            <v>42036</v>
          </cell>
          <cell r="BK7">
            <v>42036</v>
          </cell>
          <cell r="BL7">
            <v>42036</v>
          </cell>
          <cell r="BM7">
            <v>42036</v>
          </cell>
          <cell r="BN7">
            <v>42036</v>
          </cell>
          <cell r="BO7">
            <v>42036</v>
          </cell>
          <cell r="BP7">
            <v>42036</v>
          </cell>
          <cell r="BQ7">
            <v>42036</v>
          </cell>
          <cell r="BR7">
            <v>42036</v>
          </cell>
          <cell r="BS7">
            <v>42036</v>
          </cell>
          <cell r="BT7">
            <v>42036</v>
          </cell>
          <cell r="BU7">
            <v>42036</v>
          </cell>
          <cell r="BV7">
            <v>42036</v>
          </cell>
          <cell r="BW7">
            <v>42036</v>
          </cell>
          <cell r="BX7">
            <v>42036</v>
          </cell>
          <cell r="BY7">
            <v>42036</v>
          </cell>
          <cell r="BZ7">
            <v>42036</v>
          </cell>
          <cell r="CA7">
            <v>42036</v>
          </cell>
          <cell r="CB7">
            <v>42036</v>
          </cell>
          <cell r="CC7">
            <v>42036</v>
          </cell>
          <cell r="CD7">
            <v>42036</v>
          </cell>
          <cell r="CE7">
            <v>42036</v>
          </cell>
          <cell r="CF7">
            <v>42036</v>
          </cell>
          <cell r="CG7">
            <v>42036</v>
          </cell>
          <cell r="CH7">
            <v>42036</v>
          </cell>
          <cell r="CI7">
            <v>42036</v>
          </cell>
          <cell r="CJ7">
            <v>42036</v>
          </cell>
          <cell r="CK7">
            <v>42036</v>
          </cell>
          <cell r="CL7">
            <v>42036</v>
          </cell>
          <cell r="CM7">
            <v>42036</v>
          </cell>
          <cell r="CN7">
            <v>42036</v>
          </cell>
          <cell r="CO7">
            <v>42036</v>
          </cell>
          <cell r="CP7">
            <v>42036</v>
          </cell>
          <cell r="CQ7">
            <v>42036</v>
          </cell>
          <cell r="CR7">
            <v>42036</v>
          </cell>
          <cell r="CS7">
            <v>42036</v>
          </cell>
          <cell r="CT7">
            <v>42036</v>
          </cell>
          <cell r="CU7">
            <v>42036</v>
          </cell>
          <cell r="CV7">
            <v>42036</v>
          </cell>
          <cell r="CW7">
            <v>42036</v>
          </cell>
          <cell r="CX7">
            <v>42036</v>
          </cell>
          <cell r="CY7">
            <v>42036</v>
          </cell>
          <cell r="CZ7">
            <v>42036</v>
          </cell>
          <cell r="DA7">
            <v>42036</v>
          </cell>
          <cell r="DB7">
            <v>42036</v>
          </cell>
          <cell r="DC7">
            <v>42036</v>
          </cell>
          <cell r="DD7">
            <v>42036</v>
          </cell>
          <cell r="DE7">
            <v>42036</v>
          </cell>
          <cell r="DF7">
            <v>42036</v>
          </cell>
          <cell r="DG7">
            <v>42036</v>
          </cell>
          <cell r="DH7">
            <v>42036</v>
          </cell>
          <cell r="DI7">
            <v>42036</v>
          </cell>
          <cell r="DJ7">
            <v>42036</v>
          </cell>
          <cell r="DK7">
            <v>42036</v>
          </cell>
          <cell r="DL7">
            <v>42036</v>
          </cell>
          <cell r="DM7">
            <v>42036</v>
          </cell>
          <cell r="DN7">
            <v>42036</v>
          </cell>
          <cell r="DO7">
            <v>42036</v>
          </cell>
          <cell r="DP7">
            <v>42036</v>
          </cell>
          <cell r="DQ7">
            <v>42036</v>
          </cell>
          <cell r="DR7">
            <v>42036</v>
          </cell>
          <cell r="DS7">
            <v>42036</v>
          </cell>
          <cell r="DT7">
            <v>42036</v>
          </cell>
          <cell r="DU7">
            <v>42036</v>
          </cell>
          <cell r="DV7">
            <v>42036</v>
          </cell>
          <cell r="DW7">
            <v>42036</v>
          </cell>
          <cell r="DX7">
            <v>42036</v>
          </cell>
          <cell r="DY7">
            <v>42036</v>
          </cell>
          <cell r="DZ7">
            <v>42036</v>
          </cell>
          <cell r="EA7">
            <v>42036</v>
          </cell>
          <cell r="EB7">
            <v>42036</v>
          </cell>
          <cell r="EC7">
            <v>42036</v>
          </cell>
          <cell r="ED7">
            <v>42036</v>
          </cell>
          <cell r="EE7">
            <v>42036</v>
          </cell>
          <cell r="EF7">
            <v>42036</v>
          </cell>
          <cell r="EG7">
            <v>42036</v>
          </cell>
          <cell r="EH7">
            <v>42036</v>
          </cell>
          <cell r="EI7">
            <v>42036</v>
          </cell>
          <cell r="EJ7">
            <v>42036</v>
          </cell>
          <cell r="EK7">
            <v>42036</v>
          </cell>
          <cell r="EL7">
            <v>42036</v>
          </cell>
          <cell r="EM7">
            <v>42036</v>
          </cell>
          <cell r="EN7">
            <v>42036</v>
          </cell>
          <cell r="EO7">
            <v>42036</v>
          </cell>
          <cell r="EP7">
            <v>42036</v>
          </cell>
          <cell r="EQ7">
            <v>42036</v>
          </cell>
          <cell r="ER7">
            <v>42036</v>
          </cell>
          <cell r="ES7">
            <v>42036</v>
          </cell>
          <cell r="ET7">
            <v>42036</v>
          </cell>
          <cell r="EU7">
            <v>42036</v>
          </cell>
          <cell r="EV7">
            <v>42036</v>
          </cell>
          <cell r="EW7">
            <v>42036</v>
          </cell>
          <cell r="EX7">
            <v>42036</v>
          </cell>
          <cell r="EY7">
            <v>42036</v>
          </cell>
          <cell r="EZ7">
            <v>42036</v>
          </cell>
          <cell r="FA7">
            <v>42036</v>
          </cell>
          <cell r="FB7">
            <v>42036</v>
          </cell>
          <cell r="FC7">
            <v>42036</v>
          </cell>
          <cell r="FD7">
            <v>42036</v>
          </cell>
          <cell r="FE7">
            <v>42036</v>
          </cell>
          <cell r="FF7">
            <v>42036</v>
          </cell>
          <cell r="FG7">
            <v>42036</v>
          </cell>
          <cell r="FH7">
            <v>42036</v>
          </cell>
          <cell r="FI7">
            <v>42036</v>
          </cell>
          <cell r="FJ7">
            <v>42036</v>
          </cell>
          <cell r="FK7">
            <v>42036</v>
          </cell>
          <cell r="FL7">
            <v>42036</v>
          </cell>
          <cell r="FM7">
            <v>42036</v>
          </cell>
          <cell r="FN7">
            <v>42036</v>
          </cell>
          <cell r="FO7">
            <v>42036</v>
          </cell>
          <cell r="FP7">
            <v>42036</v>
          </cell>
          <cell r="FQ7">
            <v>42036</v>
          </cell>
          <cell r="FR7">
            <v>42036</v>
          </cell>
          <cell r="FS7">
            <v>42036</v>
          </cell>
          <cell r="FT7">
            <v>42036</v>
          </cell>
          <cell r="FU7">
            <v>42036</v>
          </cell>
          <cell r="FV7">
            <v>42036</v>
          </cell>
          <cell r="FW7">
            <v>42036</v>
          </cell>
        </row>
        <row r="8">
          <cell r="B8">
            <v>44228</v>
          </cell>
          <cell r="C8">
            <v>44228</v>
          </cell>
          <cell r="D8">
            <v>44228</v>
          </cell>
          <cell r="E8">
            <v>44228</v>
          </cell>
          <cell r="F8">
            <v>44228</v>
          </cell>
          <cell r="G8">
            <v>44228</v>
          </cell>
          <cell r="H8">
            <v>44228</v>
          </cell>
          <cell r="I8">
            <v>44228</v>
          </cell>
          <cell r="J8">
            <v>44228</v>
          </cell>
          <cell r="K8">
            <v>44228</v>
          </cell>
          <cell r="L8">
            <v>44228</v>
          </cell>
          <cell r="M8">
            <v>44228</v>
          </cell>
          <cell r="N8">
            <v>44228</v>
          </cell>
          <cell r="O8">
            <v>44228</v>
          </cell>
          <cell r="P8">
            <v>44228</v>
          </cell>
          <cell r="Q8">
            <v>44228</v>
          </cell>
          <cell r="R8">
            <v>44228</v>
          </cell>
          <cell r="S8">
            <v>44228</v>
          </cell>
          <cell r="T8">
            <v>44228</v>
          </cell>
          <cell r="U8">
            <v>44228</v>
          </cell>
          <cell r="V8">
            <v>44228</v>
          </cell>
          <cell r="W8">
            <v>44228</v>
          </cell>
          <cell r="X8">
            <v>44228</v>
          </cell>
          <cell r="Y8">
            <v>44228</v>
          </cell>
          <cell r="Z8">
            <v>44228</v>
          </cell>
          <cell r="AA8">
            <v>44228</v>
          </cell>
          <cell r="AB8">
            <v>44228</v>
          </cell>
          <cell r="AC8">
            <v>44228</v>
          </cell>
          <cell r="AD8">
            <v>44228</v>
          </cell>
          <cell r="AE8">
            <v>44228</v>
          </cell>
          <cell r="AF8">
            <v>44228</v>
          </cell>
          <cell r="AG8">
            <v>44228</v>
          </cell>
          <cell r="AH8">
            <v>44228</v>
          </cell>
          <cell r="AI8">
            <v>44228</v>
          </cell>
          <cell r="AJ8">
            <v>44228</v>
          </cell>
          <cell r="AK8">
            <v>44228</v>
          </cell>
          <cell r="AL8">
            <v>44228</v>
          </cell>
          <cell r="AM8">
            <v>44228</v>
          </cell>
          <cell r="AN8">
            <v>44228</v>
          </cell>
          <cell r="AO8">
            <v>44228</v>
          </cell>
          <cell r="AP8">
            <v>44228</v>
          </cell>
          <cell r="AQ8">
            <v>44228</v>
          </cell>
          <cell r="AR8">
            <v>44228</v>
          </cell>
          <cell r="AS8">
            <v>44228</v>
          </cell>
          <cell r="AT8">
            <v>44228</v>
          </cell>
          <cell r="AU8">
            <v>44228</v>
          </cell>
          <cell r="AV8">
            <v>44228</v>
          </cell>
          <cell r="AW8">
            <v>44228</v>
          </cell>
          <cell r="AX8">
            <v>44228</v>
          </cell>
          <cell r="AY8">
            <v>44228</v>
          </cell>
          <cell r="AZ8">
            <v>44228</v>
          </cell>
          <cell r="BA8">
            <v>44228</v>
          </cell>
          <cell r="BB8">
            <v>44228</v>
          </cell>
          <cell r="BC8">
            <v>44228</v>
          </cell>
          <cell r="BD8">
            <v>44228</v>
          </cell>
          <cell r="BE8">
            <v>44228</v>
          </cell>
          <cell r="BF8">
            <v>44228</v>
          </cell>
          <cell r="BG8">
            <v>44228</v>
          </cell>
          <cell r="BH8">
            <v>44228</v>
          </cell>
          <cell r="BI8">
            <v>44228</v>
          </cell>
          <cell r="BJ8">
            <v>44228</v>
          </cell>
          <cell r="BK8">
            <v>44228</v>
          </cell>
          <cell r="BL8">
            <v>44228</v>
          </cell>
          <cell r="BM8">
            <v>44228</v>
          </cell>
          <cell r="BN8">
            <v>44228</v>
          </cell>
          <cell r="BO8">
            <v>44228</v>
          </cell>
          <cell r="BP8">
            <v>44228</v>
          </cell>
          <cell r="BQ8">
            <v>44228</v>
          </cell>
          <cell r="BR8">
            <v>44228</v>
          </cell>
          <cell r="BS8">
            <v>44228</v>
          </cell>
          <cell r="BT8">
            <v>44228</v>
          </cell>
          <cell r="BU8">
            <v>44228</v>
          </cell>
          <cell r="BV8">
            <v>44228</v>
          </cell>
          <cell r="BW8">
            <v>44228</v>
          </cell>
          <cell r="BX8">
            <v>44228</v>
          </cell>
          <cell r="BY8">
            <v>44228</v>
          </cell>
          <cell r="BZ8">
            <v>44228</v>
          </cell>
          <cell r="CA8">
            <v>44228</v>
          </cell>
          <cell r="CB8">
            <v>44228</v>
          </cell>
          <cell r="CC8">
            <v>44228</v>
          </cell>
          <cell r="CD8">
            <v>44228</v>
          </cell>
          <cell r="CE8">
            <v>44228</v>
          </cell>
          <cell r="CF8">
            <v>44228</v>
          </cell>
          <cell r="CG8">
            <v>44228</v>
          </cell>
          <cell r="CH8">
            <v>44228</v>
          </cell>
          <cell r="CI8">
            <v>44228</v>
          </cell>
          <cell r="CJ8">
            <v>44228</v>
          </cell>
          <cell r="CK8">
            <v>44228</v>
          </cell>
          <cell r="CL8">
            <v>44228</v>
          </cell>
          <cell r="CM8">
            <v>44228</v>
          </cell>
          <cell r="CN8">
            <v>44228</v>
          </cell>
          <cell r="CO8">
            <v>44228</v>
          </cell>
          <cell r="CP8">
            <v>44228</v>
          </cell>
          <cell r="CQ8">
            <v>44228</v>
          </cell>
          <cell r="CR8">
            <v>44228</v>
          </cell>
          <cell r="CS8">
            <v>44228</v>
          </cell>
          <cell r="CT8">
            <v>44228</v>
          </cell>
          <cell r="CU8">
            <v>44228</v>
          </cell>
          <cell r="CV8">
            <v>44228</v>
          </cell>
          <cell r="CW8">
            <v>44228</v>
          </cell>
          <cell r="CX8">
            <v>44228</v>
          </cell>
          <cell r="CY8">
            <v>44228</v>
          </cell>
          <cell r="CZ8">
            <v>44228</v>
          </cell>
          <cell r="DA8">
            <v>44228</v>
          </cell>
          <cell r="DB8">
            <v>44228</v>
          </cell>
          <cell r="DC8">
            <v>44228</v>
          </cell>
          <cell r="DD8">
            <v>44228</v>
          </cell>
          <cell r="DE8">
            <v>44228</v>
          </cell>
          <cell r="DF8">
            <v>44228</v>
          </cell>
          <cell r="DG8">
            <v>44228</v>
          </cell>
          <cell r="DH8">
            <v>44228</v>
          </cell>
          <cell r="DI8">
            <v>44228</v>
          </cell>
          <cell r="DJ8">
            <v>44228</v>
          </cell>
          <cell r="DK8">
            <v>44228</v>
          </cell>
          <cell r="DL8">
            <v>44228</v>
          </cell>
          <cell r="DM8">
            <v>44228</v>
          </cell>
          <cell r="DN8">
            <v>44228</v>
          </cell>
          <cell r="DO8">
            <v>44228</v>
          </cell>
          <cell r="DP8">
            <v>44228</v>
          </cell>
          <cell r="DQ8">
            <v>44228</v>
          </cell>
          <cell r="DR8">
            <v>44228</v>
          </cell>
          <cell r="DS8">
            <v>44228</v>
          </cell>
          <cell r="DT8">
            <v>44228</v>
          </cell>
          <cell r="DU8">
            <v>44228</v>
          </cell>
          <cell r="DV8">
            <v>44228</v>
          </cell>
          <cell r="DW8">
            <v>44228</v>
          </cell>
          <cell r="DX8">
            <v>44228</v>
          </cell>
          <cell r="DY8">
            <v>44228</v>
          </cell>
          <cell r="DZ8">
            <v>44228</v>
          </cell>
          <cell r="EA8">
            <v>44228</v>
          </cell>
          <cell r="EB8">
            <v>44228</v>
          </cell>
          <cell r="EC8">
            <v>44228</v>
          </cell>
          <cell r="ED8">
            <v>44228</v>
          </cell>
          <cell r="EE8">
            <v>44228</v>
          </cell>
          <cell r="EF8">
            <v>44228</v>
          </cell>
          <cell r="EG8">
            <v>44228</v>
          </cell>
          <cell r="EH8">
            <v>44228</v>
          </cell>
          <cell r="EI8">
            <v>44228</v>
          </cell>
          <cell r="EJ8">
            <v>44228</v>
          </cell>
          <cell r="EK8">
            <v>44228</v>
          </cell>
          <cell r="EL8">
            <v>44228</v>
          </cell>
          <cell r="EM8">
            <v>44228</v>
          </cell>
          <cell r="EN8">
            <v>44228</v>
          </cell>
          <cell r="EO8">
            <v>44228</v>
          </cell>
          <cell r="EP8">
            <v>44228</v>
          </cell>
          <cell r="EQ8">
            <v>44228</v>
          </cell>
          <cell r="ER8">
            <v>44228</v>
          </cell>
          <cell r="ES8">
            <v>44228</v>
          </cell>
          <cell r="ET8">
            <v>44228</v>
          </cell>
          <cell r="EU8">
            <v>44228</v>
          </cell>
          <cell r="EV8">
            <v>44228</v>
          </cell>
          <cell r="EW8">
            <v>44228</v>
          </cell>
          <cell r="EX8">
            <v>44228</v>
          </cell>
          <cell r="EY8">
            <v>44228</v>
          </cell>
          <cell r="EZ8">
            <v>44228</v>
          </cell>
          <cell r="FA8">
            <v>44228</v>
          </cell>
          <cell r="FB8">
            <v>44228</v>
          </cell>
          <cell r="FC8">
            <v>44228</v>
          </cell>
          <cell r="FD8">
            <v>44228</v>
          </cell>
          <cell r="FE8">
            <v>44228</v>
          </cell>
          <cell r="FF8">
            <v>44228</v>
          </cell>
          <cell r="FG8">
            <v>44228</v>
          </cell>
          <cell r="FH8">
            <v>44228</v>
          </cell>
          <cell r="FI8">
            <v>44228</v>
          </cell>
          <cell r="FJ8">
            <v>44228</v>
          </cell>
          <cell r="FK8">
            <v>44228</v>
          </cell>
          <cell r="FL8">
            <v>44228</v>
          </cell>
          <cell r="FM8">
            <v>44228</v>
          </cell>
          <cell r="FN8">
            <v>44228</v>
          </cell>
          <cell r="FO8">
            <v>44228</v>
          </cell>
          <cell r="FP8">
            <v>44228</v>
          </cell>
          <cell r="FQ8">
            <v>44228</v>
          </cell>
          <cell r="FR8">
            <v>44228</v>
          </cell>
          <cell r="FS8">
            <v>44228</v>
          </cell>
          <cell r="FT8">
            <v>44228</v>
          </cell>
          <cell r="FU8">
            <v>44228</v>
          </cell>
          <cell r="FV8">
            <v>44228</v>
          </cell>
          <cell r="FW8">
            <v>44228</v>
          </cell>
        </row>
        <row r="9">
          <cell r="B9">
            <v>73</v>
          </cell>
          <cell r="C9">
            <v>73</v>
          </cell>
          <cell r="D9">
            <v>73</v>
          </cell>
          <cell r="E9">
            <v>73</v>
          </cell>
          <cell r="F9">
            <v>73</v>
          </cell>
          <cell r="G9">
            <v>73</v>
          </cell>
          <cell r="H9">
            <v>73</v>
          </cell>
          <cell r="I9">
            <v>73</v>
          </cell>
          <cell r="J9">
            <v>73</v>
          </cell>
          <cell r="K9">
            <v>73</v>
          </cell>
          <cell r="L9">
            <v>73</v>
          </cell>
          <cell r="M9">
            <v>73</v>
          </cell>
          <cell r="N9">
            <v>73</v>
          </cell>
          <cell r="O9">
            <v>73</v>
          </cell>
          <cell r="P9">
            <v>73</v>
          </cell>
          <cell r="Q9">
            <v>73</v>
          </cell>
          <cell r="R9">
            <v>73</v>
          </cell>
          <cell r="S9">
            <v>73</v>
          </cell>
          <cell r="T9">
            <v>73</v>
          </cell>
          <cell r="U9">
            <v>73</v>
          </cell>
          <cell r="V9">
            <v>73</v>
          </cell>
          <cell r="W9">
            <v>73</v>
          </cell>
          <cell r="X9">
            <v>73</v>
          </cell>
          <cell r="Y9">
            <v>73</v>
          </cell>
          <cell r="Z9">
            <v>73</v>
          </cell>
          <cell r="AA9">
            <v>73</v>
          </cell>
          <cell r="AB9">
            <v>73</v>
          </cell>
          <cell r="AC9">
            <v>73</v>
          </cell>
          <cell r="AD9">
            <v>73</v>
          </cell>
          <cell r="AE9">
            <v>73</v>
          </cell>
          <cell r="AF9">
            <v>73</v>
          </cell>
          <cell r="AG9">
            <v>73</v>
          </cell>
          <cell r="AH9">
            <v>73</v>
          </cell>
          <cell r="AI9">
            <v>73</v>
          </cell>
          <cell r="AJ9">
            <v>73</v>
          </cell>
          <cell r="AK9">
            <v>73</v>
          </cell>
          <cell r="AL9">
            <v>73</v>
          </cell>
          <cell r="AM9">
            <v>73</v>
          </cell>
          <cell r="AN9">
            <v>73</v>
          </cell>
          <cell r="AO9">
            <v>73</v>
          </cell>
          <cell r="AP9">
            <v>73</v>
          </cell>
          <cell r="AQ9">
            <v>73</v>
          </cell>
          <cell r="AR9">
            <v>73</v>
          </cell>
          <cell r="AS9">
            <v>73</v>
          </cell>
          <cell r="AT9">
            <v>73</v>
          </cell>
          <cell r="AU9">
            <v>73</v>
          </cell>
          <cell r="AV9">
            <v>73</v>
          </cell>
          <cell r="AW9">
            <v>73</v>
          </cell>
          <cell r="AX9">
            <v>73</v>
          </cell>
          <cell r="AY9">
            <v>73</v>
          </cell>
          <cell r="AZ9">
            <v>73</v>
          </cell>
          <cell r="BA9">
            <v>73</v>
          </cell>
          <cell r="BB9">
            <v>73</v>
          </cell>
          <cell r="BC9">
            <v>73</v>
          </cell>
          <cell r="BD9">
            <v>73</v>
          </cell>
          <cell r="BE9">
            <v>73</v>
          </cell>
          <cell r="BF9">
            <v>73</v>
          </cell>
          <cell r="BG9">
            <v>73</v>
          </cell>
          <cell r="BH9">
            <v>73</v>
          </cell>
          <cell r="BI9">
            <v>73</v>
          </cell>
          <cell r="BJ9">
            <v>73</v>
          </cell>
          <cell r="BK9">
            <v>73</v>
          </cell>
          <cell r="BL9">
            <v>73</v>
          </cell>
          <cell r="BM9">
            <v>73</v>
          </cell>
          <cell r="BN9">
            <v>73</v>
          </cell>
          <cell r="BO9">
            <v>73</v>
          </cell>
          <cell r="BP9">
            <v>73</v>
          </cell>
          <cell r="BQ9">
            <v>73</v>
          </cell>
          <cell r="BR9">
            <v>73</v>
          </cell>
          <cell r="BS9">
            <v>73</v>
          </cell>
          <cell r="BT9">
            <v>73</v>
          </cell>
          <cell r="BU9">
            <v>73</v>
          </cell>
          <cell r="BV9">
            <v>73</v>
          </cell>
          <cell r="BW9">
            <v>73</v>
          </cell>
          <cell r="BX9">
            <v>73</v>
          </cell>
          <cell r="BY9">
            <v>73</v>
          </cell>
          <cell r="BZ9">
            <v>73</v>
          </cell>
          <cell r="CA9">
            <v>73</v>
          </cell>
          <cell r="CB9">
            <v>73</v>
          </cell>
          <cell r="CC9">
            <v>73</v>
          </cell>
          <cell r="CD9">
            <v>73</v>
          </cell>
          <cell r="CE9">
            <v>73</v>
          </cell>
          <cell r="CF9">
            <v>73</v>
          </cell>
          <cell r="CG9">
            <v>73</v>
          </cell>
          <cell r="CH9">
            <v>73</v>
          </cell>
          <cell r="CI9">
            <v>73</v>
          </cell>
          <cell r="CJ9">
            <v>73</v>
          </cell>
          <cell r="CK9">
            <v>73</v>
          </cell>
          <cell r="CL9">
            <v>73</v>
          </cell>
          <cell r="CM9">
            <v>73</v>
          </cell>
          <cell r="CN9">
            <v>73</v>
          </cell>
          <cell r="CO9">
            <v>73</v>
          </cell>
          <cell r="CP9">
            <v>73</v>
          </cell>
          <cell r="CQ9">
            <v>73</v>
          </cell>
          <cell r="CR9">
            <v>73</v>
          </cell>
          <cell r="CS9">
            <v>73</v>
          </cell>
          <cell r="CT9">
            <v>73</v>
          </cell>
          <cell r="CU9">
            <v>73</v>
          </cell>
          <cell r="CV9">
            <v>73</v>
          </cell>
          <cell r="CW9">
            <v>73</v>
          </cell>
          <cell r="CX9">
            <v>73</v>
          </cell>
          <cell r="CY9">
            <v>73</v>
          </cell>
          <cell r="CZ9">
            <v>73</v>
          </cell>
          <cell r="DA9">
            <v>73</v>
          </cell>
          <cell r="DB9">
            <v>73</v>
          </cell>
          <cell r="DC9">
            <v>73</v>
          </cell>
          <cell r="DD9">
            <v>73</v>
          </cell>
          <cell r="DE9">
            <v>73</v>
          </cell>
          <cell r="DF9">
            <v>73</v>
          </cell>
          <cell r="DG9">
            <v>73</v>
          </cell>
          <cell r="DH9">
            <v>73</v>
          </cell>
          <cell r="DI9">
            <v>73</v>
          </cell>
          <cell r="DJ9">
            <v>73</v>
          </cell>
          <cell r="DK9">
            <v>73</v>
          </cell>
          <cell r="DL9">
            <v>73</v>
          </cell>
          <cell r="DM9">
            <v>73</v>
          </cell>
          <cell r="DN9">
            <v>73</v>
          </cell>
          <cell r="DO9">
            <v>73</v>
          </cell>
          <cell r="DP9">
            <v>73</v>
          </cell>
          <cell r="DQ9">
            <v>73</v>
          </cell>
          <cell r="DR9">
            <v>73</v>
          </cell>
          <cell r="DS9">
            <v>73</v>
          </cell>
          <cell r="DT9">
            <v>73</v>
          </cell>
          <cell r="DU9">
            <v>73</v>
          </cell>
          <cell r="DV9">
            <v>73</v>
          </cell>
          <cell r="DW9">
            <v>73</v>
          </cell>
          <cell r="DX9">
            <v>73</v>
          </cell>
          <cell r="DY9">
            <v>73</v>
          </cell>
          <cell r="DZ9">
            <v>73</v>
          </cell>
          <cell r="EA9">
            <v>73</v>
          </cell>
          <cell r="EB9">
            <v>73</v>
          </cell>
          <cell r="EC9">
            <v>73</v>
          </cell>
          <cell r="ED9">
            <v>73</v>
          </cell>
          <cell r="EE9">
            <v>73</v>
          </cell>
          <cell r="EF9">
            <v>73</v>
          </cell>
          <cell r="EG9">
            <v>73</v>
          </cell>
          <cell r="EH9">
            <v>73</v>
          </cell>
          <cell r="EI9">
            <v>73</v>
          </cell>
          <cell r="EJ9">
            <v>73</v>
          </cell>
          <cell r="EK9">
            <v>73</v>
          </cell>
          <cell r="EL9">
            <v>73</v>
          </cell>
          <cell r="EM9">
            <v>73</v>
          </cell>
          <cell r="EN9">
            <v>73</v>
          </cell>
          <cell r="EO9">
            <v>73</v>
          </cell>
          <cell r="EP9">
            <v>73</v>
          </cell>
          <cell r="EQ9">
            <v>73</v>
          </cell>
          <cell r="ER9">
            <v>73</v>
          </cell>
          <cell r="ES9">
            <v>73</v>
          </cell>
          <cell r="ET9">
            <v>73</v>
          </cell>
          <cell r="EU9">
            <v>73</v>
          </cell>
          <cell r="EV9">
            <v>73</v>
          </cell>
          <cell r="EW9">
            <v>73</v>
          </cell>
          <cell r="EX9">
            <v>73</v>
          </cell>
          <cell r="EY9">
            <v>73</v>
          </cell>
          <cell r="EZ9">
            <v>73</v>
          </cell>
          <cell r="FA9">
            <v>73</v>
          </cell>
          <cell r="FB9">
            <v>73</v>
          </cell>
          <cell r="FC9">
            <v>73</v>
          </cell>
          <cell r="FD9">
            <v>73</v>
          </cell>
          <cell r="FE9">
            <v>73</v>
          </cell>
          <cell r="FF9">
            <v>73</v>
          </cell>
          <cell r="FG9">
            <v>73</v>
          </cell>
          <cell r="FH9">
            <v>73</v>
          </cell>
          <cell r="FI9">
            <v>73</v>
          </cell>
          <cell r="FJ9">
            <v>73</v>
          </cell>
          <cell r="FK9">
            <v>73</v>
          </cell>
          <cell r="FL9">
            <v>73</v>
          </cell>
          <cell r="FM9">
            <v>73</v>
          </cell>
          <cell r="FN9">
            <v>73</v>
          </cell>
          <cell r="FO9">
            <v>73</v>
          </cell>
          <cell r="FP9">
            <v>73</v>
          </cell>
          <cell r="FQ9">
            <v>73</v>
          </cell>
          <cell r="FR9">
            <v>73</v>
          </cell>
          <cell r="FS9">
            <v>73</v>
          </cell>
          <cell r="FT9">
            <v>73</v>
          </cell>
          <cell r="FU9">
            <v>73</v>
          </cell>
          <cell r="FV9">
            <v>73</v>
          </cell>
          <cell r="FW9">
            <v>73</v>
          </cell>
        </row>
        <row r="10">
          <cell r="B10" t="str">
            <v>A126102990V</v>
          </cell>
          <cell r="C10" t="str">
            <v>A126095406F</v>
          </cell>
          <cell r="D10" t="str">
            <v>A126110526R</v>
          </cell>
          <cell r="E10" t="str">
            <v>A126102966V</v>
          </cell>
          <cell r="F10" t="str">
            <v>A126095434R</v>
          </cell>
          <cell r="G10" t="str">
            <v>A126110554X</v>
          </cell>
          <cell r="H10" t="str">
            <v>A126102994C</v>
          </cell>
          <cell r="I10" t="str">
            <v>A126095414F</v>
          </cell>
          <cell r="J10" t="str">
            <v>A126110534R</v>
          </cell>
          <cell r="K10" t="str">
            <v>A126102974V</v>
          </cell>
          <cell r="L10" t="str">
            <v>A126095622X</v>
          </cell>
          <cell r="M10" t="str">
            <v>A126110742J</v>
          </cell>
          <cell r="N10" t="str">
            <v>A126103182R</v>
          </cell>
          <cell r="O10" t="str">
            <v>A126095578A</v>
          </cell>
          <cell r="P10" t="str">
            <v>A126110698K</v>
          </cell>
          <cell r="Q10" t="str">
            <v>A126103138F</v>
          </cell>
          <cell r="R10" t="str">
            <v>A126095626J</v>
          </cell>
          <cell r="S10" t="str">
            <v>A126110746T</v>
          </cell>
          <cell r="T10" t="str">
            <v>A126103186X</v>
          </cell>
          <cell r="U10" t="str">
            <v>A126095630X</v>
          </cell>
          <cell r="V10" t="str">
            <v>A126110750J</v>
          </cell>
          <cell r="W10" t="str">
            <v>A126103190R</v>
          </cell>
          <cell r="X10" t="str">
            <v>A126095582T</v>
          </cell>
          <cell r="Y10" t="str">
            <v>A126110702R</v>
          </cell>
          <cell r="Z10" t="str">
            <v>A126103142W</v>
          </cell>
          <cell r="AA10" t="str">
            <v>A126095586A</v>
          </cell>
          <cell r="AB10" t="str">
            <v>A126110706X</v>
          </cell>
          <cell r="AC10" t="str">
            <v>A126103146F</v>
          </cell>
          <cell r="AD10" t="str">
            <v>A126095610R</v>
          </cell>
          <cell r="AE10" t="str">
            <v>A126110730X</v>
          </cell>
          <cell r="AF10" t="str">
            <v>A126103170F</v>
          </cell>
          <cell r="AG10" t="str">
            <v>A126095558T</v>
          </cell>
          <cell r="AH10" t="str">
            <v>A126110678A</v>
          </cell>
          <cell r="AI10" t="str">
            <v>A126103118W</v>
          </cell>
          <cell r="AJ10" t="str">
            <v>A126095634J</v>
          </cell>
          <cell r="AK10" t="str">
            <v>A126110754T</v>
          </cell>
          <cell r="AL10" t="str">
            <v>A126103194X</v>
          </cell>
          <cell r="AM10" t="str">
            <v>A126095614X</v>
          </cell>
          <cell r="AN10" t="str">
            <v>A126110734J</v>
          </cell>
          <cell r="AO10" t="str">
            <v>A126103174R</v>
          </cell>
          <cell r="AP10" t="str">
            <v>A126095646T</v>
          </cell>
          <cell r="AQ10" t="str">
            <v>A126110766A</v>
          </cell>
          <cell r="AR10" t="str">
            <v>A126103206W</v>
          </cell>
          <cell r="AS10" t="str">
            <v>A126095562J</v>
          </cell>
          <cell r="AT10" t="str">
            <v>A126110682T</v>
          </cell>
          <cell r="AU10" t="str">
            <v>A126103122L</v>
          </cell>
          <cell r="AV10" t="str">
            <v>A126095518X</v>
          </cell>
          <cell r="AW10" t="str">
            <v>A126110638J</v>
          </cell>
          <cell r="AX10" t="str">
            <v>A126103078R</v>
          </cell>
          <cell r="AY10" t="str">
            <v>A126095538J</v>
          </cell>
          <cell r="AZ10" t="str">
            <v>A126110658T</v>
          </cell>
          <cell r="BA10" t="str">
            <v>A126103098X</v>
          </cell>
          <cell r="BB10" t="str">
            <v>A126095590T</v>
          </cell>
          <cell r="BC10" t="str">
            <v>A126110710R</v>
          </cell>
          <cell r="BD10" t="str">
            <v>A126103150W</v>
          </cell>
          <cell r="BE10" t="str">
            <v>A126095542X</v>
          </cell>
          <cell r="BF10" t="str">
            <v>A126110662J</v>
          </cell>
          <cell r="BG10" t="str">
            <v>A126103102C</v>
          </cell>
          <cell r="BH10" t="str">
            <v>A126095594A</v>
          </cell>
          <cell r="BI10" t="str">
            <v>A126110714X</v>
          </cell>
          <cell r="BJ10" t="str">
            <v>A126103154F</v>
          </cell>
          <cell r="BK10" t="str">
            <v>A126095598K</v>
          </cell>
          <cell r="BL10" t="str">
            <v>A126110718J</v>
          </cell>
          <cell r="BM10" t="str">
            <v>A126103158R</v>
          </cell>
          <cell r="BN10" t="str">
            <v>A126095650J</v>
          </cell>
          <cell r="BO10" t="str">
            <v>A126110770T</v>
          </cell>
          <cell r="BP10" t="str">
            <v>A126103210L</v>
          </cell>
          <cell r="BQ10" t="str">
            <v>A126095522R</v>
          </cell>
          <cell r="BR10" t="str">
            <v>A126110642X</v>
          </cell>
          <cell r="BS10" t="str">
            <v>A126103082F</v>
          </cell>
          <cell r="BT10" t="str">
            <v>A126095638T</v>
          </cell>
          <cell r="BU10" t="str">
            <v>A126110758A</v>
          </cell>
          <cell r="BV10" t="str">
            <v>A126103198J</v>
          </cell>
          <cell r="BW10" t="str">
            <v>A126095642J</v>
          </cell>
          <cell r="BX10" t="str">
            <v>A126110762T</v>
          </cell>
          <cell r="BY10" t="str">
            <v>A126103202L</v>
          </cell>
          <cell r="BZ10" t="str">
            <v>A126095530R</v>
          </cell>
          <cell r="CA10" t="str">
            <v>A126110650X</v>
          </cell>
          <cell r="CB10" t="str">
            <v>A126103090F</v>
          </cell>
          <cell r="CC10" t="str">
            <v>A126095566T</v>
          </cell>
          <cell r="CD10" t="str">
            <v>A126110686A</v>
          </cell>
          <cell r="CE10" t="str">
            <v>A126103126W</v>
          </cell>
          <cell r="CF10" t="str">
            <v>A126095602R</v>
          </cell>
          <cell r="CG10" t="str">
            <v>A126110722X</v>
          </cell>
          <cell r="CH10" t="str">
            <v>A126103162F</v>
          </cell>
          <cell r="CI10" t="str">
            <v>A126095654T</v>
          </cell>
          <cell r="CJ10" t="str">
            <v>A126110774A</v>
          </cell>
          <cell r="CK10" t="str">
            <v>A126103214W</v>
          </cell>
          <cell r="CL10" t="str">
            <v>A126095526X</v>
          </cell>
          <cell r="CM10" t="str">
            <v>A126110646J</v>
          </cell>
          <cell r="CN10" t="str">
            <v>A126103086R</v>
          </cell>
          <cell r="CO10" t="str">
            <v>A126095606X</v>
          </cell>
          <cell r="CP10" t="str">
            <v>A126110726J</v>
          </cell>
          <cell r="CQ10" t="str">
            <v>A126103166R</v>
          </cell>
          <cell r="CR10" t="str">
            <v>A126095618J</v>
          </cell>
          <cell r="CS10" t="str">
            <v>A126110738T</v>
          </cell>
          <cell r="CT10" t="str">
            <v>A126103178X</v>
          </cell>
          <cell r="CU10" t="str">
            <v>A126095550X</v>
          </cell>
          <cell r="CV10" t="str">
            <v>A126110670J</v>
          </cell>
          <cell r="CW10" t="str">
            <v>A126103110C</v>
          </cell>
          <cell r="CX10" t="str">
            <v>A126095534X</v>
          </cell>
          <cell r="CY10" t="str">
            <v>A126110654J</v>
          </cell>
          <cell r="CZ10" t="str">
            <v>A126103094R</v>
          </cell>
          <cell r="DA10" t="str">
            <v>A126095570J</v>
          </cell>
          <cell r="DB10" t="str">
            <v>A126110690T</v>
          </cell>
          <cell r="DC10" t="str">
            <v>A126103130L</v>
          </cell>
          <cell r="DD10" t="str">
            <v>A126095546J</v>
          </cell>
          <cell r="DE10" t="str">
            <v>A126110666T</v>
          </cell>
          <cell r="DF10" t="str">
            <v>A126103106L</v>
          </cell>
          <cell r="DG10" t="str">
            <v>A126095574T</v>
          </cell>
          <cell r="DH10" t="str">
            <v>A126110694A</v>
          </cell>
          <cell r="DI10" t="str">
            <v>A126103134W</v>
          </cell>
          <cell r="DJ10" t="str">
            <v>A126095554J</v>
          </cell>
          <cell r="DK10" t="str">
            <v>A126110674T</v>
          </cell>
          <cell r="DL10" t="str">
            <v>A126103114L</v>
          </cell>
          <cell r="DM10" t="str">
            <v>A126095062L</v>
          </cell>
          <cell r="DN10" t="str">
            <v>A126110182W</v>
          </cell>
          <cell r="DO10" t="str">
            <v>A126102622R</v>
          </cell>
          <cell r="DP10" t="str">
            <v>A126095018C</v>
          </cell>
          <cell r="DQ10" t="str">
            <v>A126110138L</v>
          </cell>
          <cell r="DR10" t="str">
            <v>A126102578T</v>
          </cell>
          <cell r="DS10" t="str">
            <v>A126095066W</v>
          </cell>
          <cell r="DT10" t="str">
            <v>A126110186F</v>
          </cell>
          <cell r="DU10" t="str">
            <v>A126102626X</v>
          </cell>
          <cell r="DV10" t="str">
            <v>A126095070L</v>
          </cell>
          <cell r="DW10" t="str">
            <v>A126110190W</v>
          </cell>
          <cell r="DX10" t="str">
            <v>A126102630R</v>
          </cell>
          <cell r="DY10" t="str">
            <v>A126095022V</v>
          </cell>
          <cell r="DZ10" t="str">
            <v>A126110142C</v>
          </cell>
          <cell r="EA10" t="str">
            <v>A126102582J</v>
          </cell>
          <cell r="EB10" t="str">
            <v>A126095026C</v>
          </cell>
          <cell r="EC10" t="str">
            <v>A126110146L</v>
          </cell>
          <cell r="ED10" t="str">
            <v>A126102586T</v>
          </cell>
          <cell r="EE10" t="str">
            <v>A126095050C</v>
          </cell>
          <cell r="EF10" t="str">
            <v>A126110170L</v>
          </cell>
          <cell r="EG10" t="str">
            <v>A126102610F</v>
          </cell>
          <cell r="EH10" t="str">
            <v>A126094998C</v>
          </cell>
          <cell r="EI10" t="str">
            <v>A126110118C</v>
          </cell>
          <cell r="EJ10" t="str">
            <v>A126102558J</v>
          </cell>
          <cell r="EK10" t="str">
            <v>A126095074W</v>
          </cell>
          <cell r="EL10" t="str">
            <v>A126110194F</v>
          </cell>
          <cell r="EM10" t="str">
            <v>A126102634X</v>
          </cell>
          <cell r="EN10" t="str">
            <v>A126095054L</v>
          </cell>
          <cell r="EO10" t="str">
            <v>A126110174W</v>
          </cell>
          <cell r="EP10" t="str">
            <v>A126102614R</v>
          </cell>
          <cell r="EQ10" t="str">
            <v>A126095086F</v>
          </cell>
          <cell r="ER10" t="str">
            <v>A126110206C</v>
          </cell>
          <cell r="ES10" t="str">
            <v>A126102646J</v>
          </cell>
          <cell r="ET10" t="str">
            <v>A126095002K</v>
          </cell>
          <cell r="EU10" t="str">
            <v>A126110122V</v>
          </cell>
          <cell r="EV10" t="str">
            <v>A126102562X</v>
          </cell>
          <cell r="EW10" t="str">
            <v>A126094958K</v>
          </cell>
          <cell r="EX10" t="str">
            <v>A126110078W</v>
          </cell>
          <cell r="EY10" t="str">
            <v>A126102518R</v>
          </cell>
          <cell r="EZ10" t="str">
            <v>A126094978V</v>
          </cell>
          <cell r="FA10" t="str">
            <v>A126110098F</v>
          </cell>
          <cell r="FB10" t="str">
            <v>A126102538X</v>
          </cell>
          <cell r="FC10" t="str">
            <v>A126095030V</v>
          </cell>
          <cell r="FD10" t="str">
            <v>A126110150C</v>
          </cell>
          <cell r="FE10" t="str">
            <v>A126102590J</v>
          </cell>
          <cell r="FF10" t="str">
            <v>A126094982K</v>
          </cell>
          <cell r="FG10" t="str">
            <v>A126110102K</v>
          </cell>
          <cell r="FH10" t="str">
            <v>A126102542R</v>
          </cell>
          <cell r="FI10" t="str">
            <v>A126095034C</v>
          </cell>
          <cell r="FJ10" t="str">
            <v>A126110154L</v>
          </cell>
          <cell r="FK10" t="str">
            <v>A126102594T</v>
          </cell>
          <cell r="FL10" t="str">
            <v>A126095038L</v>
          </cell>
          <cell r="FM10" t="str">
            <v>A126110158W</v>
          </cell>
          <cell r="FN10" t="str">
            <v>A126102598A</v>
          </cell>
          <cell r="FO10" t="str">
            <v>A126095090W</v>
          </cell>
          <cell r="FP10" t="str">
            <v>A126110210V</v>
          </cell>
          <cell r="FQ10" t="str">
            <v>A126102650X</v>
          </cell>
          <cell r="FR10" t="str">
            <v>A126094962A</v>
          </cell>
          <cell r="FS10" t="str">
            <v>A126110082L</v>
          </cell>
          <cell r="FT10" t="str">
            <v>A126102522F</v>
          </cell>
          <cell r="FU10" t="str">
            <v>A126095078F</v>
          </cell>
          <cell r="FV10" t="str">
            <v>A126110198R</v>
          </cell>
          <cell r="FW10" t="str">
            <v>A126102638J</v>
          </cell>
        </row>
        <row r="11">
          <cell r="B11">
            <v>23.100999999999999</v>
          </cell>
          <cell r="C11">
            <v>247.161</v>
          </cell>
          <cell r="D11">
            <v>130.10300000000001</v>
          </cell>
          <cell r="E11">
            <v>117.059</v>
          </cell>
          <cell r="F11">
            <v>169.393</v>
          </cell>
          <cell r="G11">
            <v>74.384</v>
          </cell>
          <cell r="H11">
            <v>95.009</v>
          </cell>
          <cell r="I11">
            <v>25.18</v>
          </cell>
          <cell r="J11">
            <v>8.798</v>
          </cell>
          <cell r="K11">
            <v>16.382000000000001</v>
          </cell>
          <cell r="L11">
            <v>168.851</v>
          </cell>
          <cell r="M11">
            <v>87.263000000000005</v>
          </cell>
          <cell r="N11">
            <v>81.587999999999994</v>
          </cell>
          <cell r="O11">
            <v>129.005</v>
          </cell>
          <cell r="P11">
            <v>69.322000000000003</v>
          </cell>
          <cell r="Q11">
            <v>59.683</v>
          </cell>
          <cell r="R11">
            <v>10.023</v>
          </cell>
          <cell r="S11">
            <v>4.6950000000000003</v>
          </cell>
          <cell r="T11">
            <v>5.3280000000000003</v>
          </cell>
          <cell r="U11">
            <v>4.931</v>
          </cell>
          <cell r="V11">
            <v>1.7030000000000001</v>
          </cell>
          <cell r="W11">
            <v>3.2290000000000001</v>
          </cell>
          <cell r="X11">
            <v>3.3929999999999998</v>
          </cell>
          <cell r="Y11">
            <v>1.5409999999999999</v>
          </cell>
          <cell r="Z11">
            <v>1.8520000000000001</v>
          </cell>
          <cell r="AA11">
            <v>5.0549999999999997</v>
          </cell>
          <cell r="AB11">
            <v>2.044</v>
          </cell>
          <cell r="AC11">
            <v>3.0110000000000001</v>
          </cell>
          <cell r="AD11">
            <v>4.6449999999999996</v>
          </cell>
          <cell r="AE11">
            <v>1.7030000000000001</v>
          </cell>
          <cell r="AF11">
            <v>2.9420000000000002</v>
          </cell>
          <cell r="AG11">
            <v>30.593</v>
          </cell>
          <cell r="AH11">
            <v>16.404</v>
          </cell>
          <cell r="AI11">
            <v>14.19</v>
          </cell>
          <cell r="AJ11">
            <v>98.412000000000006</v>
          </cell>
          <cell r="AK11">
            <v>52.917999999999999</v>
          </cell>
          <cell r="AL11">
            <v>45.493000000000002</v>
          </cell>
          <cell r="AM11">
            <v>28.146999999999998</v>
          </cell>
          <cell r="AN11">
            <v>14.568</v>
          </cell>
          <cell r="AO11">
            <v>13.579000000000001</v>
          </cell>
          <cell r="AP11">
            <v>84.736000000000004</v>
          </cell>
          <cell r="AQ11">
            <v>44.545999999999999</v>
          </cell>
          <cell r="AR11">
            <v>40.19</v>
          </cell>
          <cell r="AS11">
            <v>4.7889999999999997</v>
          </cell>
          <cell r="AT11">
            <v>2.1320000000000001</v>
          </cell>
          <cell r="AU11">
            <v>2.657</v>
          </cell>
          <cell r="AV11">
            <v>137.07599999999999</v>
          </cell>
          <cell r="AW11">
            <v>73.656000000000006</v>
          </cell>
          <cell r="AX11">
            <v>63.418999999999997</v>
          </cell>
          <cell r="AY11">
            <v>116.637</v>
          </cell>
          <cell r="AZ11">
            <v>62.591000000000001</v>
          </cell>
          <cell r="BA11">
            <v>54.045999999999999</v>
          </cell>
          <cell r="BB11">
            <v>109.845</v>
          </cell>
          <cell r="BC11">
            <v>58.658999999999999</v>
          </cell>
          <cell r="BD11">
            <v>51.185000000000002</v>
          </cell>
          <cell r="BE11">
            <v>29.242999999999999</v>
          </cell>
          <cell r="BF11">
            <v>15.38</v>
          </cell>
          <cell r="BG11">
            <v>13.862</v>
          </cell>
          <cell r="BH11">
            <v>19.236999999999998</v>
          </cell>
          <cell r="BI11">
            <v>10.092000000000001</v>
          </cell>
          <cell r="BJ11">
            <v>9.1449999999999996</v>
          </cell>
          <cell r="BK11">
            <v>11.167</v>
          </cell>
          <cell r="BL11">
            <v>5.758</v>
          </cell>
          <cell r="BM11">
            <v>5.4089999999999998</v>
          </cell>
          <cell r="BN11">
            <v>4.7279999999999998</v>
          </cell>
          <cell r="BO11">
            <v>2.6379999999999999</v>
          </cell>
          <cell r="BP11">
            <v>2.09</v>
          </cell>
          <cell r="BQ11">
            <v>35.119</v>
          </cell>
          <cell r="BR11">
            <v>15.303000000000001</v>
          </cell>
          <cell r="BS11">
            <v>19.815000000000001</v>
          </cell>
          <cell r="BT11">
            <v>8.89</v>
          </cell>
          <cell r="BU11">
            <v>3.5110000000000001</v>
          </cell>
          <cell r="BV11">
            <v>5.3789999999999996</v>
          </cell>
          <cell r="BW11">
            <v>2.1749999999999998</v>
          </cell>
          <cell r="BX11">
            <v>1.0569999999999999</v>
          </cell>
          <cell r="BY11">
            <v>1.119</v>
          </cell>
          <cell r="BZ11">
            <v>7.5629999999999997</v>
          </cell>
          <cell r="CA11">
            <v>2.996</v>
          </cell>
          <cell r="CB11">
            <v>4.5670000000000002</v>
          </cell>
          <cell r="CC11">
            <v>1.708</v>
          </cell>
          <cell r="CD11">
            <v>0.77</v>
          </cell>
          <cell r="CE11">
            <v>0.93799999999999994</v>
          </cell>
          <cell r="CF11">
            <v>5.3490000000000002</v>
          </cell>
          <cell r="CG11">
            <v>2.1480000000000001</v>
          </cell>
          <cell r="CH11">
            <v>3.2</v>
          </cell>
          <cell r="CI11">
            <v>0.47</v>
          </cell>
          <cell r="CJ11">
            <v>0.28499999999999998</v>
          </cell>
          <cell r="CK11">
            <v>0.185</v>
          </cell>
          <cell r="CL11">
            <v>1.327</v>
          </cell>
          <cell r="CM11">
            <v>0.51400000000000001</v>
          </cell>
          <cell r="CN11">
            <v>0.81299999999999994</v>
          </cell>
          <cell r="CO11">
            <v>1.3879999999999999</v>
          </cell>
          <cell r="CP11">
            <v>7.0999999999999994E-2</v>
          </cell>
          <cell r="CQ11">
            <v>1.3169999999999999</v>
          </cell>
          <cell r="CR11">
            <v>18.172999999999998</v>
          </cell>
          <cell r="CS11">
            <v>7.3369999999999997</v>
          </cell>
          <cell r="CT11">
            <v>10.836</v>
          </cell>
          <cell r="CU11">
            <v>13.617000000000001</v>
          </cell>
          <cell r="CV11">
            <v>6.1479999999999997</v>
          </cell>
          <cell r="CW11">
            <v>7.4690000000000003</v>
          </cell>
          <cell r="CX11">
            <v>2.5</v>
          </cell>
          <cell r="CY11">
            <v>1.419</v>
          </cell>
          <cell r="CZ11">
            <v>1.081</v>
          </cell>
          <cell r="DA11">
            <v>11.117000000000001</v>
          </cell>
          <cell r="DB11">
            <v>4.7290000000000001</v>
          </cell>
          <cell r="DC11">
            <v>6.3879999999999999</v>
          </cell>
          <cell r="DD11">
            <v>131.505</v>
          </cell>
          <cell r="DE11">
            <v>70.741</v>
          </cell>
          <cell r="DF11">
            <v>60.762999999999998</v>
          </cell>
          <cell r="DG11">
            <v>37.345999999999997</v>
          </cell>
          <cell r="DH11">
            <v>16.521999999999998</v>
          </cell>
          <cell r="DI11">
            <v>20.824999999999999</v>
          </cell>
          <cell r="DJ11">
            <v>7.2249999999999996</v>
          </cell>
          <cell r="DK11">
            <v>2.9180000000000001</v>
          </cell>
          <cell r="DL11">
            <v>4.3070000000000004</v>
          </cell>
          <cell r="DM11">
            <v>310.238</v>
          </cell>
          <cell r="DN11">
            <v>151.68199999999999</v>
          </cell>
          <cell r="DO11">
            <v>158.55600000000001</v>
          </cell>
          <cell r="DP11">
            <v>209.685</v>
          </cell>
          <cell r="DQ11">
            <v>107.553</v>
          </cell>
          <cell r="DR11">
            <v>102.13200000000001</v>
          </cell>
          <cell r="DS11">
            <v>26.248000000000001</v>
          </cell>
          <cell r="DT11">
            <v>15.614000000000001</v>
          </cell>
          <cell r="DU11">
            <v>10.634</v>
          </cell>
          <cell r="DV11">
            <v>15.555999999999999</v>
          </cell>
          <cell r="DW11">
            <v>7.7480000000000002</v>
          </cell>
          <cell r="DX11">
            <v>7.8079999999999998</v>
          </cell>
          <cell r="DY11">
            <v>7.0910000000000002</v>
          </cell>
          <cell r="DZ11">
            <v>3.3279999999999998</v>
          </cell>
          <cell r="EA11">
            <v>3.7629999999999999</v>
          </cell>
          <cell r="EB11">
            <v>16.234000000000002</v>
          </cell>
          <cell r="EC11">
            <v>8.3130000000000006</v>
          </cell>
          <cell r="ED11">
            <v>7.9210000000000003</v>
          </cell>
          <cell r="EE11">
            <v>14.683999999999999</v>
          </cell>
          <cell r="EF11">
            <v>7.2160000000000002</v>
          </cell>
          <cell r="EG11">
            <v>7.4669999999999996</v>
          </cell>
          <cell r="EH11">
            <v>39.076000000000001</v>
          </cell>
          <cell r="EI11">
            <v>19.623000000000001</v>
          </cell>
          <cell r="EJ11">
            <v>19.452999999999999</v>
          </cell>
          <cell r="EK11">
            <v>170.60900000000001</v>
          </cell>
          <cell r="EL11">
            <v>87.93</v>
          </cell>
          <cell r="EM11">
            <v>82.679000000000002</v>
          </cell>
          <cell r="EN11">
            <v>36.564</v>
          </cell>
          <cell r="EO11">
            <v>18.498000000000001</v>
          </cell>
          <cell r="EP11">
            <v>18.065000000000001</v>
          </cell>
          <cell r="EQ11">
            <v>151.453</v>
          </cell>
          <cell r="ER11">
            <v>75.313000000000002</v>
          </cell>
          <cell r="ES11">
            <v>76.14</v>
          </cell>
          <cell r="ET11">
            <v>21.510999999999999</v>
          </cell>
          <cell r="EU11">
            <v>12.455</v>
          </cell>
          <cell r="EV11">
            <v>9.0559999999999992</v>
          </cell>
          <cell r="EW11">
            <v>225.68799999999999</v>
          </cell>
          <cell r="EX11">
            <v>114.845</v>
          </cell>
          <cell r="EY11">
            <v>110.843</v>
          </cell>
          <cell r="EZ11">
            <v>204.392</v>
          </cell>
          <cell r="FA11">
            <v>105.63800000000001</v>
          </cell>
          <cell r="FB11">
            <v>98.754000000000005</v>
          </cell>
          <cell r="FC11">
            <v>189.93899999999999</v>
          </cell>
          <cell r="FD11">
            <v>98.847999999999999</v>
          </cell>
          <cell r="FE11">
            <v>91.090999999999994</v>
          </cell>
          <cell r="FF11">
            <v>55.22</v>
          </cell>
          <cell r="FG11">
            <v>29.08</v>
          </cell>
          <cell r="FH11">
            <v>26.138999999999999</v>
          </cell>
          <cell r="FI11">
            <v>34.606000000000002</v>
          </cell>
          <cell r="FJ11">
            <v>17.981999999999999</v>
          </cell>
          <cell r="FK11">
            <v>16.623999999999999</v>
          </cell>
          <cell r="FL11">
            <v>18.602</v>
          </cell>
          <cell r="FM11">
            <v>10.69</v>
          </cell>
          <cell r="FN11">
            <v>7.9130000000000003</v>
          </cell>
          <cell r="FO11">
            <v>10.269</v>
          </cell>
          <cell r="FP11">
            <v>4.4989999999999997</v>
          </cell>
          <cell r="FQ11">
            <v>5.77</v>
          </cell>
          <cell r="FR11">
            <v>90.284000000000006</v>
          </cell>
          <cell r="FS11">
            <v>39.628999999999998</v>
          </cell>
          <cell r="FT11">
            <v>50.655000000000001</v>
          </cell>
          <cell r="FU11">
            <v>25.498000000000001</v>
          </cell>
          <cell r="FV11">
            <v>10.941000000000001</v>
          </cell>
          <cell r="FW11">
            <v>14.557</v>
          </cell>
        </row>
        <row r="12">
          <cell r="B12">
            <v>0</v>
          </cell>
          <cell r="C12">
            <v>0</v>
          </cell>
          <cell r="D12">
            <v>0</v>
          </cell>
          <cell r="E12">
            <v>0</v>
          </cell>
          <cell r="F12">
            <v>0</v>
          </cell>
          <cell r="G12">
            <v>0</v>
          </cell>
          <cell r="H12">
            <v>0</v>
          </cell>
          <cell r="I12">
            <v>0</v>
          </cell>
          <cell r="J12">
            <v>0</v>
          </cell>
          <cell r="K12">
            <v>0</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cell r="DE12">
            <v>0</v>
          </cell>
          <cell r="DF12">
            <v>0</v>
          </cell>
          <cell r="DG12">
            <v>0</v>
          </cell>
          <cell r="DH12">
            <v>0</v>
          </cell>
          <cell r="DI12">
            <v>0</v>
          </cell>
          <cell r="DJ12">
            <v>0</v>
          </cell>
          <cell r="DK12">
            <v>0</v>
          </cell>
          <cell r="DL12">
            <v>0</v>
          </cell>
          <cell r="DM12">
            <v>0</v>
          </cell>
          <cell r="DN12">
            <v>0</v>
          </cell>
          <cell r="DO12">
            <v>0</v>
          </cell>
          <cell r="DP12">
            <v>0</v>
          </cell>
          <cell r="DQ12">
            <v>0</v>
          </cell>
          <cell r="DR12">
            <v>0</v>
          </cell>
          <cell r="DS12">
            <v>0</v>
          </cell>
          <cell r="DT12">
            <v>0</v>
          </cell>
          <cell r="DU12">
            <v>0</v>
          </cell>
          <cell r="DV12">
            <v>0</v>
          </cell>
          <cell r="DW12">
            <v>0</v>
          </cell>
          <cell r="DX12">
            <v>0</v>
          </cell>
          <cell r="DY12">
            <v>0</v>
          </cell>
          <cell r="DZ12">
            <v>0</v>
          </cell>
          <cell r="EA12">
            <v>0</v>
          </cell>
          <cell r="EB12">
            <v>0</v>
          </cell>
          <cell r="EC12">
            <v>0</v>
          </cell>
          <cell r="ED12">
            <v>0</v>
          </cell>
          <cell r="EE12">
            <v>0</v>
          </cell>
          <cell r="EF12">
            <v>0</v>
          </cell>
          <cell r="EG12">
            <v>0</v>
          </cell>
          <cell r="EH12">
            <v>0</v>
          </cell>
          <cell r="EI12">
            <v>0</v>
          </cell>
          <cell r="EJ12">
            <v>0</v>
          </cell>
          <cell r="EK12">
            <v>0</v>
          </cell>
          <cell r="EL12">
            <v>0</v>
          </cell>
          <cell r="EM12">
            <v>0</v>
          </cell>
          <cell r="EN12">
            <v>0</v>
          </cell>
          <cell r="EO12">
            <v>0</v>
          </cell>
          <cell r="EP12">
            <v>0</v>
          </cell>
          <cell r="EQ12">
            <v>0</v>
          </cell>
          <cell r="ER12">
            <v>0</v>
          </cell>
          <cell r="ES12">
            <v>0</v>
          </cell>
          <cell r="ET12">
            <v>0</v>
          </cell>
          <cell r="EU12">
            <v>0</v>
          </cell>
          <cell r="EV12">
            <v>0</v>
          </cell>
          <cell r="EW12">
            <v>0</v>
          </cell>
          <cell r="EX12">
            <v>0</v>
          </cell>
          <cell r="EY12">
            <v>0</v>
          </cell>
          <cell r="EZ12">
            <v>0</v>
          </cell>
          <cell r="FA12">
            <v>0</v>
          </cell>
          <cell r="FB12">
            <v>0</v>
          </cell>
          <cell r="FC12">
            <v>0</v>
          </cell>
          <cell r="FD12">
            <v>0</v>
          </cell>
          <cell r="FE12">
            <v>0</v>
          </cell>
          <cell r="FF12">
            <v>0</v>
          </cell>
          <cell r="FG12">
            <v>0</v>
          </cell>
          <cell r="FH12">
            <v>0</v>
          </cell>
          <cell r="FI12">
            <v>0</v>
          </cell>
          <cell r="FJ12">
            <v>0</v>
          </cell>
          <cell r="FK12">
            <v>0</v>
          </cell>
          <cell r="FL12">
            <v>0</v>
          </cell>
          <cell r="FM12">
            <v>0</v>
          </cell>
          <cell r="FN12">
            <v>0</v>
          </cell>
          <cell r="FO12">
            <v>0</v>
          </cell>
          <cell r="FP12">
            <v>0</v>
          </cell>
          <cell r="FQ12">
            <v>0</v>
          </cell>
          <cell r="FR12">
            <v>0</v>
          </cell>
          <cell r="FS12">
            <v>0</v>
          </cell>
          <cell r="FT12">
            <v>0</v>
          </cell>
          <cell r="FU12">
            <v>0</v>
          </cell>
          <cell r="FV12">
            <v>0</v>
          </cell>
          <cell r="FW12">
            <v>0</v>
          </cell>
        </row>
        <row r="13">
          <cell r="B13">
            <v>0</v>
          </cell>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cell r="DE13">
            <v>0</v>
          </cell>
          <cell r="DF13">
            <v>0</v>
          </cell>
          <cell r="DG13">
            <v>0</v>
          </cell>
          <cell r="DH13">
            <v>0</v>
          </cell>
          <cell r="DI13">
            <v>0</v>
          </cell>
          <cell r="DJ13">
            <v>0</v>
          </cell>
          <cell r="DK13">
            <v>0</v>
          </cell>
          <cell r="DL13">
            <v>0</v>
          </cell>
          <cell r="DM13">
            <v>0</v>
          </cell>
          <cell r="DN13">
            <v>0</v>
          </cell>
          <cell r="DO13">
            <v>0</v>
          </cell>
          <cell r="DP13">
            <v>0</v>
          </cell>
          <cell r="DQ13">
            <v>0</v>
          </cell>
          <cell r="DR13">
            <v>0</v>
          </cell>
          <cell r="DS13">
            <v>0</v>
          </cell>
          <cell r="DT13">
            <v>0</v>
          </cell>
          <cell r="DU13">
            <v>0</v>
          </cell>
          <cell r="DV13">
            <v>0</v>
          </cell>
          <cell r="DW13">
            <v>0</v>
          </cell>
          <cell r="DX13">
            <v>0</v>
          </cell>
          <cell r="DY13">
            <v>0</v>
          </cell>
          <cell r="DZ13">
            <v>0</v>
          </cell>
          <cell r="EA13">
            <v>0</v>
          </cell>
          <cell r="EB13">
            <v>0</v>
          </cell>
          <cell r="EC13">
            <v>0</v>
          </cell>
          <cell r="ED13">
            <v>0</v>
          </cell>
          <cell r="EE13">
            <v>0</v>
          </cell>
          <cell r="EF13">
            <v>0</v>
          </cell>
          <cell r="EG13">
            <v>0</v>
          </cell>
          <cell r="EH13">
            <v>0</v>
          </cell>
          <cell r="EI13">
            <v>0</v>
          </cell>
          <cell r="EJ13">
            <v>0</v>
          </cell>
          <cell r="EK13">
            <v>0</v>
          </cell>
          <cell r="EL13">
            <v>0</v>
          </cell>
          <cell r="EM13">
            <v>0</v>
          </cell>
          <cell r="EN13">
            <v>0</v>
          </cell>
          <cell r="EO13">
            <v>0</v>
          </cell>
          <cell r="EP13">
            <v>0</v>
          </cell>
          <cell r="EQ13">
            <v>0</v>
          </cell>
          <cell r="ER13">
            <v>0</v>
          </cell>
          <cell r="ES13">
            <v>0</v>
          </cell>
          <cell r="ET13">
            <v>0</v>
          </cell>
          <cell r="EU13">
            <v>0</v>
          </cell>
          <cell r="EV13">
            <v>0</v>
          </cell>
          <cell r="EW13">
            <v>0</v>
          </cell>
          <cell r="EX13">
            <v>0</v>
          </cell>
          <cell r="EY13">
            <v>0</v>
          </cell>
          <cell r="EZ13">
            <v>0</v>
          </cell>
          <cell r="FA13">
            <v>0</v>
          </cell>
          <cell r="FB13">
            <v>0</v>
          </cell>
          <cell r="FC13">
            <v>0</v>
          </cell>
          <cell r="FD13">
            <v>0</v>
          </cell>
          <cell r="FE13">
            <v>0</v>
          </cell>
          <cell r="FF13">
            <v>0</v>
          </cell>
          <cell r="FG13">
            <v>0</v>
          </cell>
          <cell r="FH13">
            <v>0</v>
          </cell>
          <cell r="FI13">
            <v>0</v>
          </cell>
          <cell r="FJ13">
            <v>0</v>
          </cell>
          <cell r="FK13">
            <v>0</v>
          </cell>
          <cell r="FL13">
            <v>0</v>
          </cell>
          <cell r="FM13">
            <v>0</v>
          </cell>
          <cell r="FN13">
            <v>0</v>
          </cell>
          <cell r="FO13">
            <v>0</v>
          </cell>
          <cell r="FP13">
            <v>0</v>
          </cell>
          <cell r="FQ13">
            <v>0</v>
          </cell>
          <cell r="FR13">
            <v>0</v>
          </cell>
          <cell r="FS13">
            <v>0</v>
          </cell>
          <cell r="FT13">
            <v>0</v>
          </cell>
          <cell r="FU13">
            <v>0</v>
          </cell>
          <cell r="FV13">
            <v>0</v>
          </cell>
          <cell r="FW13">
            <v>0</v>
          </cell>
        </row>
        <row r="14">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cell r="DE14">
            <v>0</v>
          </cell>
          <cell r="DF14">
            <v>0</v>
          </cell>
          <cell r="DG14">
            <v>0</v>
          </cell>
          <cell r="DH14">
            <v>0</v>
          </cell>
          <cell r="DI14">
            <v>0</v>
          </cell>
          <cell r="DJ14">
            <v>0</v>
          </cell>
          <cell r="DK14">
            <v>0</v>
          </cell>
          <cell r="DL14">
            <v>0</v>
          </cell>
          <cell r="DM14">
            <v>0</v>
          </cell>
          <cell r="DN14">
            <v>0</v>
          </cell>
          <cell r="DO14">
            <v>0</v>
          </cell>
          <cell r="DP14">
            <v>0</v>
          </cell>
          <cell r="DQ14">
            <v>0</v>
          </cell>
          <cell r="DR14">
            <v>0</v>
          </cell>
          <cell r="DS14">
            <v>0</v>
          </cell>
          <cell r="DT14">
            <v>0</v>
          </cell>
          <cell r="DU14">
            <v>0</v>
          </cell>
          <cell r="DV14">
            <v>0</v>
          </cell>
          <cell r="DW14">
            <v>0</v>
          </cell>
          <cell r="DX14">
            <v>0</v>
          </cell>
          <cell r="DY14">
            <v>0</v>
          </cell>
          <cell r="DZ14">
            <v>0</v>
          </cell>
          <cell r="EA14">
            <v>0</v>
          </cell>
          <cell r="EB14">
            <v>0</v>
          </cell>
          <cell r="EC14">
            <v>0</v>
          </cell>
          <cell r="ED14">
            <v>0</v>
          </cell>
          <cell r="EE14">
            <v>0</v>
          </cell>
          <cell r="EF14">
            <v>0</v>
          </cell>
          <cell r="EG14">
            <v>0</v>
          </cell>
          <cell r="EH14">
            <v>0</v>
          </cell>
          <cell r="EI14">
            <v>0</v>
          </cell>
          <cell r="EJ14">
            <v>0</v>
          </cell>
          <cell r="EK14">
            <v>0</v>
          </cell>
          <cell r="EL14">
            <v>0</v>
          </cell>
          <cell r="EM14">
            <v>0</v>
          </cell>
          <cell r="EN14">
            <v>0</v>
          </cell>
          <cell r="EO14">
            <v>0</v>
          </cell>
          <cell r="EP14">
            <v>0</v>
          </cell>
          <cell r="EQ14">
            <v>0</v>
          </cell>
          <cell r="ER14">
            <v>0</v>
          </cell>
          <cell r="ES14">
            <v>0</v>
          </cell>
          <cell r="ET14">
            <v>0</v>
          </cell>
          <cell r="EU14">
            <v>0</v>
          </cell>
          <cell r="EV14">
            <v>0</v>
          </cell>
          <cell r="EW14">
            <v>0</v>
          </cell>
          <cell r="EX14">
            <v>0</v>
          </cell>
          <cell r="EY14">
            <v>0</v>
          </cell>
          <cell r="EZ14">
            <v>0</v>
          </cell>
          <cell r="FA14">
            <v>0</v>
          </cell>
          <cell r="FB14">
            <v>0</v>
          </cell>
          <cell r="FC14">
            <v>0</v>
          </cell>
          <cell r="FD14">
            <v>0</v>
          </cell>
          <cell r="FE14">
            <v>0</v>
          </cell>
          <cell r="FF14">
            <v>0</v>
          </cell>
          <cell r="FG14">
            <v>0</v>
          </cell>
          <cell r="FH14">
            <v>0</v>
          </cell>
          <cell r="FI14">
            <v>0</v>
          </cell>
          <cell r="FJ14">
            <v>0</v>
          </cell>
          <cell r="FK14">
            <v>0</v>
          </cell>
          <cell r="FL14">
            <v>0</v>
          </cell>
          <cell r="FM14">
            <v>0</v>
          </cell>
          <cell r="FN14">
            <v>0</v>
          </cell>
          <cell r="FO14">
            <v>0</v>
          </cell>
          <cell r="FP14">
            <v>0</v>
          </cell>
          <cell r="FQ14">
            <v>0</v>
          </cell>
          <cell r="FR14">
            <v>0</v>
          </cell>
          <cell r="FS14">
            <v>0</v>
          </cell>
          <cell r="FT14">
            <v>0</v>
          </cell>
          <cell r="FU14">
            <v>0</v>
          </cell>
          <cell r="FV14">
            <v>0</v>
          </cell>
          <cell r="FW14">
            <v>0</v>
          </cell>
        </row>
        <row r="15">
          <cell r="B15">
            <v>0</v>
          </cell>
          <cell r="C15">
            <v>0</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cell r="DE15">
            <v>0</v>
          </cell>
          <cell r="DF15">
            <v>0</v>
          </cell>
          <cell r="DG15">
            <v>0</v>
          </cell>
          <cell r="DH15">
            <v>0</v>
          </cell>
          <cell r="DI15">
            <v>0</v>
          </cell>
          <cell r="DJ15">
            <v>0</v>
          </cell>
          <cell r="DK15">
            <v>0</v>
          </cell>
          <cell r="DL15">
            <v>0</v>
          </cell>
          <cell r="DM15">
            <v>0</v>
          </cell>
          <cell r="DN15">
            <v>0</v>
          </cell>
          <cell r="DO15">
            <v>0</v>
          </cell>
          <cell r="DP15">
            <v>0</v>
          </cell>
          <cell r="DQ15">
            <v>0</v>
          </cell>
          <cell r="DR15">
            <v>0</v>
          </cell>
          <cell r="DS15">
            <v>0</v>
          </cell>
          <cell r="DT15">
            <v>0</v>
          </cell>
          <cell r="DU15">
            <v>0</v>
          </cell>
          <cell r="DV15">
            <v>0</v>
          </cell>
          <cell r="DW15">
            <v>0</v>
          </cell>
          <cell r="DX15">
            <v>0</v>
          </cell>
          <cell r="DY15">
            <v>0</v>
          </cell>
          <cell r="DZ15">
            <v>0</v>
          </cell>
          <cell r="EA15">
            <v>0</v>
          </cell>
          <cell r="EB15">
            <v>0</v>
          </cell>
          <cell r="EC15">
            <v>0</v>
          </cell>
          <cell r="ED15">
            <v>0</v>
          </cell>
          <cell r="EE15">
            <v>0</v>
          </cell>
          <cell r="EF15">
            <v>0</v>
          </cell>
          <cell r="EG15">
            <v>0</v>
          </cell>
          <cell r="EH15">
            <v>0</v>
          </cell>
          <cell r="EI15">
            <v>0</v>
          </cell>
          <cell r="EJ15">
            <v>0</v>
          </cell>
          <cell r="EK15">
            <v>0</v>
          </cell>
          <cell r="EL15">
            <v>0</v>
          </cell>
          <cell r="EM15">
            <v>0</v>
          </cell>
          <cell r="EN15">
            <v>0</v>
          </cell>
          <cell r="EO15">
            <v>0</v>
          </cell>
          <cell r="EP15">
            <v>0</v>
          </cell>
          <cell r="EQ15">
            <v>0</v>
          </cell>
          <cell r="ER15">
            <v>0</v>
          </cell>
          <cell r="ES15">
            <v>0</v>
          </cell>
          <cell r="ET15">
            <v>0</v>
          </cell>
          <cell r="EU15">
            <v>0</v>
          </cell>
          <cell r="EV15">
            <v>0</v>
          </cell>
          <cell r="EW15">
            <v>0</v>
          </cell>
          <cell r="EX15">
            <v>0</v>
          </cell>
          <cell r="EY15">
            <v>0</v>
          </cell>
          <cell r="EZ15">
            <v>0</v>
          </cell>
          <cell r="FA15">
            <v>0</v>
          </cell>
          <cell r="FB15">
            <v>0</v>
          </cell>
          <cell r="FC15">
            <v>0</v>
          </cell>
          <cell r="FD15">
            <v>0</v>
          </cell>
          <cell r="FE15">
            <v>0</v>
          </cell>
          <cell r="FF15">
            <v>0</v>
          </cell>
          <cell r="FG15">
            <v>0</v>
          </cell>
          <cell r="FH15">
            <v>0</v>
          </cell>
          <cell r="FI15">
            <v>0</v>
          </cell>
          <cell r="FJ15">
            <v>0</v>
          </cell>
          <cell r="FK15">
            <v>0</v>
          </cell>
          <cell r="FL15">
            <v>0</v>
          </cell>
          <cell r="FM15">
            <v>0</v>
          </cell>
          <cell r="FN15">
            <v>0</v>
          </cell>
          <cell r="FO15">
            <v>0</v>
          </cell>
          <cell r="FP15">
            <v>0</v>
          </cell>
          <cell r="FQ15">
            <v>0</v>
          </cell>
          <cell r="FR15">
            <v>0</v>
          </cell>
          <cell r="FS15">
            <v>0</v>
          </cell>
          <cell r="FT15">
            <v>0</v>
          </cell>
          <cell r="FU15">
            <v>0</v>
          </cell>
          <cell r="FV15">
            <v>0</v>
          </cell>
          <cell r="FW15">
            <v>0</v>
          </cell>
        </row>
        <row r="16">
          <cell r="B16">
            <v>0</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cell r="DZ16">
            <v>0</v>
          </cell>
          <cell r="EA16">
            <v>0</v>
          </cell>
          <cell r="EB16">
            <v>0</v>
          </cell>
          <cell r="EC16">
            <v>0</v>
          </cell>
          <cell r="ED16">
            <v>0</v>
          </cell>
          <cell r="EE16">
            <v>0</v>
          </cell>
          <cell r="EF16">
            <v>0</v>
          </cell>
          <cell r="EG16">
            <v>0</v>
          </cell>
          <cell r="EH16">
            <v>0</v>
          </cell>
          <cell r="EI16">
            <v>0</v>
          </cell>
          <cell r="EJ16">
            <v>0</v>
          </cell>
          <cell r="EK16">
            <v>0</v>
          </cell>
          <cell r="EL16">
            <v>0</v>
          </cell>
          <cell r="EM16">
            <v>0</v>
          </cell>
          <cell r="EN16">
            <v>0</v>
          </cell>
          <cell r="EO16">
            <v>0</v>
          </cell>
          <cell r="EP16">
            <v>0</v>
          </cell>
          <cell r="EQ16">
            <v>0</v>
          </cell>
          <cell r="ER16">
            <v>0</v>
          </cell>
          <cell r="ES16">
            <v>0</v>
          </cell>
          <cell r="ET16">
            <v>0</v>
          </cell>
          <cell r="EU16">
            <v>0</v>
          </cell>
          <cell r="EV16">
            <v>0</v>
          </cell>
          <cell r="EW16">
            <v>0</v>
          </cell>
          <cell r="EX16">
            <v>0</v>
          </cell>
          <cell r="EY16">
            <v>0</v>
          </cell>
          <cell r="EZ16">
            <v>0</v>
          </cell>
          <cell r="FA16">
            <v>0</v>
          </cell>
          <cell r="FB16">
            <v>0</v>
          </cell>
          <cell r="FC16">
            <v>0</v>
          </cell>
          <cell r="FD16">
            <v>0</v>
          </cell>
          <cell r="FE16">
            <v>0</v>
          </cell>
          <cell r="FF16">
            <v>0</v>
          </cell>
          <cell r="FG16">
            <v>0</v>
          </cell>
          <cell r="FH16">
            <v>0</v>
          </cell>
          <cell r="FI16">
            <v>0</v>
          </cell>
          <cell r="FJ16">
            <v>0</v>
          </cell>
          <cell r="FK16">
            <v>0</v>
          </cell>
          <cell r="FL16">
            <v>0</v>
          </cell>
          <cell r="FM16">
            <v>0</v>
          </cell>
          <cell r="FN16">
            <v>0</v>
          </cell>
          <cell r="FO16">
            <v>0</v>
          </cell>
          <cell r="FP16">
            <v>0</v>
          </cell>
          <cell r="FQ16">
            <v>0</v>
          </cell>
          <cell r="FR16">
            <v>0</v>
          </cell>
          <cell r="FS16">
            <v>0</v>
          </cell>
          <cell r="FT16">
            <v>0</v>
          </cell>
          <cell r="FU16">
            <v>0</v>
          </cell>
          <cell r="FV16">
            <v>0</v>
          </cell>
          <cell r="FW16">
            <v>0</v>
          </cell>
        </row>
        <row r="17">
          <cell r="B17">
            <v>0</v>
          </cell>
          <cell r="C17">
            <v>0</v>
          </cell>
          <cell r="D17">
            <v>0</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0</v>
          </cell>
          <cell r="DT17">
            <v>0</v>
          </cell>
          <cell r="DU17">
            <v>0</v>
          </cell>
          <cell r="DV17">
            <v>0</v>
          </cell>
          <cell r="DW17">
            <v>0</v>
          </cell>
          <cell r="DX17">
            <v>0</v>
          </cell>
          <cell r="DY17">
            <v>0</v>
          </cell>
          <cell r="DZ17">
            <v>0</v>
          </cell>
          <cell r="EA17">
            <v>0</v>
          </cell>
          <cell r="EB17">
            <v>0</v>
          </cell>
          <cell r="EC17">
            <v>0</v>
          </cell>
          <cell r="ED17">
            <v>0</v>
          </cell>
          <cell r="EE17">
            <v>0</v>
          </cell>
          <cell r="EF17">
            <v>0</v>
          </cell>
          <cell r="EG17">
            <v>0</v>
          </cell>
          <cell r="EH17">
            <v>0</v>
          </cell>
          <cell r="EI17">
            <v>0</v>
          </cell>
          <cell r="EJ17">
            <v>0</v>
          </cell>
          <cell r="EK17">
            <v>0</v>
          </cell>
          <cell r="EL17">
            <v>0</v>
          </cell>
          <cell r="EM17">
            <v>0</v>
          </cell>
          <cell r="EN17">
            <v>0</v>
          </cell>
          <cell r="EO17">
            <v>0</v>
          </cell>
          <cell r="EP17">
            <v>0</v>
          </cell>
          <cell r="EQ17">
            <v>0</v>
          </cell>
          <cell r="ER17">
            <v>0</v>
          </cell>
          <cell r="ES17">
            <v>0</v>
          </cell>
          <cell r="ET17">
            <v>0</v>
          </cell>
          <cell r="EU17">
            <v>0</v>
          </cell>
          <cell r="EV17">
            <v>0</v>
          </cell>
          <cell r="EW17">
            <v>0</v>
          </cell>
          <cell r="EX17">
            <v>0</v>
          </cell>
          <cell r="EY17">
            <v>0</v>
          </cell>
          <cell r="EZ17">
            <v>0</v>
          </cell>
          <cell r="FA17">
            <v>0</v>
          </cell>
          <cell r="FB17">
            <v>0</v>
          </cell>
          <cell r="FC17">
            <v>0</v>
          </cell>
          <cell r="FD17">
            <v>0</v>
          </cell>
          <cell r="FE17">
            <v>0</v>
          </cell>
          <cell r="FF17">
            <v>0</v>
          </cell>
          <cell r="FG17">
            <v>0</v>
          </cell>
          <cell r="FH17">
            <v>0</v>
          </cell>
          <cell r="FI17">
            <v>0</v>
          </cell>
          <cell r="FJ17">
            <v>0</v>
          </cell>
          <cell r="FK17">
            <v>0</v>
          </cell>
          <cell r="FL17">
            <v>0</v>
          </cell>
          <cell r="FM17">
            <v>0</v>
          </cell>
          <cell r="FN17">
            <v>0</v>
          </cell>
          <cell r="FO17">
            <v>0</v>
          </cell>
          <cell r="FP17">
            <v>0</v>
          </cell>
          <cell r="FQ17">
            <v>0</v>
          </cell>
          <cell r="FR17">
            <v>0</v>
          </cell>
          <cell r="FS17">
            <v>0</v>
          </cell>
          <cell r="FT17">
            <v>0</v>
          </cell>
          <cell r="FU17">
            <v>0</v>
          </cell>
          <cell r="FV17">
            <v>0</v>
          </cell>
          <cell r="FW17">
            <v>0</v>
          </cell>
        </row>
        <row r="18">
          <cell r="B18">
            <v>0</v>
          </cell>
          <cell r="C18">
            <v>0</v>
          </cell>
          <cell r="D18">
            <v>0</v>
          </cell>
          <cell r="E18">
            <v>0</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0</v>
          </cell>
          <cell r="DT18">
            <v>0</v>
          </cell>
          <cell r="DU18">
            <v>0</v>
          </cell>
          <cell r="DV18">
            <v>0</v>
          </cell>
          <cell r="DW18">
            <v>0</v>
          </cell>
          <cell r="DX18">
            <v>0</v>
          </cell>
          <cell r="DY18">
            <v>0</v>
          </cell>
          <cell r="DZ18">
            <v>0</v>
          </cell>
          <cell r="EA18">
            <v>0</v>
          </cell>
          <cell r="EB18">
            <v>0</v>
          </cell>
          <cell r="EC18">
            <v>0</v>
          </cell>
          <cell r="ED18">
            <v>0</v>
          </cell>
          <cell r="EE18">
            <v>0</v>
          </cell>
          <cell r="EF18">
            <v>0</v>
          </cell>
          <cell r="EG18">
            <v>0</v>
          </cell>
          <cell r="EH18">
            <v>0</v>
          </cell>
          <cell r="EI18">
            <v>0</v>
          </cell>
          <cell r="EJ18">
            <v>0</v>
          </cell>
          <cell r="EK18">
            <v>0</v>
          </cell>
          <cell r="EL18">
            <v>0</v>
          </cell>
          <cell r="EM18">
            <v>0</v>
          </cell>
          <cell r="EN18">
            <v>0</v>
          </cell>
          <cell r="EO18">
            <v>0</v>
          </cell>
          <cell r="EP18">
            <v>0</v>
          </cell>
          <cell r="EQ18">
            <v>0</v>
          </cell>
          <cell r="ER18">
            <v>0</v>
          </cell>
          <cell r="ES18">
            <v>0</v>
          </cell>
          <cell r="ET18">
            <v>0</v>
          </cell>
          <cell r="EU18">
            <v>0</v>
          </cell>
          <cell r="EV18">
            <v>0</v>
          </cell>
          <cell r="EW18">
            <v>0</v>
          </cell>
          <cell r="EX18">
            <v>0</v>
          </cell>
          <cell r="EY18">
            <v>0</v>
          </cell>
          <cell r="EZ18">
            <v>0</v>
          </cell>
          <cell r="FA18">
            <v>0</v>
          </cell>
          <cell r="FB18">
            <v>0</v>
          </cell>
          <cell r="FC18">
            <v>0</v>
          </cell>
          <cell r="FD18">
            <v>0</v>
          </cell>
          <cell r="FE18">
            <v>0</v>
          </cell>
          <cell r="FF18">
            <v>0</v>
          </cell>
          <cell r="FG18">
            <v>0</v>
          </cell>
          <cell r="FH18">
            <v>0</v>
          </cell>
          <cell r="FI18">
            <v>0</v>
          </cell>
          <cell r="FJ18">
            <v>0</v>
          </cell>
          <cell r="FK18">
            <v>0</v>
          </cell>
          <cell r="FL18">
            <v>0</v>
          </cell>
          <cell r="FM18">
            <v>0</v>
          </cell>
          <cell r="FN18">
            <v>0</v>
          </cell>
          <cell r="FO18">
            <v>0</v>
          </cell>
          <cell r="FP18">
            <v>0</v>
          </cell>
          <cell r="FQ18">
            <v>0</v>
          </cell>
          <cell r="FR18">
            <v>0</v>
          </cell>
          <cell r="FS18">
            <v>0</v>
          </cell>
          <cell r="FT18">
            <v>0</v>
          </cell>
          <cell r="FU18">
            <v>0</v>
          </cell>
          <cell r="FV18">
            <v>0</v>
          </cell>
          <cell r="FW18">
            <v>0</v>
          </cell>
        </row>
        <row r="19">
          <cell r="B19">
            <v>0</v>
          </cell>
          <cell r="C19">
            <v>0</v>
          </cell>
          <cell r="D19">
            <v>0</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0</v>
          </cell>
          <cell r="DT19">
            <v>0</v>
          </cell>
          <cell r="DU19">
            <v>0</v>
          </cell>
          <cell r="DV19">
            <v>0</v>
          </cell>
          <cell r="DW19">
            <v>0</v>
          </cell>
          <cell r="DX19">
            <v>0</v>
          </cell>
          <cell r="DY19">
            <v>0</v>
          </cell>
          <cell r="DZ19">
            <v>0</v>
          </cell>
          <cell r="EA19">
            <v>0</v>
          </cell>
          <cell r="EB19">
            <v>0</v>
          </cell>
          <cell r="EC19">
            <v>0</v>
          </cell>
          <cell r="ED19">
            <v>0</v>
          </cell>
          <cell r="EE19">
            <v>0</v>
          </cell>
          <cell r="EF19">
            <v>0</v>
          </cell>
          <cell r="EG19">
            <v>0</v>
          </cell>
          <cell r="EH19">
            <v>0</v>
          </cell>
          <cell r="EI19">
            <v>0</v>
          </cell>
          <cell r="EJ19">
            <v>0</v>
          </cell>
          <cell r="EK19">
            <v>0</v>
          </cell>
          <cell r="EL19">
            <v>0</v>
          </cell>
          <cell r="EM19">
            <v>0</v>
          </cell>
          <cell r="EN19">
            <v>0</v>
          </cell>
          <cell r="EO19">
            <v>0</v>
          </cell>
          <cell r="EP19">
            <v>0</v>
          </cell>
          <cell r="EQ19">
            <v>0</v>
          </cell>
          <cell r="ER19">
            <v>0</v>
          </cell>
          <cell r="ES19">
            <v>0</v>
          </cell>
          <cell r="ET19">
            <v>0</v>
          </cell>
          <cell r="EU19">
            <v>0</v>
          </cell>
          <cell r="EV19">
            <v>0</v>
          </cell>
          <cell r="EW19">
            <v>0</v>
          </cell>
          <cell r="EX19">
            <v>0</v>
          </cell>
          <cell r="EY19">
            <v>0</v>
          </cell>
          <cell r="EZ19">
            <v>0</v>
          </cell>
          <cell r="FA19">
            <v>0</v>
          </cell>
          <cell r="FB19">
            <v>0</v>
          </cell>
          <cell r="FC19">
            <v>0</v>
          </cell>
          <cell r="FD19">
            <v>0</v>
          </cell>
          <cell r="FE19">
            <v>0</v>
          </cell>
          <cell r="FF19">
            <v>0</v>
          </cell>
          <cell r="FG19">
            <v>0</v>
          </cell>
          <cell r="FH19">
            <v>0</v>
          </cell>
          <cell r="FI19">
            <v>0</v>
          </cell>
          <cell r="FJ19">
            <v>0</v>
          </cell>
          <cell r="FK19">
            <v>0</v>
          </cell>
          <cell r="FL19">
            <v>0</v>
          </cell>
          <cell r="FM19">
            <v>0</v>
          </cell>
          <cell r="FN19">
            <v>0</v>
          </cell>
          <cell r="FO19">
            <v>0</v>
          </cell>
          <cell r="FP19">
            <v>0</v>
          </cell>
          <cell r="FQ19">
            <v>0</v>
          </cell>
          <cell r="FR19">
            <v>0</v>
          </cell>
          <cell r="FS19">
            <v>0</v>
          </cell>
          <cell r="FT19">
            <v>0</v>
          </cell>
          <cell r="FU19">
            <v>0</v>
          </cell>
          <cell r="FV19">
            <v>0</v>
          </cell>
          <cell r="FW19">
            <v>0</v>
          </cell>
        </row>
        <row r="20">
          <cell r="B20">
            <v>0</v>
          </cell>
          <cell r="C20">
            <v>0</v>
          </cell>
          <cell r="D20">
            <v>0</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0</v>
          </cell>
          <cell r="DT20">
            <v>0</v>
          </cell>
          <cell r="DU20">
            <v>0</v>
          </cell>
          <cell r="DV20">
            <v>0</v>
          </cell>
          <cell r="DW20">
            <v>0</v>
          </cell>
          <cell r="DX20">
            <v>0</v>
          </cell>
          <cell r="DY20">
            <v>0</v>
          </cell>
          <cell r="DZ20">
            <v>0</v>
          </cell>
          <cell r="EA20">
            <v>0</v>
          </cell>
          <cell r="EB20">
            <v>0</v>
          </cell>
          <cell r="EC20">
            <v>0</v>
          </cell>
          <cell r="ED20">
            <v>0</v>
          </cell>
          <cell r="EE20">
            <v>0</v>
          </cell>
          <cell r="EF20">
            <v>0</v>
          </cell>
          <cell r="EG20">
            <v>0</v>
          </cell>
          <cell r="EH20">
            <v>0</v>
          </cell>
          <cell r="EI20">
            <v>0</v>
          </cell>
          <cell r="EJ20">
            <v>0</v>
          </cell>
          <cell r="EK20">
            <v>0</v>
          </cell>
          <cell r="EL20">
            <v>0</v>
          </cell>
          <cell r="EM20">
            <v>0</v>
          </cell>
          <cell r="EN20">
            <v>0</v>
          </cell>
          <cell r="EO20">
            <v>0</v>
          </cell>
          <cell r="EP20">
            <v>0</v>
          </cell>
          <cell r="EQ20">
            <v>0</v>
          </cell>
          <cell r="ER20">
            <v>0</v>
          </cell>
          <cell r="ES20">
            <v>0</v>
          </cell>
          <cell r="ET20">
            <v>0</v>
          </cell>
          <cell r="EU20">
            <v>0</v>
          </cell>
          <cell r="EV20">
            <v>0</v>
          </cell>
          <cell r="EW20">
            <v>0</v>
          </cell>
          <cell r="EX20">
            <v>0</v>
          </cell>
          <cell r="EY20">
            <v>0</v>
          </cell>
          <cell r="EZ20">
            <v>0</v>
          </cell>
          <cell r="FA20">
            <v>0</v>
          </cell>
          <cell r="FB20">
            <v>0</v>
          </cell>
          <cell r="FC20">
            <v>0</v>
          </cell>
          <cell r="FD20">
            <v>0</v>
          </cell>
          <cell r="FE20">
            <v>0</v>
          </cell>
          <cell r="FF20">
            <v>0</v>
          </cell>
          <cell r="FG20">
            <v>0</v>
          </cell>
          <cell r="FH20">
            <v>0</v>
          </cell>
          <cell r="FI20">
            <v>0</v>
          </cell>
          <cell r="FJ20">
            <v>0</v>
          </cell>
          <cell r="FK20">
            <v>0</v>
          </cell>
          <cell r="FL20">
            <v>0</v>
          </cell>
          <cell r="FM20">
            <v>0</v>
          </cell>
          <cell r="FN20">
            <v>0</v>
          </cell>
          <cell r="FO20">
            <v>0</v>
          </cell>
          <cell r="FP20">
            <v>0</v>
          </cell>
          <cell r="FQ20">
            <v>0</v>
          </cell>
          <cell r="FR20">
            <v>0</v>
          </cell>
          <cell r="FS20">
            <v>0</v>
          </cell>
          <cell r="FT20">
            <v>0</v>
          </cell>
          <cell r="FU20">
            <v>0</v>
          </cell>
          <cell r="FV20">
            <v>0</v>
          </cell>
          <cell r="FW20">
            <v>0</v>
          </cell>
        </row>
        <row r="21">
          <cell r="B21">
            <v>0</v>
          </cell>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0</v>
          </cell>
          <cell r="DT21">
            <v>0</v>
          </cell>
          <cell r="DU21">
            <v>0</v>
          </cell>
          <cell r="DV21">
            <v>0</v>
          </cell>
          <cell r="DW21">
            <v>0</v>
          </cell>
          <cell r="DX21">
            <v>0</v>
          </cell>
          <cell r="DY21">
            <v>0</v>
          </cell>
          <cell r="DZ21">
            <v>0</v>
          </cell>
          <cell r="EA21">
            <v>0</v>
          </cell>
          <cell r="EB21">
            <v>0</v>
          </cell>
          <cell r="EC21">
            <v>0</v>
          </cell>
          <cell r="ED21">
            <v>0</v>
          </cell>
          <cell r="EE21">
            <v>0</v>
          </cell>
          <cell r="EF21">
            <v>0</v>
          </cell>
          <cell r="EG21">
            <v>0</v>
          </cell>
          <cell r="EH21">
            <v>0</v>
          </cell>
          <cell r="EI21">
            <v>0</v>
          </cell>
          <cell r="EJ21">
            <v>0</v>
          </cell>
          <cell r="EK21">
            <v>0</v>
          </cell>
          <cell r="EL21">
            <v>0</v>
          </cell>
          <cell r="EM21">
            <v>0</v>
          </cell>
          <cell r="EN21">
            <v>0</v>
          </cell>
          <cell r="EO21">
            <v>0</v>
          </cell>
          <cell r="EP21">
            <v>0</v>
          </cell>
          <cell r="EQ21">
            <v>0</v>
          </cell>
          <cell r="ER21">
            <v>0</v>
          </cell>
          <cell r="ES21">
            <v>0</v>
          </cell>
          <cell r="ET21">
            <v>0</v>
          </cell>
          <cell r="EU21">
            <v>0</v>
          </cell>
          <cell r="EV21">
            <v>0</v>
          </cell>
          <cell r="EW21">
            <v>0</v>
          </cell>
          <cell r="EX21">
            <v>0</v>
          </cell>
          <cell r="EY21">
            <v>0</v>
          </cell>
          <cell r="EZ21">
            <v>0</v>
          </cell>
          <cell r="FA21">
            <v>0</v>
          </cell>
          <cell r="FB21">
            <v>0</v>
          </cell>
          <cell r="FC21">
            <v>0</v>
          </cell>
          <cell r="FD21">
            <v>0</v>
          </cell>
          <cell r="FE21">
            <v>0</v>
          </cell>
          <cell r="FF21">
            <v>0</v>
          </cell>
          <cell r="FG21">
            <v>0</v>
          </cell>
          <cell r="FH21">
            <v>0</v>
          </cell>
          <cell r="FI21">
            <v>0</v>
          </cell>
          <cell r="FJ21">
            <v>0</v>
          </cell>
          <cell r="FK21">
            <v>0</v>
          </cell>
          <cell r="FL21">
            <v>0</v>
          </cell>
          <cell r="FM21">
            <v>0</v>
          </cell>
          <cell r="FN21">
            <v>0</v>
          </cell>
          <cell r="FO21">
            <v>0</v>
          </cell>
          <cell r="FP21">
            <v>0</v>
          </cell>
          <cell r="FQ21">
            <v>0</v>
          </cell>
          <cell r="FR21">
            <v>0</v>
          </cell>
          <cell r="FS21">
            <v>0</v>
          </cell>
          <cell r="FT21">
            <v>0</v>
          </cell>
          <cell r="FU21">
            <v>0</v>
          </cell>
          <cell r="FV21">
            <v>0</v>
          </cell>
          <cell r="FW21">
            <v>0</v>
          </cell>
        </row>
        <row r="22">
          <cell r="B22">
            <v>0</v>
          </cell>
          <cell r="C22">
            <v>0</v>
          </cell>
          <cell r="D22">
            <v>0</v>
          </cell>
          <cell r="E22">
            <v>0</v>
          </cell>
          <cell r="F22">
            <v>0</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0</v>
          </cell>
          <cell r="DT22">
            <v>0</v>
          </cell>
          <cell r="DU22">
            <v>0</v>
          </cell>
          <cell r="DV22">
            <v>0</v>
          </cell>
          <cell r="DW22">
            <v>0</v>
          </cell>
          <cell r="DX22">
            <v>0</v>
          </cell>
          <cell r="DY22">
            <v>0</v>
          </cell>
          <cell r="DZ22">
            <v>0</v>
          </cell>
          <cell r="EA22">
            <v>0</v>
          </cell>
          <cell r="EB22">
            <v>0</v>
          </cell>
          <cell r="EC22">
            <v>0</v>
          </cell>
          <cell r="ED22">
            <v>0</v>
          </cell>
          <cell r="EE22">
            <v>0</v>
          </cell>
          <cell r="EF22">
            <v>0</v>
          </cell>
          <cell r="EG22">
            <v>0</v>
          </cell>
          <cell r="EH22">
            <v>0</v>
          </cell>
          <cell r="EI22">
            <v>0</v>
          </cell>
          <cell r="EJ22">
            <v>0</v>
          </cell>
          <cell r="EK22">
            <v>0</v>
          </cell>
          <cell r="EL22">
            <v>0</v>
          </cell>
          <cell r="EM22">
            <v>0</v>
          </cell>
          <cell r="EN22">
            <v>0</v>
          </cell>
          <cell r="EO22">
            <v>0</v>
          </cell>
          <cell r="EP22">
            <v>0</v>
          </cell>
          <cell r="EQ22">
            <v>0</v>
          </cell>
          <cell r="ER22">
            <v>0</v>
          </cell>
          <cell r="ES22">
            <v>0</v>
          </cell>
          <cell r="ET22">
            <v>0</v>
          </cell>
          <cell r="EU22">
            <v>0</v>
          </cell>
          <cell r="EV22">
            <v>0</v>
          </cell>
          <cell r="EW22">
            <v>0</v>
          </cell>
          <cell r="EX22">
            <v>0</v>
          </cell>
          <cell r="EY22">
            <v>0</v>
          </cell>
          <cell r="EZ22">
            <v>0</v>
          </cell>
          <cell r="FA22">
            <v>0</v>
          </cell>
          <cell r="FB22">
            <v>0</v>
          </cell>
          <cell r="FC22">
            <v>0</v>
          </cell>
          <cell r="FD22">
            <v>0</v>
          </cell>
          <cell r="FE22">
            <v>0</v>
          </cell>
          <cell r="FF22">
            <v>0</v>
          </cell>
          <cell r="FG22">
            <v>0</v>
          </cell>
          <cell r="FH22">
            <v>0</v>
          </cell>
          <cell r="FI22">
            <v>0</v>
          </cell>
          <cell r="FJ22">
            <v>0</v>
          </cell>
          <cell r="FK22">
            <v>0</v>
          </cell>
          <cell r="FL22">
            <v>0</v>
          </cell>
          <cell r="FM22">
            <v>0</v>
          </cell>
          <cell r="FN22">
            <v>0</v>
          </cell>
          <cell r="FO22">
            <v>0</v>
          </cell>
          <cell r="FP22">
            <v>0</v>
          </cell>
          <cell r="FQ22">
            <v>0</v>
          </cell>
          <cell r="FR22">
            <v>0</v>
          </cell>
          <cell r="FS22">
            <v>0</v>
          </cell>
          <cell r="FT22">
            <v>0</v>
          </cell>
          <cell r="FU22">
            <v>0</v>
          </cell>
          <cell r="FV22">
            <v>0</v>
          </cell>
          <cell r="FW22">
            <v>0</v>
          </cell>
        </row>
        <row r="23">
          <cell r="B23">
            <v>21.919</v>
          </cell>
          <cell r="C23">
            <v>242.50700000000001</v>
          </cell>
          <cell r="D23">
            <v>127.479</v>
          </cell>
          <cell r="E23">
            <v>115.029</v>
          </cell>
          <cell r="F23">
            <v>174.55799999999999</v>
          </cell>
          <cell r="G23">
            <v>78</v>
          </cell>
          <cell r="H23">
            <v>96.558999999999997</v>
          </cell>
          <cell r="I23">
            <v>23.498000000000001</v>
          </cell>
          <cell r="J23">
            <v>10.435</v>
          </cell>
          <cell r="K23">
            <v>13.061999999999999</v>
          </cell>
          <cell r="L23">
            <v>166.898</v>
          </cell>
          <cell r="M23">
            <v>84.754000000000005</v>
          </cell>
          <cell r="N23">
            <v>82.144000000000005</v>
          </cell>
          <cell r="O23">
            <v>126.261</v>
          </cell>
          <cell r="P23">
            <v>66.637</v>
          </cell>
          <cell r="Q23">
            <v>59.622999999999998</v>
          </cell>
          <cell r="R23">
            <v>11.026999999999999</v>
          </cell>
          <cell r="S23">
            <v>5.7270000000000003</v>
          </cell>
          <cell r="T23">
            <v>5.3010000000000002</v>
          </cell>
          <cell r="U23">
            <v>5.2210000000000001</v>
          </cell>
          <cell r="V23">
            <v>1.8029999999999999</v>
          </cell>
          <cell r="W23">
            <v>3.4180000000000001</v>
          </cell>
          <cell r="X23">
            <v>3.907</v>
          </cell>
          <cell r="Y23">
            <v>1.5629999999999999</v>
          </cell>
          <cell r="Z23">
            <v>2.3439999999999999</v>
          </cell>
          <cell r="AA23">
            <v>5.8140000000000001</v>
          </cell>
          <cell r="AB23">
            <v>2.4609999999999999</v>
          </cell>
          <cell r="AC23">
            <v>3.3530000000000002</v>
          </cell>
          <cell r="AD23">
            <v>5.0069999999999997</v>
          </cell>
          <cell r="AE23">
            <v>1.734</v>
          </cell>
          <cell r="AF23">
            <v>3.2719999999999998</v>
          </cell>
          <cell r="AG23">
            <v>21.739000000000001</v>
          </cell>
          <cell r="AH23">
            <v>10.356999999999999</v>
          </cell>
          <cell r="AI23">
            <v>11.382</v>
          </cell>
          <cell r="AJ23">
            <v>104.52200000000001</v>
          </cell>
          <cell r="AK23">
            <v>56.280999999999999</v>
          </cell>
          <cell r="AL23">
            <v>48.241</v>
          </cell>
          <cell r="AM23">
            <v>20.018999999999998</v>
          </cell>
          <cell r="AN23">
            <v>9.3330000000000002</v>
          </cell>
          <cell r="AO23">
            <v>10.686</v>
          </cell>
          <cell r="AP23">
            <v>89.298000000000002</v>
          </cell>
          <cell r="AQ23">
            <v>46.054000000000002</v>
          </cell>
          <cell r="AR23">
            <v>43.244</v>
          </cell>
          <cell r="AS23">
            <v>6.3070000000000004</v>
          </cell>
          <cell r="AT23">
            <v>2.71</v>
          </cell>
          <cell r="AU23">
            <v>3.5979999999999999</v>
          </cell>
          <cell r="AV23">
            <v>134.13399999999999</v>
          </cell>
          <cell r="AW23">
            <v>71.052999999999997</v>
          </cell>
          <cell r="AX23">
            <v>63.081000000000003</v>
          </cell>
          <cell r="AY23">
            <v>119.029</v>
          </cell>
          <cell r="AZ23">
            <v>63.423000000000002</v>
          </cell>
          <cell r="BA23">
            <v>55.606999999999999</v>
          </cell>
          <cell r="BB23">
            <v>111.60899999999999</v>
          </cell>
          <cell r="BC23">
            <v>59.786000000000001</v>
          </cell>
          <cell r="BD23">
            <v>51.823</v>
          </cell>
          <cell r="BE23">
            <v>24.035</v>
          </cell>
          <cell r="BF23">
            <v>12.202</v>
          </cell>
          <cell r="BG23">
            <v>11.832000000000001</v>
          </cell>
          <cell r="BH23">
            <v>15.782</v>
          </cell>
          <cell r="BI23">
            <v>8.3350000000000009</v>
          </cell>
          <cell r="BJ23">
            <v>7.4470000000000001</v>
          </cell>
          <cell r="BK23">
            <v>7.9089999999999998</v>
          </cell>
          <cell r="BL23">
            <v>3.919</v>
          </cell>
          <cell r="BM23">
            <v>3.99</v>
          </cell>
          <cell r="BN23">
            <v>6.4089999999999998</v>
          </cell>
          <cell r="BO23">
            <v>2.9369999999999998</v>
          </cell>
          <cell r="BP23">
            <v>3.472</v>
          </cell>
          <cell r="BQ23">
            <v>34.228000000000002</v>
          </cell>
          <cell r="BR23">
            <v>15.179</v>
          </cell>
          <cell r="BS23">
            <v>19.048999999999999</v>
          </cell>
          <cell r="BT23">
            <v>8.6080000000000005</v>
          </cell>
          <cell r="BU23">
            <v>3.7789999999999999</v>
          </cell>
          <cell r="BV23">
            <v>4.8289999999999997</v>
          </cell>
          <cell r="BW23">
            <v>2.548</v>
          </cell>
          <cell r="BX23">
            <v>1.367</v>
          </cell>
          <cell r="BY23">
            <v>1.1819999999999999</v>
          </cell>
          <cell r="BZ23">
            <v>7.3310000000000004</v>
          </cell>
          <cell r="CA23">
            <v>3.2789999999999999</v>
          </cell>
          <cell r="CB23">
            <v>4.0519999999999996</v>
          </cell>
          <cell r="CC23">
            <v>1.4319999999999999</v>
          </cell>
          <cell r="CD23">
            <v>0.76500000000000001</v>
          </cell>
          <cell r="CE23">
            <v>0.66700000000000004</v>
          </cell>
          <cell r="CF23">
            <v>4.7249999999999996</v>
          </cell>
          <cell r="CG23">
            <v>1.917</v>
          </cell>
          <cell r="CH23">
            <v>2.8079999999999998</v>
          </cell>
          <cell r="CI23">
            <v>0.35899999999999999</v>
          </cell>
          <cell r="CJ23">
            <v>0</v>
          </cell>
          <cell r="CK23">
            <v>0.35899999999999999</v>
          </cell>
          <cell r="CL23">
            <v>1.361</v>
          </cell>
          <cell r="CM23">
            <v>0.58399999999999996</v>
          </cell>
          <cell r="CN23">
            <v>0.77700000000000002</v>
          </cell>
          <cell r="CO23">
            <v>1.6080000000000001</v>
          </cell>
          <cell r="CP23">
            <v>0</v>
          </cell>
          <cell r="CQ23">
            <v>1.6080000000000001</v>
          </cell>
          <cell r="CR23">
            <v>17.707000000000001</v>
          </cell>
          <cell r="CS23">
            <v>8.1839999999999993</v>
          </cell>
          <cell r="CT23">
            <v>9.5220000000000002</v>
          </cell>
          <cell r="CU23">
            <v>15.101000000000001</v>
          </cell>
          <cell r="CV23">
            <v>6.8</v>
          </cell>
          <cell r="CW23">
            <v>8.3010000000000002</v>
          </cell>
          <cell r="CX23">
            <v>2.5419999999999998</v>
          </cell>
          <cell r="CY23">
            <v>1.3180000000000001</v>
          </cell>
          <cell r="CZ23">
            <v>1.224</v>
          </cell>
          <cell r="DA23">
            <v>12.558999999999999</v>
          </cell>
          <cell r="DB23">
            <v>5.4820000000000002</v>
          </cell>
          <cell r="DC23">
            <v>7.077</v>
          </cell>
          <cell r="DD23">
            <v>128.803</v>
          </cell>
          <cell r="DE23">
            <v>67.954999999999998</v>
          </cell>
          <cell r="DF23">
            <v>60.847999999999999</v>
          </cell>
          <cell r="DG23">
            <v>38.094999999999999</v>
          </cell>
          <cell r="DH23">
            <v>16.797999999999998</v>
          </cell>
          <cell r="DI23">
            <v>21.295999999999999</v>
          </cell>
          <cell r="DJ23">
            <v>6.6349999999999998</v>
          </cell>
          <cell r="DK23">
            <v>3.0089999999999999</v>
          </cell>
          <cell r="DL23">
            <v>3.6259999999999999</v>
          </cell>
          <cell r="DM23">
            <v>315.14800000000002</v>
          </cell>
          <cell r="DN23">
            <v>152.39099999999999</v>
          </cell>
          <cell r="DO23">
            <v>162.75700000000001</v>
          </cell>
          <cell r="DP23">
            <v>212.60900000000001</v>
          </cell>
          <cell r="DQ23">
            <v>105.624</v>
          </cell>
          <cell r="DR23">
            <v>106.985</v>
          </cell>
          <cell r="DS23">
            <v>23.864999999999998</v>
          </cell>
          <cell r="DT23">
            <v>11.978</v>
          </cell>
          <cell r="DU23">
            <v>11.887</v>
          </cell>
          <cell r="DV23">
            <v>13.92</v>
          </cell>
          <cell r="DW23">
            <v>5.1210000000000004</v>
          </cell>
          <cell r="DX23">
            <v>8.7989999999999995</v>
          </cell>
          <cell r="DY23">
            <v>7.6840000000000002</v>
          </cell>
          <cell r="DZ23">
            <v>3.621</v>
          </cell>
          <cell r="EA23">
            <v>4.0629999999999997</v>
          </cell>
          <cell r="EB23">
            <v>13.265000000000001</v>
          </cell>
          <cell r="EC23">
            <v>5.423</v>
          </cell>
          <cell r="ED23">
            <v>7.8419999999999996</v>
          </cell>
          <cell r="EE23">
            <v>12.625999999999999</v>
          </cell>
          <cell r="EF23">
            <v>4.7839999999999998</v>
          </cell>
          <cell r="EG23">
            <v>7.8419999999999996</v>
          </cell>
          <cell r="EH23">
            <v>44.976999999999997</v>
          </cell>
          <cell r="EI23">
            <v>22.175000000000001</v>
          </cell>
          <cell r="EJ23">
            <v>22.802</v>
          </cell>
          <cell r="EK23">
            <v>167.63200000000001</v>
          </cell>
          <cell r="EL23">
            <v>83.448999999999998</v>
          </cell>
          <cell r="EM23">
            <v>84.182000000000002</v>
          </cell>
          <cell r="EN23">
            <v>42.466000000000001</v>
          </cell>
          <cell r="EO23">
            <v>20.677</v>
          </cell>
          <cell r="EP23">
            <v>21.789000000000001</v>
          </cell>
          <cell r="EQ23">
            <v>147.23400000000001</v>
          </cell>
          <cell r="ER23">
            <v>69.478999999999999</v>
          </cell>
          <cell r="ES23">
            <v>77.754999999999995</v>
          </cell>
          <cell r="ET23">
            <v>19.542000000000002</v>
          </cell>
          <cell r="EU23">
            <v>8.2910000000000004</v>
          </cell>
          <cell r="EV23">
            <v>11.25</v>
          </cell>
          <cell r="EW23">
            <v>227.572</v>
          </cell>
          <cell r="EX23">
            <v>112.64700000000001</v>
          </cell>
          <cell r="EY23">
            <v>114.926</v>
          </cell>
          <cell r="EZ23">
            <v>204.89500000000001</v>
          </cell>
          <cell r="FA23">
            <v>101.755</v>
          </cell>
          <cell r="FB23">
            <v>103.14</v>
          </cell>
          <cell r="FC23">
            <v>194.10900000000001</v>
          </cell>
          <cell r="FD23">
            <v>96.927999999999997</v>
          </cell>
          <cell r="FE23">
            <v>97.182000000000002</v>
          </cell>
          <cell r="FF23">
            <v>60.046999999999997</v>
          </cell>
          <cell r="FG23">
            <v>28.762</v>
          </cell>
          <cell r="FH23">
            <v>31.285</v>
          </cell>
          <cell r="FI23">
            <v>39.790999999999997</v>
          </cell>
          <cell r="FJ23">
            <v>19.600000000000001</v>
          </cell>
          <cell r="FK23">
            <v>20.192</v>
          </cell>
          <cell r="FL23">
            <v>24.827999999999999</v>
          </cell>
          <cell r="FM23">
            <v>12.577</v>
          </cell>
          <cell r="FN23">
            <v>12.250999999999999</v>
          </cell>
          <cell r="FO23">
            <v>10.425000000000001</v>
          </cell>
          <cell r="FP23">
            <v>6.1849999999999996</v>
          </cell>
          <cell r="FQ23">
            <v>4.24</v>
          </cell>
          <cell r="FR23">
            <v>92.114000000000004</v>
          </cell>
          <cell r="FS23">
            <v>40.582000000000001</v>
          </cell>
          <cell r="FT23">
            <v>51.531999999999996</v>
          </cell>
          <cell r="FU23">
            <v>23.635000000000002</v>
          </cell>
          <cell r="FV23">
            <v>9.2430000000000003</v>
          </cell>
          <cell r="FW23">
            <v>14.391999999999999</v>
          </cell>
        </row>
        <row r="24">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0</v>
          </cell>
          <cell r="DT24">
            <v>0</v>
          </cell>
          <cell r="DU24">
            <v>0</v>
          </cell>
          <cell r="DV24">
            <v>0</v>
          </cell>
          <cell r="DW24">
            <v>0</v>
          </cell>
          <cell r="DX24">
            <v>0</v>
          </cell>
          <cell r="DY24">
            <v>0</v>
          </cell>
          <cell r="DZ24">
            <v>0</v>
          </cell>
          <cell r="EA24">
            <v>0</v>
          </cell>
          <cell r="EB24">
            <v>0</v>
          </cell>
          <cell r="EC24">
            <v>0</v>
          </cell>
          <cell r="ED24">
            <v>0</v>
          </cell>
          <cell r="EE24">
            <v>0</v>
          </cell>
          <cell r="EF24">
            <v>0</v>
          </cell>
          <cell r="EG24">
            <v>0</v>
          </cell>
          <cell r="EH24">
            <v>0</v>
          </cell>
          <cell r="EI24">
            <v>0</v>
          </cell>
          <cell r="EJ24">
            <v>0</v>
          </cell>
          <cell r="EK24">
            <v>0</v>
          </cell>
          <cell r="EL24">
            <v>0</v>
          </cell>
          <cell r="EM24">
            <v>0</v>
          </cell>
          <cell r="EN24">
            <v>0</v>
          </cell>
          <cell r="EO24">
            <v>0</v>
          </cell>
          <cell r="EP24">
            <v>0</v>
          </cell>
          <cell r="EQ24">
            <v>0</v>
          </cell>
          <cell r="ER24">
            <v>0</v>
          </cell>
          <cell r="ES24">
            <v>0</v>
          </cell>
          <cell r="ET24">
            <v>0</v>
          </cell>
          <cell r="EU24">
            <v>0</v>
          </cell>
          <cell r="EV24">
            <v>0</v>
          </cell>
          <cell r="EW24">
            <v>0</v>
          </cell>
          <cell r="EX24">
            <v>0</v>
          </cell>
          <cell r="EY24">
            <v>0</v>
          </cell>
          <cell r="EZ24">
            <v>0</v>
          </cell>
          <cell r="FA24">
            <v>0</v>
          </cell>
          <cell r="FB24">
            <v>0</v>
          </cell>
          <cell r="FC24">
            <v>0</v>
          </cell>
          <cell r="FD24">
            <v>0</v>
          </cell>
          <cell r="FE24">
            <v>0</v>
          </cell>
          <cell r="FF24">
            <v>0</v>
          </cell>
          <cell r="FG24">
            <v>0</v>
          </cell>
          <cell r="FH24">
            <v>0</v>
          </cell>
          <cell r="FI24">
            <v>0</v>
          </cell>
          <cell r="FJ24">
            <v>0</v>
          </cell>
          <cell r="FK24">
            <v>0</v>
          </cell>
          <cell r="FL24">
            <v>0</v>
          </cell>
          <cell r="FM24">
            <v>0</v>
          </cell>
          <cell r="FN24">
            <v>0</v>
          </cell>
          <cell r="FO24">
            <v>0</v>
          </cell>
          <cell r="FP24">
            <v>0</v>
          </cell>
          <cell r="FQ24">
            <v>0</v>
          </cell>
          <cell r="FR24">
            <v>0</v>
          </cell>
          <cell r="FS24">
            <v>0</v>
          </cell>
          <cell r="FT24">
            <v>0</v>
          </cell>
          <cell r="FU24">
            <v>0</v>
          </cell>
          <cell r="FV24">
            <v>0</v>
          </cell>
          <cell r="FW24">
            <v>0</v>
          </cell>
        </row>
        <row r="25">
          <cell r="B25">
            <v>0</v>
          </cell>
          <cell r="C25">
            <v>0</v>
          </cell>
          <cell r="D25">
            <v>0</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0</v>
          </cell>
          <cell r="DT25">
            <v>0</v>
          </cell>
          <cell r="DU25">
            <v>0</v>
          </cell>
          <cell r="DV25">
            <v>0</v>
          </cell>
          <cell r="DW25">
            <v>0</v>
          </cell>
          <cell r="DX25">
            <v>0</v>
          </cell>
          <cell r="DY25">
            <v>0</v>
          </cell>
          <cell r="DZ25">
            <v>0</v>
          </cell>
          <cell r="EA25">
            <v>0</v>
          </cell>
          <cell r="EB25">
            <v>0</v>
          </cell>
          <cell r="EC25">
            <v>0</v>
          </cell>
          <cell r="ED25">
            <v>0</v>
          </cell>
          <cell r="EE25">
            <v>0</v>
          </cell>
          <cell r="EF25">
            <v>0</v>
          </cell>
          <cell r="EG25">
            <v>0</v>
          </cell>
          <cell r="EH25">
            <v>0</v>
          </cell>
          <cell r="EI25">
            <v>0</v>
          </cell>
          <cell r="EJ25">
            <v>0</v>
          </cell>
          <cell r="EK25">
            <v>0</v>
          </cell>
          <cell r="EL25">
            <v>0</v>
          </cell>
          <cell r="EM25">
            <v>0</v>
          </cell>
          <cell r="EN25">
            <v>0</v>
          </cell>
          <cell r="EO25">
            <v>0</v>
          </cell>
          <cell r="EP25">
            <v>0</v>
          </cell>
          <cell r="EQ25">
            <v>0</v>
          </cell>
          <cell r="ER25">
            <v>0</v>
          </cell>
          <cell r="ES25">
            <v>0</v>
          </cell>
          <cell r="ET25">
            <v>0</v>
          </cell>
          <cell r="EU25">
            <v>0</v>
          </cell>
          <cell r="EV25">
            <v>0</v>
          </cell>
          <cell r="EW25">
            <v>0</v>
          </cell>
          <cell r="EX25">
            <v>0</v>
          </cell>
          <cell r="EY25">
            <v>0</v>
          </cell>
          <cell r="EZ25">
            <v>0</v>
          </cell>
          <cell r="FA25">
            <v>0</v>
          </cell>
          <cell r="FB25">
            <v>0</v>
          </cell>
          <cell r="FC25">
            <v>0</v>
          </cell>
          <cell r="FD25">
            <v>0</v>
          </cell>
          <cell r="FE25">
            <v>0</v>
          </cell>
          <cell r="FF25">
            <v>0</v>
          </cell>
          <cell r="FG25">
            <v>0</v>
          </cell>
          <cell r="FH25">
            <v>0</v>
          </cell>
          <cell r="FI25">
            <v>0</v>
          </cell>
          <cell r="FJ25">
            <v>0</v>
          </cell>
          <cell r="FK25">
            <v>0</v>
          </cell>
          <cell r="FL25">
            <v>0</v>
          </cell>
          <cell r="FM25">
            <v>0</v>
          </cell>
          <cell r="FN25">
            <v>0</v>
          </cell>
          <cell r="FO25">
            <v>0</v>
          </cell>
          <cell r="FP25">
            <v>0</v>
          </cell>
          <cell r="FQ25">
            <v>0</v>
          </cell>
          <cell r="FR25">
            <v>0</v>
          </cell>
          <cell r="FS25">
            <v>0</v>
          </cell>
          <cell r="FT25">
            <v>0</v>
          </cell>
          <cell r="FU25">
            <v>0</v>
          </cell>
          <cell r="FV25">
            <v>0</v>
          </cell>
          <cell r="FW25">
            <v>0</v>
          </cell>
        </row>
        <row r="26">
          <cell r="B26">
            <v>0</v>
          </cell>
          <cell r="C26">
            <v>0</v>
          </cell>
          <cell r="D26">
            <v>0</v>
          </cell>
          <cell r="E26">
            <v>0</v>
          </cell>
          <cell r="F26">
            <v>0</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0</v>
          </cell>
          <cell r="DT26">
            <v>0</v>
          </cell>
          <cell r="DU26">
            <v>0</v>
          </cell>
          <cell r="DV26">
            <v>0</v>
          </cell>
          <cell r="DW26">
            <v>0</v>
          </cell>
          <cell r="DX26">
            <v>0</v>
          </cell>
          <cell r="DY26">
            <v>0</v>
          </cell>
          <cell r="DZ26">
            <v>0</v>
          </cell>
          <cell r="EA26">
            <v>0</v>
          </cell>
          <cell r="EB26">
            <v>0</v>
          </cell>
          <cell r="EC26">
            <v>0</v>
          </cell>
          <cell r="ED26">
            <v>0</v>
          </cell>
          <cell r="EE26">
            <v>0</v>
          </cell>
          <cell r="EF26">
            <v>0</v>
          </cell>
          <cell r="EG26">
            <v>0</v>
          </cell>
          <cell r="EH26">
            <v>0</v>
          </cell>
          <cell r="EI26">
            <v>0</v>
          </cell>
          <cell r="EJ26">
            <v>0</v>
          </cell>
          <cell r="EK26">
            <v>0</v>
          </cell>
          <cell r="EL26">
            <v>0</v>
          </cell>
          <cell r="EM26">
            <v>0</v>
          </cell>
          <cell r="EN26">
            <v>0</v>
          </cell>
          <cell r="EO26">
            <v>0</v>
          </cell>
          <cell r="EP26">
            <v>0</v>
          </cell>
          <cell r="EQ26">
            <v>0</v>
          </cell>
          <cell r="ER26">
            <v>0</v>
          </cell>
          <cell r="ES26">
            <v>0</v>
          </cell>
          <cell r="ET26">
            <v>0</v>
          </cell>
          <cell r="EU26">
            <v>0</v>
          </cell>
          <cell r="EV26">
            <v>0</v>
          </cell>
          <cell r="EW26">
            <v>0</v>
          </cell>
          <cell r="EX26">
            <v>0</v>
          </cell>
          <cell r="EY26">
            <v>0</v>
          </cell>
          <cell r="EZ26">
            <v>0</v>
          </cell>
          <cell r="FA26">
            <v>0</v>
          </cell>
          <cell r="FB26">
            <v>0</v>
          </cell>
          <cell r="FC26">
            <v>0</v>
          </cell>
          <cell r="FD26">
            <v>0</v>
          </cell>
          <cell r="FE26">
            <v>0</v>
          </cell>
          <cell r="FF26">
            <v>0</v>
          </cell>
          <cell r="FG26">
            <v>0</v>
          </cell>
          <cell r="FH26">
            <v>0</v>
          </cell>
          <cell r="FI26">
            <v>0</v>
          </cell>
          <cell r="FJ26">
            <v>0</v>
          </cell>
          <cell r="FK26">
            <v>0</v>
          </cell>
          <cell r="FL26">
            <v>0</v>
          </cell>
          <cell r="FM26">
            <v>0</v>
          </cell>
          <cell r="FN26">
            <v>0</v>
          </cell>
          <cell r="FO26">
            <v>0</v>
          </cell>
          <cell r="FP26">
            <v>0</v>
          </cell>
          <cell r="FQ26">
            <v>0</v>
          </cell>
          <cell r="FR26">
            <v>0</v>
          </cell>
          <cell r="FS26">
            <v>0</v>
          </cell>
          <cell r="FT26">
            <v>0</v>
          </cell>
          <cell r="FU26">
            <v>0</v>
          </cell>
          <cell r="FV26">
            <v>0</v>
          </cell>
          <cell r="FW26">
            <v>0</v>
          </cell>
        </row>
        <row r="27">
          <cell r="B27">
            <v>0</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cell r="DZ27">
            <v>0</v>
          </cell>
          <cell r="EA27">
            <v>0</v>
          </cell>
          <cell r="EB27">
            <v>0</v>
          </cell>
          <cell r="EC27">
            <v>0</v>
          </cell>
          <cell r="ED27">
            <v>0</v>
          </cell>
          <cell r="EE27">
            <v>0</v>
          </cell>
          <cell r="EF27">
            <v>0</v>
          </cell>
          <cell r="EG27">
            <v>0</v>
          </cell>
          <cell r="EH27">
            <v>0</v>
          </cell>
          <cell r="EI27">
            <v>0</v>
          </cell>
          <cell r="EJ27">
            <v>0</v>
          </cell>
          <cell r="EK27">
            <v>0</v>
          </cell>
          <cell r="EL27">
            <v>0</v>
          </cell>
          <cell r="EM27">
            <v>0</v>
          </cell>
          <cell r="EN27">
            <v>0</v>
          </cell>
          <cell r="EO27">
            <v>0</v>
          </cell>
          <cell r="EP27">
            <v>0</v>
          </cell>
          <cell r="EQ27">
            <v>0</v>
          </cell>
          <cell r="ER27">
            <v>0</v>
          </cell>
          <cell r="ES27">
            <v>0</v>
          </cell>
          <cell r="ET27">
            <v>0</v>
          </cell>
          <cell r="EU27">
            <v>0</v>
          </cell>
          <cell r="EV27">
            <v>0</v>
          </cell>
          <cell r="EW27">
            <v>0</v>
          </cell>
          <cell r="EX27">
            <v>0</v>
          </cell>
          <cell r="EY27">
            <v>0</v>
          </cell>
          <cell r="EZ27">
            <v>0</v>
          </cell>
          <cell r="FA27">
            <v>0</v>
          </cell>
          <cell r="FB27">
            <v>0</v>
          </cell>
          <cell r="FC27">
            <v>0</v>
          </cell>
          <cell r="FD27">
            <v>0</v>
          </cell>
          <cell r="FE27">
            <v>0</v>
          </cell>
          <cell r="FF27">
            <v>0</v>
          </cell>
          <cell r="FG27">
            <v>0</v>
          </cell>
          <cell r="FH27">
            <v>0</v>
          </cell>
          <cell r="FI27">
            <v>0</v>
          </cell>
          <cell r="FJ27">
            <v>0</v>
          </cell>
          <cell r="FK27">
            <v>0</v>
          </cell>
          <cell r="FL27">
            <v>0</v>
          </cell>
          <cell r="FM27">
            <v>0</v>
          </cell>
          <cell r="FN27">
            <v>0</v>
          </cell>
          <cell r="FO27">
            <v>0</v>
          </cell>
          <cell r="FP27">
            <v>0</v>
          </cell>
          <cell r="FQ27">
            <v>0</v>
          </cell>
          <cell r="FR27">
            <v>0</v>
          </cell>
          <cell r="FS27">
            <v>0</v>
          </cell>
          <cell r="FT27">
            <v>0</v>
          </cell>
          <cell r="FU27">
            <v>0</v>
          </cell>
          <cell r="FV27">
            <v>0</v>
          </cell>
          <cell r="FW27">
            <v>0</v>
          </cell>
        </row>
        <row r="28">
          <cell r="B28">
            <v>0</v>
          </cell>
          <cell r="C28">
            <v>0</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0</v>
          </cell>
          <cell r="DT28">
            <v>0</v>
          </cell>
          <cell r="DU28">
            <v>0</v>
          </cell>
          <cell r="DV28">
            <v>0</v>
          </cell>
          <cell r="DW28">
            <v>0</v>
          </cell>
          <cell r="DX28">
            <v>0</v>
          </cell>
          <cell r="DY28">
            <v>0</v>
          </cell>
          <cell r="DZ28">
            <v>0</v>
          </cell>
          <cell r="EA28">
            <v>0</v>
          </cell>
          <cell r="EB28">
            <v>0</v>
          </cell>
          <cell r="EC28">
            <v>0</v>
          </cell>
          <cell r="ED28">
            <v>0</v>
          </cell>
          <cell r="EE28">
            <v>0</v>
          </cell>
          <cell r="EF28">
            <v>0</v>
          </cell>
          <cell r="EG28">
            <v>0</v>
          </cell>
          <cell r="EH28">
            <v>0</v>
          </cell>
          <cell r="EI28">
            <v>0</v>
          </cell>
          <cell r="EJ28">
            <v>0</v>
          </cell>
          <cell r="EK28">
            <v>0</v>
          </cell>
          <cell r="EL28">
            <v>0</v>
          </cell>
          <cell r="EM28">
            <v>0</v>
          </cell>
          <cell r="EN28">
            <v>0</v>
          </cell>
          <cell r="EO28">
            <v>0</v>
          </cell>
          <cell r="EP28">
            <v>0</v>
          </cell>
          <cell r="EQ28">
            <v>0</v>
          </cell>
          <cell r="ER28">
            <v>0</v>
          </cell>
          <cell r="ES28">
            <v>0</v>
          </cell>
          <cell r="ET28">
            <v>0</v>
          </cell>
          <cell r="EU28">
            <v>0</v>
          </cell>
          <cell r="EV28">
            <v>0</v>
          </cell>
          <cell r="EW28">
            <v>0</v>
          </cell>
          <cell r="EX28">
            <v>0</v>
          </cell>
          <cell r="EY28">
            <v>0</v>
          </cell>
          <cell r="EZ28">
            <v>0</v>
          </cell>
          <cell r="FA28">
            <v>0</v>
          </cell>
          <cell r="FB28">
            <v>0</v>
          </cell>
          <cell r="FC28">
            <v>0</v>
          </cell>
          <cell r="FD28">
            <v>0</v>
          </cell>
          <cell r="FE28">
            <v>0</v>
          </cell>
          <cell r="FF28">
            <v>0</v>
          </cell>
          <cell r="FG28">
            <v>0</v>
          </cell>
          <cell r="FH28">
            <v>0</v>
          </cell>
          <cell r="FI28">
            <v>0</v>
          </cell>
          <cell r="FJ28">
            <v>0</v>
          </cell>
          <cell r="FK28">
            <v>0</v>
          </cell>
          <cell r="FL28">
            <v>0</v>
          </cell>
          <cell r="FM28">
            <v>0</v>
          </cell>
          <cell r="FN28">
            <v>0</v>
          </cell>
          <cell r="FO28">
            <v>0</v>
          </cell>
          <cell r="FP28">
            <v>0</v>
          </cell>
          <cell r="FQ28">
            <v>0</v>
          </cell>
          <cell r="FR28">
            <v>0</v>
          </cell>
          <cell r="FS28">
            <v>0</v>
          </cell>
          <cell r="FT28">
            <v>0</v>
          </cell>
          <cell r="FU28">
            <v>0</v>
          </cell>
          <cell r="FV28">
            <v>0</v>
          </cell>
          <cell r="FW28">
            <v>0</v>
          </cell>
        </row>
        <row r="29">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cell r="DZ29">
            <v>0</v>
          </cell>
          <cell r="EA29">
            <v>0</v>
          </cell>
          <cell r="EB29">
            <v>0</v>
          </cell>
          <cell r="EC29">
            <v>0</v>
          </cell>
          <cell r="ED29">
            <v>0</v>
          </cell>
          <cell r="EE29">
            <v>0</v>
          </cell>
          <cell r="EF29">
            <v>0</v>
          </cell>
          <cell r="EG29">
            <v>0</v>
          </cell>
          <cell r="EH29">
            <v>0</v>
          </cell>
          <cell r="EI29">
            <v>0</v>
          </cell>
          <cell r="EJ29">
            <v>0</v>
          </cell>
          <cell r="EK29">
            <v>0</v>
          </cell>
          <cell r="EL29">
            <v>0</v>
          </cell>
          <cell r="EM29">
            <v>0</v>
          </cell>
          <cell r="EN29">
            <v>0</v>
          </cell>
          <cell r="EO29">
            <v>0</v>
          </cell>
          <cell r="EP29">
            <v>0</v>
          </cell>
          <cell r="EQ29">
            <v>0</v>
          </cell>
          <cell r="ER29">
            <v>0</v>
          </cell>
          <cell r="ES29">
            <v>0</v>
          </cell>
          <cell r="ET29">
            <v>0</v>
          </cell>
          <cell r="EU29">
            <v>0</v>
          </cell>
          <cell r="EV29">
            <v>0</v>
          </cell>
          <cell r="EW29">
            <v>0</v>
          </cell>
          <cell r="EX29">
            <v>0</v>
          </cell>
          <cell r="EY29">
            <v>0</v>
          </cell>
          <cell r="EZ29">
            <v>0</v>
          </cell>
          <cell r="FA29">
            <v>0</v>
          </cell>
          <cell r="FB29">
            <v>0</v>
          </cell>
          <cell r="FC29">
            <v>0</v>
          </cell>
          <cell r="FD29">
            <v>0</v>
          </cell>
          <cell r="FE29">
            <v>0</v>
          </cell>
          <cell r="FF29">
            <v>0</v>
          </cell>
          <cell r="FG29">
            <v>0</v>
          </cell>
          <cell r="FH29">
            <v>0</v>
          </cell>
          <cell r="FI29">
            <v>0</v>
          </cell>
          <cell r="FJ29">
            <v>0</v>
          </cell>
          <cell r="FK29">
            <v>0</v>
          </cell>
          <cell r="FL29">
            <v>0</v>
          </cell>
          <cell r="FM29">
            <v>0</v>
          </cell>
          <cell r="FN29">
            <v>0</v>
          </cell>
          <cell r="FO29">
            <v>0</v>
          </cell>
          <cell r="FP29">
            <v>0</v>
          </cell>
          <cell r="FQ29">
            <v>0</v>
          </cell>
          <cell r="FR29">
            <v>0</v>
          </cell>
          <cell r="FS29">
            <v>0</v>
          </cell>
          <cell r="FT29">
            <v>0</v>
          </cell>
          <cell r="FU29">
            <v>0</v>
          </cell>
          <cell r="FV29">
            <v>0</v>
          </cell>
          <cell r="FW29">
            <v>0</v>
          </cell>
        </row>
        <row r="30">
          <cell r="B30">
            <v>0</v>
          </cell>
          <cell r="C30">
            <v>0</v>
          </cell>
          <cell r="D30">
            <v>0</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0</v>
          </cell>
          <cell r="DT30">
            <v>0</v>
          </cell>
          <cell r="DU30">
            <v>0</v>
          </cell>
          <cell r="DV30">
            <v>0</v>
          </cell>
          <cell r="DW30">
            <v>0</v>
          </cell>
          <cell r="DX30">
            <v>0</v>
          </cell>
          <cell r="DY30">
            <v>0</v>
          </cell>
          <cell r="DZ30">
            <v>0</v>
          </cell>
          <cell r="EA30">
            <v>0</v>
          </cell>
          <cell r="EB30">
            <v>0</v>
          </cell>
          <cell r="EC30">
            <v>0</v>
          </cell>
          <cell r="ED30">
            <v>0</v>
          </cell>
          <cell r="EE30">
            <v>0</v>
          </cell>
          <cell r="EF30">
            <v>0</v>
          </cell>
          <cell r="EG30">
            <v>0</v>
          </cell>
          <cell r="EH30">
            <v>0</v>
          </cell>
          <cell r="EI30">
            <v>0</v>
          </cell>
          <cell r="EJ30">
            <v>0</v>
          </cell>
          <cell r="EK30">
            <v>0</v>
          </cell>
          <cell r="EL30">
            <v>0</v>
          </cell>
          <cell r="EM30">
            <v>0</v>
          </cell>
          <cell r="EN30">
            <v>0</v>
          </cell>
          <cell r="EO30">
            <v>0</v>
          </cell>
          <cell r="EP30">
            <v>0</v>
          </cell>
          <cell r="EQ30">
            <v>0</v>
          </cell>
          <cell r="ER30">
            <v>0</v>
          </cell>
          <cell r="ES30">
            <v>0</v>
          </cell>
          <cell r="ET30">
            <v>0</v>
          </cell>
          <cell r="EU30">
            <v>0</v>
          </cell>
          <cell r="EV30">
            <v>0</v>
          </cell>
          <cell r="EW30">
            <v>0</v>
          </cell>
          <cell r="EX30">
            <v>0</v>
          </cell>
          <cell r="EY30">
            <v>0</v>
          </cell>
          <cell r="EZ30">
            <v>0</v>
          </cell>
          <cell r="FA30">
            <v>0</v>
          </cell>
          <cell r="FB30">
            <v>0</v>
          </cell>
          <cell r="FC30">
            <v>0</v>
          </cell>
          <cell r="FD30">
            <v>0</v>
          </cell>
          <cell r="FE30">
            <v>0</v>
          </cell>
          <cell r="FF30">
            <v>0</v>
          </cell>
          <cell r="FG30">
            <v>0</v>
          </cell>
          <cell r="FH30">
            <v>0</v>
          </cell>
          <cell r="FI30">
            <v>0</v>
          </cell>
          <cell r="FJ30">
            <v>0</v>
          </cell>
          <cell r="FK30">
            <v>0</v>
          </cell>
          <cell r="FL30">
            <v>0</v>
          </cell>
          <cell r="FM30">
            <v>0</v>
          </cell>
          <cell r="FN30">
            <v>0</v>
          </cell>
          <cell r="FO30">
            <v>0</v>
          </cell>
          <cell r="FP30">
            <v>0</v>
          </cell>
          <cell r="FQ30">
            <v>0</v>
          </cell>
          <cell r="FR30">
            <v>0</v>
          </cell>
          <cell r="FS30">
            <v>0</v>
          </cell>
          <cell r="FT30">
            <v>0</v>
          </cell>
          <cell r="FU30">
            <v>0</v>
          </cell>
          <cell r="FV30">
            <v>0</v>
          </cell>
          <cell r="FW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0</v>
          </cell>
          <cell r="DT31">
            <v>0</v>
          </cell>
          <cell r="DU31">
            <v>0</v>
          </cell>
          <cell r="DV31">
            <v>0</v>
          </cell>
          <cell r="DW31">
            <v>0</v>
          </cell>
          <cell r="DX31">
            <v>0</v>
          </cell>
          <cell r="DY31">
            <v>0</v>
          </cell>
          <cell r="DZ31">
            <v>0</v>
          </cell>
          <cell r="EA31">
            <v>0</v>
          </cell>
          <cell r="EB31">
            <v>0</v>
          </cell>
          <cell r="EC31">
            <v>0</v>
          </cell>
          <cell r="ED31">
            <v>0</v>
          </cell>
          <cell r="EE31">
            <v>0</v>
          </cell>
          <cell r="EF31">
            <v>0</v>
          </cell>
          <cell r="EG31">
            <v>0</v>
          </cell>
          <cell r="EH31">
            <v>0</v>
          </cell>
          <cell r="EI31">
            <v>0</v>
          </cell>
          <cell r="EJ31">
            <v>0</v>
          </cell>
          <cell r="EK31">
            <v>0</v>
          </cell>
          <cell r="EL31">
            <v>0</v>
          </cell>
          <cell r="EM31">
            <v>0</v>
          </cell>
          <cell r="EN31">
            <v>0</v>
          </cell>
          <cell r="EO31">
            <v>0</v>
          </cell>
          <cell r="EP31">
            <v>0</v>
          </cell>
          <cell r="EQ31">
            <v>0</v>
          </cell>
          <cell r="ER31">
            <v>0</v>
          </cell>
          <cell r="ES31">
            <v>0</v>
          </cell>
          <cell r="ET31">
            <v>0</v>
          </cell>
          <cell r="EU31">
            <v>0</v>
          </cell>
          <cell r="EV31">
            <v>0</v>
          </cell>
          <cell r="EW31">
            <v>0</v>
          </cell>
          <cell r="EX31">
            <v>0</v>
          </cell>
          <cell r="EY31">
            <v>0</v>
          </cell>
          <cell r="EZ31">
            <v>0</v>
          </cell>
          <cell r="FA31">
            <v>0</v>
          </cell>
          <cell r="FB31">
            <v>0</v>
          </cell>
          <cell r="FC31">
            <v>0</v>
          </cell>
          <cell r="FD31">
            <v>0</v>
          </cell>
          <cell r="FE31">
            <v>0</v>
          </cell>
          <cell r="FF31">
            <v>0</v>
          </cell>
          <cell r="FG31">
            <v>0</v>
          </cell>
          <cell r="FH31">
            <v>0</v>
          </cell>
          <cell r="FI31">
            <v>0</v>
          </cell>
          <cell r="FJ31">
            <v>0</v>
          </cell>
          <cell r="FK31">
            <v>0</v>
          </cell>
          <cell r="FL31">
            <v>0</v>
          </cell>
          <cell r="FM31">
            <v>0</v>
          </cell>
          <cell r="FN31">
            <v>0</v>
          </cell>
          <cell r="FO31">
            <v>0</v>
          </cell>
          <cell r="FP31">
            <v>0</v>
          </cell>
          <cell r="FQ31">
            <v>0</v>
          </cell>
          <cell r="FR31">
            <v>0</v>
          </cell>
          <cell r="FS31">
            <v>0</v>
          </cell>
          <cell r="FT31">
            <v>0</v>
          </cell>
          <cell r="FU31">
            <v>0</v>
          </cell>
          <cell r="FV31">
            <v>0</v>
          </cell>
          <cell r="FW31">
            <v>0</v>
          </cell>
        </row>
        <row r="32">
          <cell r="B32">
            <v>0</v>
          </cell>
          <cell r="C32">
            <v>0</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0</v>
          </cell>
          <cell r="DT32">
            <v>0</v>
          </cell>
          <cell r="DU32">
            <v>0</v>
          </cell>
          <cell r="DV32">
            <v>0</v>
          </cell>
          <cell r="DW32">
            <v>0</v>
          </cell>
          <cell r="DX32">
            <v>0</v>
          </cell>
          <cell r="DY32">
            <v>0</v>
          </cell>
          <cell r="DZ32">
            <v>0</v>
          </cell>
          <cell r="EA32">
            <v>0</v>
          </cell>
          <cell r="EB32">
            <v>0</v>
          </cell>
          <cell r="EC32">
            <v>0</v>
          </cell>
          <cell r="ED32">
            <v>0</v>
          </cell>
          <cell r="EE32">
            <v>0</v>
          </cell>
          <cell r="EF32">
            <v>0</v>
          </cell>
          <cell r="EG32">
            <v>0</v>
          </cell>
          <cell r="EH32">
            <v>0</v>
          </cell>
          <cell r="EI32">
            <v>0</v>
          </cell>
          <cell r="EJ32">
            <v>0</v>
          </cell>
          <cell r="EK32">
            <v>0</v>
          </cell>
          <cell r="EL32">
            <v>0</v>
          </cell>
          <cell r="EM32">
            <v>0</v>
          </cell>
          <cell r="EN32">
            <v>0</v>
          </cell>
          <cell r="EO32">
            <v>0</v>
          </cell>
          <cell r="EP32">
            <v>0</v>
          </cell>
          <cell r="EQ32">
            <v>0</v>
          </cell>
          <cell r="ER32">
            <v>0</v>
          </cell>
          <cell r="ES32">
            <v>0</v>
          </cell>
          <cell r="ET32">
            <v>0</v>
          </cell>
          <cell r="EU32">
            <v>0</v>
          </cell>
          <cell r="EV32">
            <v>0</v>
          </cell>
          <cell r="EW32">
            <v>0</v>
          </cell>
          <cell r="EX32">
            <v>0</v>
          </cell>
          <cell r="EY32">
            <v>0</v>
          </cell>
          <cell r="EZ32">
            <v>0</v>
          </cell>
          <cell r="FA32">
            <v>0</v>
          </cell>
          <cell r="FB32">
            <v>0</v>
          </cell>
          <cell r="FC32">
            <v>0</v>
          </cell>
          <cell r="FD32">
            <v>0</v>
          </cell>
          <cell r="FE32">
            <v>0</v>
          </cell>
          <cell r="FF32">
            <v>0</v>
          </cell>
          <cell r="FG32">
            <v>0</v>
          </cell>
          <cell r="FH32">
            <v>0</v>
          </cell>
          <cell r="FI32">
            <v>0</v>
          </cell>
          <cell r="FJ32">
            <v>0</v>
          </cell>
          <cell r="FK32">
            <v>0</v>
          </cell>
          <cell r="FL32">
            <v>0</v>
          </cell>
          <cell r="FM32">
            <v>0</v>
          </cell>
          <cell r="FN32">
            <v>0</v>
          </cell>
          <cell r="FO32">
            <v>0</v>
          </cell>
          <cell r="FP32">
            <v>0</v>
          </cell>
          <cell r="FQ32">
            <v>0</v>
          </cell>
          <cell r="FR32">
            <v>0</v>
          </cell>
          <cell r="FS32">
            <v>0</v>
          </cell>
          <cell r="FT32">
            <v>0</v>
          </cell>
          <cell r="FU32">
            <v>0</v>
          </cell>
          <cell r="FV32">
            <v>0</v>
          </cell>
          <cell r="FW32">
            <v>0</v>
          </cell>
        </row>
        <row r="33">
          <cell r="B33">
            <v>0</v>
          </cell>
          <cell r="C33">
            <v>0</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0</v>
          </cell>
          <cell r="DT33">
            <v>0</v>
          </cell>
          <cell r="DU33">
            <v>0</v>
          </cell>
          <cell r="DV33">
            <v>0</v>
          </cell>
          <cell r="DW33">
            <v>0</v>
          </cell>
          <cell r="DX33">
            <v>0</v>
          </cell>
          <cell r="DY33">
            <v>0</v>
          </cell>
          <cell r="DZ33">
            <v>0</v>
          </cell>
          <cell r="EA33">
            <v>0</v>
          </cell>
          <cell r="EB33">
            <v>0</v>
          </cell>
          <cell r="EC33">
            <v>0</v>
          </cell>
          <cell r="ED33">
            <v>0</v>
          </cell>
          <cell r="EE33">
            <v>0</v>
          </cell>
          <cell r="EF33">
            <v>0</v>
          </cell>
          <cell r="EG33">
            <v>0</v>
          </cell>
          <cell r="EH33">
            <v>0</v>
          </cell>
          <cell r="EI33">
            <v>0</v>
          </cell>
          <cell r="EJ33">
            <v>0</v>
          </cell>
          <cell r="EK33">
            <v>0</v>
          </cell>
          <cell r="EL33">
            <v>0</v>
          </cell>
          <cell r="EM33">
            <v>0</v>
          </cell>
          <cell r="EN33">
            <v>0</v>
          </cell>
          <cell r="EO33">
            <v>0</v>
          </cell>
          <cell r="EP33">
            <v>0</v>
          </cell>
          <cell r="EQ33">
            <v>0</v>
          </cell>
          <cell r="ER33">
            <v>0</v>
          </cell>
          <cell r="ES33">
            <v>0</v>
          </cell>
          <cell r="ET33">
            <v>0</v>
          </cell>
          <cell r="EU33">
            <v>0</v>
          </cell>
          <cell r="EV33">
            <v>0</v>
          </cell>
          <cell r="EW33">
            <v>0</v>
          </cell>
          <cell r="EX33">
            <v>0</v>
          </cell>
          <cell r="EY33">
            <v>0</v>
          </cell>
          <cell r="EZ33">
            <v>0</v>
          </cell>
          <cell r="FA33">
            <v>0</v>
          </cell>
          <cell r="FB33">
            <v>0</v>
          </cell>
          <cell r="FC33">
            <v>0</v>
          </cell>
          <cell r="FD33">
            <v>0</v>
          </cell>
          <cell r="FE33">
            <v>0</v>
          </cell>
          <cell r="FF33">
            <v>0</v>
          </cell>
          <cell r="FG33">
            <v>0</v>
          </cell>
          <cell r="FH33">
            <v>0</v>
          </cell>
          <cell r="FI33">
            <v>0</v>
          </cell>
          <cell r="FJ33">
            <v>0</v>
          </cell>
          <cell r="FK33">
            <v>0</v>
          </cell>
          <cell r="FL33">
            <v>0</v>
          </cell>
          <cell r="FM33">
            <v>0</v>
          </cell>
          <cell r="FN33">
            <v>0</v>
          </cell>
          <cell r="FO33">
            <v>0</v>
          </cell>
          <cell r="FP33">
            <v>0</v>
          </cell>
          <cell r="FQ33">
            <v>0</v>
          </cell>
          <cell r="FR33">
            <v>0</v>
          </cell>
          <cell r="FS33">
            <v>0</v>
          </cell>
          <cell r="FT33">
            <v>0</v>
          </cell>
          <cell r="FU33">
            <v>0</v>
          </cell>
          <cell r="FV33">
            <v>0</v>
          </cell>
          <cell r="FW33">
            <v>0</v>
          </cell>
        </row>
        <row r="34">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cell r="DZ34">
            <v>0</v>
          </cell>
          <cell r="EA34">
            <v>0</v>
          </cell>
          <cell r="EB34">
            <v>0</v>
          </cell>
          <cell r="EC34">
            <v>0</v>
          </cell>
          <cell r="ED34">
            <v>0</v>
          </cell>
          <cell r="EE34">
            <v>0</v>
          </cell>
          <cell r="EF34">
            <v>0</v>
          </cell>
          <cell r="EG34">
            <v>0</v>
          </cell>
          <cell r="EH34">
            <v>0</v>
          </cell>
          <cell r="EI34">
            <v>0</v>
          </cell>
          <cell r="EJ34">
            <v>0</v>
          </cell>
          <cell r="EK34">
            <v>0</v>
          </cell>
          <cell r="EL34">
            <v>0</v>
          </cell>
          <cell r="EM34">
            <v>0</v>
          </cell>
          <cell r="EN34">
            <v>0</v>
          </cell>
          <cell r="EO34">
            <v>0</v>
          </cell>
          <cell r="EP34">
            <v>0</v>
          </cell>
          <cell r="EQ34">
            <v>0</v>
          </cell>
          <cell r="ER34">
            <v>0</v>
          </cell>
          <cell r="ES34">
            <v>0</v>
          </cell>
          <cell r="ET34">
            <v>0</v>
          </cell>
          <cell r="EU34">
            <v>0</v>
          </cell>
          <cell r="EV34">
            <v>0</v>
          </cell>
          <cell r="EW34">
            <v>0</v>
          </cell>
          <cell r="EX34">
            <v>0</v>
          </cell>
          <cell r="EY34">
            <v>0</v>
          </cell>
          <cell r="EZ34">
            <v>0</v>
          </cell>
          <cell r="FA34">
            <v>0</v>
          </cell>
          <cell r="FB34">
            <v>0</v>
          </cell>
          <cell r="FC34">
            <v>0</v>
          </cell>
          <cell r="FD34">
            <v>0</v>
          </cell>
          <cell r="FE34">
            <v>0</v>
          </cell>
          <cell r="FF34">
            <v>0</v>
          </cell>
          <cell r="FG34">
            <v>0</v>
          </cell>
          <cell r="FH34">
            <v>0</v>
          </cell>
          <cell r="FI34">
            <v>0</v>
          </cell>
          <cell r="FJ34">
            <v>0</v>
          </cell>
          <cell r="FK34">
            <v>0</v>
          </cell>
          <cell r="FL34">
            <v>0</v>
          </cell>
          <cell r="FM34">
            <v>0</v>
          </cell>
          <cell r="FN34">
            <v>0</v>
          </cell>
          <cell r="FO34">
            <v>0</v>
          </cell>
          <cell r="FP34">
            <v>0</v>
          </cell>
          <cell r="FQ34">
            <v>0</v>
          </cell>
          <cell r="FR34">
            <v>0</v>
          </cell>
          <cell r="FS34">
            <v>0</v>
          </cell>
          <cell r="FT34">
            <v>0</v>
          </cell>
          <cell r="FU34">
            <v>0</v>
          </cell>
          <cell r="FV34">
            <v>0</v>
          </cell>
          <cell r="FW34">
            <v>0</v>
          </cell>
        </row>
        <row r="35">
          <cell r="B35">
            <v>24.271000000000001</v>
          </cell>
          <cell r="C35">
            <v>247.09700000000001</v>
          </cell>
          <cell r="D35">
            <v>129.047</v>
          </cell>
          <cell r="E35">
            <v>118.05</v>
          </cell>
          <cell r="F35">
            <v>174.98400000000001</v>
          </cell>
          <cell r="G35">
            <v>78.548000000000002</v>
          </cell>
          <cell r="H35">
            <v>96.436000000000007</v>
          </cell>
          <cell r="I35">
            <v>28.045000000000002</v>
          </cell>
          <cell r="J35">
            <v>10.513</v>
          </cell>
          <cell r="K35">
            <v>17.530999999999999</v>
          </cell>
          <cell r="L35">
            <v>179.499</v>
          </cell>
          <cell r="M35">
            <v>92.203000000000003</v>
          </cell>
          <cell r="N35">
            <v>87.296999999999997</v>
          </cell>
          <cell r="O35">
            <v>137.946</v>
          </cell>
          <cell r="P35">
            <v>74.911000000000001</v>
          </cell>
          <cell r="Q35">
            <v>63.034999999999997</v>
          </cell>
          <cell r="R35">
            <v>13.608000000000001</v>
          </cell>
          <cell r="S35">
            <v>8.468</v>
          </cell>
          <cell r="T35">
            <v>5.14</v>
          </cell>
          <cell r="U35">
            <v>6.085</v>
          </cell>
          <cell r="V35">
            <v>3.0529999999999999</v>
          </cell>
          <cell r="W35">
            <v>3.032</v>
          </cell>
          <cell r="X35">
            <v>4.0869999999999997</v>
          </cell>
          <cell r="Y35">
            <v>2.0699999999999998</v>
          </cell>
          <cell r="Z35">
            <v>2.016</v>
          </cell>
          <cell r="AA35">
            <v>6.41</v>
          </cell>
          <cell r="AB35">
            <v>3.3719999999999999</v>
          </cell>
          <cell r="AC35">
            <v>3.0379999999999998</v>
          </cell>
          <cell r="AD35">
            <v>5.593</v>
          </cell>
          <cell r="AE35">
            <v>2.6349999999999998</v>
          </cell>
          <cell r="AF35">
            <v>2.9569999999999999</v>
          </cell>
          <cell r="AG35">
            <v>27.337</v>
          </cell>
          <cell r="AH35">
            <v>14.375999999999999</v>
          </cell>
          <cell r="AI35">
            <v>12.962</v>
          </cell>
          <cell r="AJ35">
            <v>110.608</v>
          </cell>
          <cell r="AK35">
            <v>60.536000000000001</v>
          </cell>
          <cell r="AL35">
            <v>50.073</v>
          </cell>
          <cell r="AM35">
            <v>25.945</v>
          </cell>
          <cell r="AN35">
            <v>13.564</v>
          </cell>
          <cell r="AO35">
            <v>12.381</v>
          </cell>
          <cell r="AP35">
            <v>97.563000000000002</v>
          </cell>
          <cell r="AQ35">
            <v>51.927999999999997</v>
          </cell>
          <cell r="AR35">
            <v>45.634</v>
          </cell>
          <cell r="AS35">
            <v>5.5330000000000004</v>
          </cell>
          <cell r="AT35">
            <v>2.5910000000000002</v>
          </cell>
          <cell r="AU35">
            <v>2.9420000000000002</v>
          </cell>
          <cell r="AV35">
            <v>146.392</v>
          </cell>
          <cell r="AW35">
            <v>79.353999999999999</v>
          </cell>
          <cell r="AX35">
            <v>67.037999999999997</v>
          </cell>
          <cell r="AY35">
            <v>128.51</v>
          </cell>
          <cell r="AZ35">
            <v>69.444999999999993</v>
          </cell>
          <cell r="BA35">
            <v>59.064999999999998</v>
          </cell>
          <cell r="BB35">
            <v>121.051</v>
          </cell>
          <cell r="BC35">
            <v>65.695999999999998</v>
          </cell>
          <cell r="BD35">
            <v>55.354999999999997</v>
          </cell>
          <cell r="BE35">
            <v>27.452000000000002</v>
          </cell>
          <cell r="BF35">
            <v>13.904999999999999</v>
          </cell>
          <cell r="BG35">
            <v>13.547000000000001</v>
          </cell>
          <cell r="BH35">
            <v>19.777999999999999</v>
          </cell>
          <cell r="BI35">
            <v>10.539</v>
          </cell>
          <cell r="BJ35">
            <v>9.2390000000000008</v>
          </cell>
          <cell r="BK35">
            <v>11.332000000000001</v>
          </cell>
          <cell r="BL35">
            <v>6.0960000000000001</v>
          </cell>
          <cell r="BM35">
            <v>5.2359999999999998</v>
          </cell>
          <cell r="BN35">
            <v>4.0670000000000002</v>
          </cell>
          <cell r="BO35">
            <v>1.792</v>
          </cell>
          <cell r="BP35">
            <v>2.2749999999999999</v>
          </cell>
          <cell r="BQ35">
            <v>37.485999999999997</v>
          </cell>
          <cell r="BR35">
            <v>15.499000000000001</v>
          </cell>
          <cell r="BS35">
            <v>21.986999999999998</v>
          </cell>
          <cell r="BT35">
            <v>11.101000000000001</v>
          </cell>
          <cell r="BU35">
            <v>4.3019999999999996</v>
          </cell>
          <cell r="BV35">
            <v>6.8</v>
          </cell>
          <cell r="BW35">
            <v>3.9260000000000002</v>
          </cell>
          <cell r="BX35">
            <v>2.09</v>
          </cell>
          <cell r="BY35">
            <v>1.8360000000000001</v>
          </cell>
          <cell r="BZ35">
            <v>9.5749999999999993</v>
          </cell>
          <cell r="CA35">
            <v>3.669</v>
          </cell>
          <cell r="CB35">
            <v>5.9059999999999997</v>
          </cell>
          <cell r="CC35">
            <v>2.7509999999999999</v>
          </cell>
          <cell r="CD35">
            <v>1.46</v>
          </cell>
          <cell r="CE35">
            <v>1.2909999999999999</v>
          </cell>
          <cell r="CF35">
            <v>5.827</v>
          </cell>
          <cell r="CG35">
            <v>1.5649999999999999</v>
          </cell>
          <cell r="CH35">
            <v>4.2619999999999996</v>
          </cell>
          <cell r="CI35">
            <v>1.1950000000000001</v>
          </cell>
          <cell r="CJ35">
            <v>0.49099999999999999</v>
          </cell>
          <cell r="CK35">
            <v>0.70499999999999996</v>
          </cell>
          <cell r="CL35">
            <v>1.609</v>
          </cell>
          <cell r="CM35">
            <v>0.63200000000000001</v>
          </cell>
          <cell r="CN35">
            <v>0.97699999999999998</v>
          </cell>
          <cell r="CO35">
            <v>1.982</v>
          </cell>
          <cell r="CP35">
            <v>0.127</v>
          </cell>
          <cell r="CQ35">
            <v>1.855</v>
          </cell>
          <cell r="CR35">
            <v>17.690999999999999</v>
          </cell>
          <cell r="CS35">
            <v>8.048</v>
          </cell>
          <cell r="CT35">
            <v>9.6430000000000007</v>
          </cell>
          <cell r="CU35">
            <v>15.252000000000001</v>
          </cell>
          <cell r="CV35">
            <v>6.0940000000000003</v>
          </cell>
          <cell r="CW35">
            <v>9.1579999999999995</v>
          </cell>
          <cell r="CX35">
            <v>3.3340000000000001</v>
          </cell>
          <cell r="CY35">
            <v>1.7230000000000001</v>
          </cell>
          <cell r="CZ35">
            <v>1.611</v>
          </cell>
          <cell r="DA35">
            <v>11.917999999999999</v>
          </cell>
          <cell r="DB35">
            <v>4.3710000000000004</v>
          </cell>
          <cell r="DC35">
            <v>7.5469999999999997</v>
          </cell>
          <cell r="DD35">
            <v>141.279</v>
          </cell>
          <cell r="DE35">
            <v>76.634</v>
          </cell>
          <cell r="DF35">
            <v>64.644999999999996</v>
          </cell>
          <cell r="DG35">
            <v>38.22</v>
          </cell>
          <cell r="DH35">
            <v>15.569000000000001</v>
          </cell>
          <cell r="DI35">
            <v>22.651</v>
          </cell>
          <cell r="DJ35">
            <v>8.4060000000000006</v>
          </cell>
          <cell r="DK35">
            <v>3.3740000000000001</v>
          </cell>
          <cell r="DL35">
            <v>5.032</v>
          </cell>
          <cell r="DM35">
            <v>324.63900000000001</v>
          </cell>
          <cell r="DN35">
            <v>157.9</v>
          </cell>
          <cell r="DO35">
            <v>166.739</v>
          </cell>
          <cell r="DP35">
            <v>221.404</v>
          </cell>
          <cell r="DQ35">
            <v>111.789</v>
          </cell>
          <cell r="DR35">
            <v>109.61499999999999</v>
          </cell>
          <cell r="DS35">
            <v>22.640999999999998</v>
          </cell>
          <cell r="DT35">
            <v>11.09</v>
          </cell>
          <cell r="DU35">
            <v>11.551</v>
          </cell>
          <cell r="DV35">
            <v>15.176</v>
          </cell>
          <cell r="DW35">
            <v>5.274</v>
          </cell>
          <cell r="DX35">
            <v>9.9019999999999992</v>
          </cell>
          <cell r="DY35">
            <v>6.5140000000000002</v>
          </cell>
          <cell r="DZ35">
            <v>2.9060000000000001</v>
          </cell>
          <cell r="EA35">
            <v>3.6080000000000001</v>
          </cell>
          <cell r="EB35">
            <v>14.289</v>
          </cell>
          <cell r="EC35">
            <v>5.5430000000000001</v>
          </cell>
          <cell r="ED35">
            <v>8.7460000000000004</v>
          </cell>
          <cell r="EE35">
            <v>13.565</v>
          </cell>
          <cell r="EF35">
            <v>5.274</v>
          </cell>
          <cell r="EG35">
            <v>8.2910000000000004</v>
          </cell>
          <cell r="EH35">
            <v>42.85</v>
          </cell>
          <cell r="EI35">
            <v>19.989999999999998</v>
          </cell>
          <cell r="EJ35">
            <v>22.859000000000002</v>
          </cell>
          <cell r="EK35">
            <v>178.554</v>
          </cell>
          <cell r="EL35">
            <v>91.799000000000007</v>
          </cell>
          <cell r="EM35">
            <v>86.754999999999995</v>
          </cell>
          <cell r="EN35">
            <v>41.045999999999999</v>
          </cell>
          <cell r="EO35">
            <v>18.524999999999999</v>
          </cell>
          <cell r="EP35">
            <v>22.521999999999998</v>
          </cell>
          <cell r="EQ35">
            <v>154.04300000000001</v>
          </cell>
          <cell r="ER35">
            <v>76.768000000000001</v>
          </cell>
          <cell r="ES35">
            <v>77.275000000000006</v>
          </cell>
          <cell r="ET35">
            <v>22.251000000000001</v>
          </cell>
          <cell r="EU35">
            <v>11.689</v>
          </cell>
          <cell r="EV35">
            <v>10.561999999999999</v>
          </cell>
          <cell r="EW35">
            <v>239.30600000000001</v>
          </cell>
          <cell r="EX35">
            <v>120.384</v>
          </cell>
          <cell r="EY35">
            <v>118.922</v>
          </cell>
          <cell r="EZ35">
            <v>213.232</v>
          </cell>
          <cell r="FA35">
            <v>107.1</v>
          </cell>
          <cell r="FB35">
            <v>106.13200000000001</v>
          </cell>
          <cell r="FC35">
            <v>198.01</v>
          </cell>
          <cell r="FD35">
            <v>99.876000000000005</v>
          </cell>
          <cell r="FE35">
            <v>98.134</v>
          </cell>
          <cell r="FF35">
            <v>57.296999999999997</v>
          </cell>
          <cell r="FG35">
            <v>27.137</v>
          </cell>
          <cell r="FH35">
            <v>30.16</v>
          </cell>
          <cell r="FI35">
            <v>37.417000000000002</v>
          </cell>
          <cell r="FJ35">
            <v>17.629000000000001</v>
          </cell>
          <cell r="FK35">
            <v>19.788</v>
          </cell>
          <cell r="FL35">
            <v>19.513999999999999</v>
          </cell>
          <cell r="FM35">
            <v>9.0340000000000007</v>
          </cell>
          <cell r="FN35">
            <v>10.481</v>
          </cell>
          <cell r="FO35">
            <v>9.2929999999999993</v>
          </cell>
          <cell r="FP35">
            <v>4.9989999999999997</v>
          </cell>
          <cell r="FQ35">
            <v>4.2939999999999996</v>
          </cell>
          <cell r="FR35">
            <v>93.941999999999993</v>
          </cell>
          <cell r="FS35">
            <v>41.110999999999997</v>
          </cell>
          <cell r="FT35">
            <v>52.831000000000003</v>
          </cell>
          <cell r="FU35">
            <v>20.588000000000001</v>
          </cell>
          <cell r="FV35">
            <v>9.2379999999999995</v>
          </cell>
          <cell r="FW35">
            <v>11.35</v>
          </cell>
        </row>
        <row r="36">
          <cell r="B36">
            <v>0</v>
          </cell>
          <cell r="C36">
            <v>0</v>
          </cell>
          <cell r="D36">
            <v>0</v>
          </cell>
          <cell r="E36">
            <v>0</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0</v>
          </cell>
          <cell r="DT36">
            <v>0</v>
          </cell>
          <cell r="DU36">
            <v>0</v>
          </cell>
          <cell r="DV36">
            <v>0</v>
          </cell>
          <cell r="DW36">
            <v>0</v>
          </cell>
          <cell r="DX36">
            <v>0</v>
          </cell>
          <cell r="DY36">
            <v>0</v>
          </cell>
          <cell r="DZ36">
            <v>0</v>
          </cell>
          <cell r="EA36">
            <v>0</v>
          </cell>
          <cell r="EB36">
            <v>0</v>
          </cell>
          <cell r="EC36">
            <v>0</v>
          </cell>
          <cell r="ED36">
            <v>0</v>
          </cell>
          <cell r="EE36">
            <v>0</v>
          </cell>
          <cell r="EF36">
            <v>0</v>
          </cell>
          <cell r="EG36">
            <v>0</v>
          </cell>
          <cell r="EH36">
            <v>0</v>
          </cell>
          <cell r="EI36">
            <v>0</v>
          </cell>
          <cell r="EJ36">
            <v>0</v>
          </cell>
          <cell r="EK36">
            <v>0</v>
          </cell>
          <cell r="EL36">
            <v>0</v>
          </cell>
          <cell r="EM36">
            <v>0</v>
          </cell>
          <cell r="EN36">
            <v>0</v>
          </cell>
          <cell r="EO36">
            <v>0</v>
          </cell>
          <cell r="EP36">
            <v>0</v>
          </cell>
          <cell r="EQ36">
            <v>0</v>
          </cell>
          <cell r="ER36">
            <v>0</v>
          </cell>
          <cell r="ES36">
            <v>0</v>
          </cell>
          <cell r="ET36">
            <v>0</v>
          </cell>
          <cell r="EU36">
            <v>0</v>
          </cell>
          <cell r="EV36">
            <v>0</v>
          </cell>
          <cell r="EW36">
            <v>0</v>
          </cell>
          <cell r="EX36">
            <v>0</v>
          </cell>
          <cell r="EY36">
            <v>0</v>
          </cell>
          <cell r="EZ36">
            <v>0</v>
          </cell>
          <cell r="FA36">
            <v>0</v>
          </cell>
          <cell r="FB36">
            <v>0</v>
          </cell>
          <cell r="FC36">
            <v>0</v>
          </cell>
          <cell r="FD36">
            <v>0</v>
          </cell>
          <cell r="FE36">
            <v>0</v>
          </cell>
          <cell r="FF36">
            <v>0</v>
          </cell>
          <cell r="FG36">
            <v>0</v>
          </cell>
          <cell r="FH36">
            <v>0</v>
          </cell>
          <cell r="FI36">
            <v>0</v>
          </cell>
          <cell r="FJ36">
            <v>0</v>
          </cell>
          <cell r="FK36">
            <v>0</v>
          </cell>
          <cell r="FL36">
            <v>0</v>
          </cell>
          <cell r="FM36">
            <v>0</v>
          </cell>
          <cell r="FN36">
            <v>0</v>
          </cell>
          <cell r="FO36">
            <v>0</v>
          </cell>
          <cell r="FP36">
            <v>0</v>
          </cell>
          <cell r="FQ36">
            <v>0</v>
          </cell>
          <cell r="FR36">
            <v>0</v>
          </cell>
          <cell r="FS36">
            <v>0</v>
          </cell>
          <cell r="FT36">
            <v>0</v>
          </cell>
          <cell r="FU36">
            <v>0</v>
          </cell>
          <cell r="FV36">
            <v>0</v>
          </cell>
          <cell r="FW36">
            <v>0</v>
          </cell>
        </row>
        <row r="37">
          <cell r="B37">
            <v>0</v>
          </cell>
          <cell r="C37">
            <v>0</v>
          </cell>
          <cell r="D37">
            <v>0</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0</v>
          </cell>
          <cell r="DT37">
            <v>0</v>
          </cell>
          <cell r="DU37">
            <v>0</v>
          </cell>
          <cell r="DV37">
            <v>0</v>
          </cell>
          <cell r="DW37">
            <v>0</v>
          </cell>
          <cell r="DX37">
            <v>0</v>
          </cell>
          <cell r="DY37">
            <v>0</v>
          </cell>
          <cell r="DZ37">
            <v>0</v>
          </cell>
          <cell r="EA37">
            <v>0</v>
          </cell>
          <cell r="EB37">
            <v>0</v>
          </cell>
          <cell r="EC37">
            <v>0</v>
          </cell>
          <cell r="ED37">
            <v>0</v>
          </cell>
          <cell r="EE37">
            <v>0</v>
          </cell>
          <cell r="EF37">
            <v>0</v>
          </cell>
          <cell r="EG37">
            <v>0</v>
          </cell>
          <cell r="EH37">
            <v>0</v>
          </cell>
          <cell r="EI37">
            <v>0</v>
          </cell>
          <cell r="EJ37">
            <v>0</v>
          </cell>
          <cell r="EK37">
            <v>0</v>
          </cell>
          <cell r="EL37">
            <v>0</v>
          </cell>
          <cell r="EM37">
            <v>0</v>
          </cell>
          <cell r="EN37">
            <v>0</v>
          </cell>
          <cell r="EO37">
            <v>0</v>
          </cell>
          <cell r="EP37">
            <v>0</v>
          </cell>
          <cell r="EQ37">
            <v>0</v>
          </cell>
          <cell r="ER37">
            <v>0</v>
          </cell>
          <cell r="ES37">
            <v>0</v>
          </cell>
          <cell r="ET37">
            <v>0</v>
          </cell>
          <cell r="EU37">
            <v>0</v>
          </cell>
          <cell r="EV37">
            <v>0</v>
          </cell>
          <cell r="EW37">
            <v>0</v>
          </cell>
          <cell r="EX37">
            <v>0</v>
          </cell>
          <cell r="EY37">
            <v>0</v>
          </cell>
          <cell r="EZ37">
            <v>0</v>
          </cell>
          <cell r="FA37">
            <v>0</v>
          </cell>
          <cell r="FB37">
            <v>0</v>
          </cell>
          <cell r="FC37">
            <v>0</v>
          </cell>
          <cell r="FD37">
            <v>0</v>
          </cell>
          <cell r="FE37">
            <v>0</v>
          </cell>
          <cell r="FF37">
            <v>0</v>
          </cell>
          <cell r="FG37">
            <v>0</v>
          </cell>
          <cell r="FH37">
            <v>0</v>
          </cell>
          <cell r="FI37">
            <v>0</v>
          </cell>
          <cell r="FJ37">
            <v>0</v>
          </cell>
          <cell r="FK37">
            <v>0</v>
          </cell>
          <cell r="FL37">
            <v>0</v>
          </cell>
          <cell r="FM37">
            <v>0</v>
          </cell>
          <cell r="FN37">
            <v>0</v>
          </cell>
          <cell r="FO37">
            <v>0</v>
          </cell>
          <cell r="FP37">
            <v>0</v>
          </cell>
          <cell r="FQ37">
            <v>0</v>
          </cell>
          <cell r="FR37">
            <v>0</v>
          </cell>
          <cell r="FS37">
            <v>0</v>
          </cell>
          <cell r="FT37">
            <v>0</v>
          </cell>
          <cell r="FU37">
            <v>0</v>
          </cell>
          <cell r="FV37">
            <v>0</v>
          </cell>
          <cell r="FW37">
            <v>0</v>
          </cell>
        </row>
        <row r="38">
          <cell r="B38">
            <v>0</v>
          </cell>
          <cell r="C38">
            <v>0</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0</v>
          </cell>
          <cell r="DT38">
            <v>0</v>
          </cell>
          <cell r="DU38">
            <v>0</v>
          </cell>
          <cell r="DV38">
            <v>0</v>
          </cell>
          <cell r="DW38">
            <v>0</v>
          </cell>
          <cell r="DX38">
            <v>0</v>
          </cell>
          <cell r="DY38">
            <v>0</v>
          </cell>
          <cell r="DZ38">
            <v>0</v>
          </cell>
          <cell r="EA38">
            <v>0</v>
          </cell>
          <cell r="EB38">
            <v>0</v>
          </cell>
          <cell r="EC38">
            <v>0</v>
          </cell>
          <cell r="ED38">
            <v>0</v>
          </cell>
          <cell r="EE38">
            <v>0</v>
          </cell>
          <cell r="EF38">
            <v>0</v>
          </cell>
          <cell r="EG38">
            <v>0</v>
          </cell>
          <cell r="EH38">
            <v>0</v>
          </cell>
          <cell r="EI38">
            <v>0</v>
          </cell>
          <cell r="EJ38">
            <v>0</v>
          </cell>
          <cell r="EK38">
            <v>0</v>
          </cell>
          <cell r="EL38">
            <v>0</v>
          </cell>
          <cell r="EM38">
            <v>0</v>
          </cell>
          <cell r="EN38">
            <v>0</v>
          </cell>
          <cell r="EO38">
            <v>0</v>
          </cell>
          <cell r="EP38">
            <v>0</v>
          </cell>
          <cell r="EQ38">
            <v>0</v>
          </cell>
          <cell r="ER38">
            <v>0</v>
          </cell>
          <cell r="ES38">
            <v>0</v>
          </cell>
          <cell r="ET38">
            <v>0</v>
          </cell>
          <cell r="EU38">
            <v>0</v>
          </cell>
          <cell r="EV38">
            <v>0</v>
          </cell>
          <cell r="EW38">
            <v>0</v>
          </cell>
          <cell r="EX38">
            <v>0</v>
          </cell>
          <cell r="EY38">
            <v>0</v>
          </cell>
          <cell r="EZ38">
            <v>0</v>
          </cell>
          <cell r="FA38">
            <v>0</v>
          </cell>
          <cell r="FB38">
            <v>0</v>
          </cell>
          <cell r="FC38">
            <v>0</v>
          </cell>
          <cell r="FD38">
            <v>0</v>
          </cell>
          <cell r="FE38">
            <v>0</v>
          </cell>
          <cell r="FF38">
            <v>0</v>
          </cell>
          <cell r="FG38">
            <v>0</v>
          </cell>
          <cell r="FH38">
            <v>0</v>
          </cell>
          <cell r="FI38">
            <v>0</v>
          </cell>
          <cell r="FJ38">
            <v>0</v>
          </cell>
          <cell r="FK38">
            <v>0</v>
          </cell>
          <cell r="FL38">
            <v>0</v>
          </cell>
          <cell r="FM38">
            <v>0</v>
          </cell>
          <cell r="FN38">
            <v>0</v>
          </cell>
          <cell r="FO38">
            <v>0</v>
          </cell>
          <cell r="FP38">
            <v>0</v>
          </cell>
          <cell r="FQ38">
            <v>0</v>
          </cell>
          <cell r="FR38">
            <v>0</v>
          </cell>
          <cell r="FS38">
            <v>0</v>
          </cell>
          <cell r="FT38">
            <v>0</v>
          </cell>
          <cell r="FU38">
            <v>0</v>
          </cell>
          <cell r="FV38">
            <v>0</v>
          </cell>
          <cell r="FW38">
            <v>0</v>
          </cell>
        </row>
        <row r="39">
          <cell r="B39">
            <v>0</v>
          </cell>
          <cell r="C39">
            <v>0</v>
          </cell>
          <cell r="D39">
            <v>0</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0</v>
          </cell>
          <cell r="DT39">
            <v>0</v>
          </cell>
          <cell r="DU39">
            <v>0</v>
          </cell>
          <cell r="DV39">
            <v>0</v>
          </cell>
          <cell r="DW39">
            <v>0</v>
          </cell>
          <cell r="DX39">
            <v>0</v>
          </cell>
          <cell r="DY39">
            <v>0</v>
          </cell>
          <cell r="DZ39">
            <v>0</v>
          </cell>
          <cell r="EA39">
            <v>0</v>
          </cell>
          <cell r="EB39">
            <v>0</v>
          </cell>
          <cell r="EC39">
            <v>0</v>
          </cell>
          <cell r="ED39">
            <v>0</v>
          </cell>
          <cell r="EE39">
            <v>0</v>
          </cell>
          <cell r="EF39">
            <v>0</v>
          </cell>
          <cell r="EG39">
            <v>0</v>
          </cell>
          <cell r="EH39">
            <v>0</v>
          </cell>
          <cell r="EI39">
            <v>0</v>
          </cell>
          <cell r="EJ39">
            <v>0</v>
          </cell>
          <cell r="EK39">
            <v>0</v>
          </cell>
          <cell r="EL39">
            <v>0</v>
          </cell>
          <cell r="EM39">
            <v>0</v>
          </cell>
          <cell r="EN39">
            <v>0</v>
          </cell>
          <cell r="EO39">
            <v>0</v>
          </cell>
          <cell r="EP39">
            <v>0</v>
          </cell>
          <cell r="EQ39">
            <v>0</v>
          </cell>
          <cell r="ER39">
            <v>0</v>
          </cell>
          <cell r="ES39">
            <v>0</v>
          </cell>
          <cell r="ET39">
            <v>0</v>
          </cell>
          <cell r="EU39">
            <v>0</v>
          </cell>
          <cell r="EV39">
            <v>0</v>
          </cell>
          <cell r="EW39">
            <v>0</v>
          </cell>
          <cell r="EX39">
            <v>0</v>
          </cell>
          <cell r="EY39">
            <v>0</v>
          </cell>
          <cell r="EZ39">
            <v>0</v>
          </cell>
          <cell r="FA39">
            <v>0</v>
          </cell>
          <cell r="FB39">
            <v>0</v>
          </cell>
          <cell r="FC39">
            <v>0</v>
          </cell>
          <cell r="FD39">
            <v>0</v>
          </cell>
          <cell r="FE39">
            <v>0</v>
          </cell>
          <cell r="FF39">
            <v>0</v>
          </cell>
          <cell r="FG39">
            <v>0</v>
          </cell>
          <cell r="FH39">
            <v>0</v>
          </cell>
          <cell r="FI39">
            <v>0</v>
          </cell>
          <cell r="FJ39">
            <v>0</v>
          </cell>
          <cell r="FK39">
            <v>0</v>
          </cell>
          <cell r="FL39">
            <v>0</v>
          </cell>
          <cell r="FM39">
            <v>0</v>
          </cell>
          <cell r="FN39">
            <v>0</v>
          </cell>
          <cell r="FO39">
            <v>0</v>
          </cell>
          <cell r="FP39">
            <v>0</v>
          </cell>
          <cell r="FQ39">
            <v>0</v>
          </cell>
          <cell r="FR39">
            <v>0</v>
          </cell>
          <cell r="FS39">
            <v>0</v>
          </cell>
          <cell r="FT39">
            <v>0</v>
          </cell>
          <cell r="FU39">
            <v>0</v>
          </cell>
          <cell r="FV39">
            <v>0</v>
          </cell>
          <cell r="FW39">
            <v>0</v>
          </cell>
        </row>
        <row r="40">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0</v>
          </cell>
          <cell r="DT40">
            <v>0</v>
          </cell>
          <cell r="DU40">
            <v>0</v>
          </cell>
          <cell r="DV40">
            <v>0</v>
          </cell>
          <cell r="DW40">
            <v>0</v>
          </cell>
          <cell r="DX40">
            <v>0</v>
          </cell>
          <cell r="DY40">
            <v>0</v>
          </cell>
          <cell r="DZ40">
            <v>0</v>
          </cell>
          <cell r="EA40">
            <v>0</v>
          </cell>
          <cell r="EB40">
            <v>0</v>
          </cell>
          <cell r="EC40">
            <v>0</v>
          </cell>
          <cell r="ED40">
            <v>0</v>
          </cell>
          <cell r="EE40">
            <v>0</v>
          </cell>
          <cell r="EF40">
            <v>0</v>
          </cell>
          <cell r="EG40">
            <v>0</v>
          </cell>
          <cell r="EH40">
            <v>0</v>
          </cell>
          <cell r="EI40">
            <v>0</v>
          </cell>
          <cell r="EJ40">
            <v>0</v>
          </cell>
          <cell r="EK40">
            <v>0</v>
          </cell>
          <cell r="EL40">
            <v>0</v>
          </cell>
          <cell r="EM40">
            <v>0</v>
          </cell>
          <cell r="EN40">
            <v>0</v>
          </cell>
          <cell r="EO40">
            <v>0</v>
          </cell>
          <cell r="EP40">
            <v>0</v>
          </cell>
          <cell r="EQ40">
            <v>0</v>
          </cell>
          <cell r="ER40">
            <v>0</v>
          </cell>
          <cell r="ES40">
            <v>0</v>
          </cell>
          <cell r="ET40">
            <v>0</v>
          </cell>
          <cell r="EU40">
            <v>0</v>
          </cell>
          <cell r="EV40">
            <v>0</v>
          </cell>
          <cell r="EW40">
            <v>0</v>
          </cell>
          <cell r="EX40">
            <v>0</v>
          </cell>
          <cell r="EY40">
            <v>0</v>
          </cell>
          <cell r="EZ40">
            <v>0</v>
          </cell>
          <cell r="FA40">
            <v>0</v>
          </cell>
          <cell r="FB40">
            <v>0</v>
          </cell>
          <cell r="FC40">
            <v>0</v>
          </cell>
          <cell r="FD40">
            <v>0</v>
          </cell>
          <cell r="FE40">
            <v>0</v>
          </cell>
          <cell r="FF40">
            <v>0</v>
          </cell>
          <cell r="FG40">
            <v>0</v>
          </cell>
          <cell r="FH40">
            <v>0</v>
          </cell>
          <cell r="FI40">
            <v>0</v>
          </cell>
          <cell r="FJ40">
            <v>0</v>
          </cell>
          <cell r="FK40">
            <v>0</v>
          </cell>
          <cell r="FL40">
            <v>0</v>
          </cell>
          <cell r="FM40">
            <v>0</v>
          </cell>
          <cell r="FN40">
            <v>0</v>
          </cell>
          <cell r="FO40">
            <v>0</v>
          </cell>
          <cell r="FP40">
            <v>0</v>
          </cell>
          <cell r="FQ40">
            <v>0</v>
          </cell>
          <cell r="FR40">
            <v>0</v>
          </cell>
          <cell r="FS40">
            <v>0</v>
          </cell>
          <cell r="FT40">
            <v>0</v>
          </cell>
          <cell r="FU40">
            <v>0</v>
          </cell>
          <cell r="FV40">
            <v>0</v>
          </cell>
          <cell r="FW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0</v>
          </cell>
          <cell r="DT41">
            <v>0</v>
          </cell>
          <cell r="DU41">
            <v>0</v>
          </cell>
          <cell r="DV41">
            <v>0</v>
          </cell>
          <cell r="DW41">
            <v>0</v>
          </cell>
          <cell r="DX41">
            <v>0</v>
          </cell>
          <cell r="DY41">
            <v>0</v>
          </cell>
          <cell r="DZ41">
            <v>0</v>
          </cell>
          <cell r="EA41">
            <v>0</v>
          </cell>
          <cell r="EB41">
            <v>0</v>
          </cell>
          <cell r="EC41">
            <v>0</v>
          </cell>
          <cell r="ED41">
            <v>0</v>
          </cell>
          <cell r="EE41">
            <v>0</v>
          </cell>
          <cell r="EF41">
            <v>0</v>
          </cell>
          <cell r="EG41">
            <v>0</v>
          </cell>
          <cell r="EH41">
            <v>0</v>
          </cell>
          <cell r="EI41">
            <v>0</v>
          </cell>
          <cell r="EJ41">
            <v>0</v>
          </cell>
          <cell r="EK41">
            <v>0</v>
          </cell>
          <cell r="EL41">
            <v>0</v>
          </cell>
          <cell r="EM41">
            <v>0</v>
          </cell>
          <cell r="EN41">
            <v>0</v>
          </cell>
          <cell r="EO41">
            <v>0</v>
          </cell>
          <cell r="EP41">
            <v>0</v>
          </cell>
          <cell r="EQ41">
            <v>0</v>
          </cell>
          <cell r="ER41">
            <v>0</v>
          </cell>
          <cell r="ES41">
            <v>0</v>
          </cell>
          <cell r="ET41">
            <v>0</v>
          </cell>
          <cell r="EU41">
            <v>0</v>
          </cell>
          <cell r="EV41">
            <v>0</v>
          </cell>
          <cell r="EW41">
            <v>0</v>
          </cell>
          <cell r="EX41">
            <v>0</v>
          </cell>
          <cell r="EY41">
            <v>0</v>
          </cell>
          <cell r="EZ41">
            <v>0</v>
          </cell>
          <cell r="FA41">
            <v>0</v>
          </cell>
          <cell r="FB41">
            <v>0</v>
          </cell>
          <cell r="FC41">
            <v>0</v>
          </cell>
          <cell r="FD41">
            <v>0</v>
          </cell>
          <cell r="FE41">
            <v>0</v>
          </cell>
          <cell r="FF41">
            <v>0</v>
          </cell>
          <cell r="FG41">
            <v>0</v>
          </cell>
          <cell r="FH41">
            <v>0</v>
          </cell>
          <cell r="FI41">
            <v>0</v>
          </cell>
          <cell r="FJ41">
            <v>0</v>
          </cell>
          <cell r="FK41">
            <v>0</v>
          </cell>
          <cell r="FL41">
            <v>0</v>
          </cell>
          <cell r="FM41">
            <v>0</v>
          </cell>
          <cell r="FN41">
            <v>0</v>
          </cell>
          <cell r="FO41">
            <v>0</v>
          </cell>
          <cell r="FP41">
            <v>0</v>
          </cell>
          <cell r="FQ41">
            <v>0</v>
          </cell>
          <cell r="FR41">
            <v>0</v>
          </cell>
          <cell r="FS41">
            <v>0</v>
          </cell>
          <cell r="FT41">
            <v>0</v>
          </cell>
          <cell r="FU41">
            <v>0</v>
          </cell>
          <cell r="FV41">
            <v>0</v>
          </cell>
          <cell r="FW41">
            <v>0</v>
          </cell>
        </row>
        <row r="42">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0</v>
          </cell>
          <cell r="DT42">
            <v>0</v>
          </cell>
          <cell r="DU42">
            <v>0</v>
          </cell>
          <cell r="DV42">
            <v>0</v>
          </cell>
          <cell r="DW42">
            <v>0</v>
          </cell>
          <cell r="DX42">
            <v>0</v>
          </cell>
          <cell r="DY42">
            <v>0</v>
          </cell>
          <cell r="DZ42">
            <v>0</v>
          </cell>
          <cell r="EA42">
            <v>0</v>
          </cell>
          <cell r="EB42">
            <v>0</v>
          </cell>
          <cell r="EC42">
            <v>0</v>
          </cell>
          <cell r="ED42">
            <v>0</v>
          </cell>
          <cell r="EE42">
            <v>0</v>
          </cell>
          <cell r="EF42">
            <v>0</v>
          </cell>
          <cell r="EG42">
            <v>0</v>
          </cell>
          <cell r="EH42">
            <v>0</v>
          </cell>
          <cell r="EI42">
            <v>0</v>
          </cell>
          <cell r="EJ42">
            <v>0</v>
          </cell>
          <cell r="EK42">
            <v>0</v>
          </cell>
          <cell r="EL42">
            <v>0</v>
          </cell>
          <cell r="EM42">
            <v>0</v>
          </cell>
          <cell r="EN42">
            <v>0</v>
          </cell>
          <cell r="EO42">
            <v>0</v>
          </cell>
          <cell r="EP42">
            <v>0</v>
          </cell>
          <cell r="EQ42">
            <v>0</v>
          </cell>
          <cell r="ER42">
            <v>0</v>
          </cell>
          <cell r="ES42">
            <v>0</v>
          </cell>
          <cell r="ET42">
            <v>0</v>
          </cell>
          <cell r="EU42">
            <v>0</v>
          </cell>
          <cell r="EV42">
            <v>0</v>
          </cell>
          <cell r="EW42">
            <v>0</v>
          </cell>
          <cell r="EX42">
            <v>0</v>
          </cell>
          <cell r="EY42">
            <v>0</v>
          </cell>
          <cell r="EZ42">
            <v>0</v>
          </cell>
          <cell r="FA42">
            <v>0</v>
          </cell>
          <cell r="FB42">
            <v>0</v>
          </cell>
          <cell r="FC42">
            <v>0</v>
          </cell>
          <cell r="FD42">
            <v>0</v>
          </cell>
          <cell r="FE42">
            <v>0</v>
          </cell>
          <cell r="FF42">
            <v>0</v>
          </cell>
          <cell r="FG42">
            <v>0</v>
          </cell>
          <cell r="FH42">
            <v>0</v>
          </cell>
          <cell r="FI42">
            <v>0</v>
          </cell>
          <cell r="FJ42">
            <v>0</v>
          </cell>
          <cell r="FK42">
            <v>0</v>
          </cell>
          <cell r="FL42">
            <v>0</v>
          </cell>
          <cell r="FM42">
            <v>0</v>
          </cell>
          <cell r="FN42">
            <v>0</v>
          </cell>
          <cell r="FO42">
            <v>0</v>
          </cell>
          <cell r="FP42">
            <v>0</v>
          </cell>
          <cell r="FQ42">
            <v>0</v>
          </cell>
          <cell r="FR42">
            <v>0</v>
          </cell>
          <cell r="FS42">
            <v>0</v>
          </cell>
          <cell r="FT42">
            <v>0</v>
          </cell>
          <cell r="FU42">
            <v>0</v>
          </cell>
          <cell r="FV42">
            <v>0</v>
          </cell>
          <cell r="FW42">
            <v>0</v>
          </cell>
        </row>
        <row r="43">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cell r="AA43">
            <v>0</v>
          </cell>
          <cell r="AB43">
            <v>0</v>
          </cell>
          <cell r="AC43">
            <v>0</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0</v>
          </cell>
          <cell r="DT43">
            <v>0</v>
          </cell>
          <cell r="DU43">
            <v>0</v>
          </cell>
          <cell r="DV43">
            <v>0</v>
          </cell>
          <cell r="DW43">
            <v>0</v>
          </cell>
          <cell r="DX43">
            <v>0</v>
          </cell>
          <cell r="DY43">
            <v>0</v>
          </cell>
          <cell r="DZ43">
            <v>0</v>
          </cell>
          <cell r="EA43">
            <v>0</v>
          </cell>
          <cell r="EB43">
            <v>0</v>
          </cell>
          <cell r="EC43">
            <v>0</v>
          </cell>
          <cell r="ED43">
            <v>0</v>
          </cell>
          <cell r="EE43">
            <v>0</v>
          </cell>
          <cell r="EF43">
            <v>0</v>
          </cell>
          <cell r="EG43">
            <v>0</v>
          </cell>
          <cell r="EH43">
            <v>0</v>
          </cell>
          <cell r="EI43">
            <v>0</v>
          </cell>
          <cell r="EJ43">
            <v>0</v>
          </cell>
          <cell r="EK43">
            <v>0</v>
          </cell>
          <cell r="EL43">
            <v>0</v>
          </cell>
          <cell r="EM43">
            <v>0</v>
          </cell>
          <cell r="EN43">
            <v>0</v>
          </cell>
          <cell r="EO43">
            <v>0</v>
          </cell>
          <cell r="EP43">
            <v>0</v>
          </cell>
          <cell r="EQ43">
            <v>0</v>
          </cell>
          <cell r="ER43">
            <v>0</v>
          </cell>
          <cell r="ES43">
            <v>0</v>
          </cell>
          <cell r="ET43">
            <v>0</v>
          </cell>
          <cell r="EU43">
            <v>0</v>
          </cell>
          <cell r="EV43">
            <v>0</v>
          </cell>
          <cell r="EW43">
            <v>0</v>
          </cell>
          <cell r="EX43">
            <v>0</v>
          </cell>
          <cell r="EY43">
            <v>0</v>
          </cell>
          <cell r="EZ43">
            <v>0</v>
          </cell>
          <cell r="FA43">
            <v>0</v>
          </cell>
          <cell r="FB43">
            <v>0</v>
          </cell>
          <cell r="FC43">
            <v>0</v>
          </cell>
          <cell r="FD43">
            <v>0</v>
          </cell>
          <cell r="FE43">
            <v>0</v>
          </cell>
          <cell r="FF43">
            <v>0</v>
          </cell>
          <cell r="FG43">
            <v>0</v>
          </cell>
          <cell r="FH43">
            <v>0</v>
          </cell>
          <cell r="FI43">
            <v>0</v>
          </cell>
          <cell r="FJ43">
            <v>0</v>
          </cell>
          <cell r="FK43">
            <v>0</v>
          </cell>
          <cell r="FL43">
            <v>0</v>
          </cell>
          <cell r="FM43">
            <v>0</v>
          </cell>
          <cell r="FN43">
            <v>0</v>
          </cell>
          <cell r="FO43">
            <v>0</v>
          </cell>
          <cell r="FP43">
            <v>0</v>
          </cell>
          <cell r="FQ43">
            <v>0</v>
          </cell>
          <cell r="FR43">
            <v>0</v>
          </cell>
          <cell r="FS43">
            <v>0</v>
          </cell>
          <cell r="FT43">
            <v>0</v>
          </cell>
          <cell r="FU43">
            <v>0</v>
          </cell>
          <cell r="FV43">
            <v>0</v>
          </cell>
          <cell r="FW43">
            <v>0</v>
          </cell>
        </row>
        <row r="44">
          <cell r="B44">
            <v>0</v>
          </cell>
          <cell r="C44">
            <v>0</v>
          </cell>
          <cell r="D44">
            <v>0</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0</v>
          </cell>
          <cell r="DT44">
            <v>0</v>
          </cell>
          <cell r="DU44">
            <v>0</v>
          </cell>
          <cell r="DV44">
            <v>0</v>
          </cell>
          <cell r="DW44">
            <v>0</v>
          </cell>
          <cell r="DX44">
            <v>0</v>
          </cell>
          <cell r="DY44">
            <v>0</v>
          </cell>
          <cell r="DZ44">
            <v>0</v>
          </cell>
          <cell r="EA44">
            <v>0</v>
          </cell>
          <cell r="EB44">
            <v>0</v>
          </cell>
          <cell r="EC44">
            <v>0</v>
          </cell>
          <cell r="ED44">
            <v>0</v>
          </cell>
          <cell r="EE44">
            <v>0</v>
          </cell>
          <cell r="EF44">
            <v>0</v>
          </cell>
          <cell r="EG44">
            <v>0</v>
          </cell>
          <cell r="EH44">
            <v>0</v>
          </cell>
          <cell r="EI44">
            <v>0</v>
          </cell>
          <cell r="EJ44">
            <v>0</v>
          </cell>
          <cell r="EK44">
            <v>0</v>
          </cell>
          <cell r="EL44">
            <v>0</v>
          </cell>
          <cell r="EM44">
            <v>0</v>
          </cell>
          <cell r="EN44">
            <v>0</v>
          </cell>
          <cell r="EO44">
            <v>0</v>
          </cell>
          <cell r="EP44">
            <v>0</v>
          </cell>
          <cell r="EQ44">
            <v>0</v>
          </cell>
          <cell r="ER44">
            <v>0</v>
          </cell>
          <cell r="ES44">
            <v>0</v>
          </cell>
          <cell r="ET44">
            <v>0</v>
          </cell>
          <cell r="EU44">
            <v>0</v>
          </cell>
          <cell r="EV44">
            <v>0</v>
          </cell>
          <cell r="EW44">
            <v>0</v>
          </cell>
          <cell r="EX44">
            <v>0</v>
          </cell>
          <cell r="EY44">
            <v>0</v>
          </cell>
          <cell r="EZ44">
            <v>0</v>
          </cell>
          <cell r="FA44">
            <v>0</v>
          </cell>
          <cell r="FB44">
            <v>0</v>
          </cell>
          <cell r="FC44">
            <v>0</v>
          </cell>
          <cell r="FD44">
            <v>0</v>
          </cell>
          <cell r="FE44">
            <v>0</v>
          </cell>
          <cell r="FF44">
            <v>0</v>
          </cell>
          <cell r="FG44">
            <v>0</v>
          </cell>
          <cell r="FH44">
            <v>0</v>
          </cell>
          <cell r="FI44">
            <v>0</v>
          </cell>
          <cell r="FJ44">
            <v>0</v>
          </cell>
          <cell r="FK44">
            <v>0</v>
          </cell>
          <cell r="FL44">
            <v>0</v>
          </cell>
          <cell r="FM44">
            <v>0</v>
          </cell>
          <cell r="FN44">
            <v>0</v>
          </cell>
          <cell r="FO44">
            <v>0</v>
          </cell>
          <cell r="FP44">
            <v>0</v>
          </cell>
          <cell r="FQ44">
            <v>0</v>
          </cell>
          <cell r="FR44">
            <v>0</v>
          </cell>
          <cell r="FS44">
            <v>0</v>
          </cell>
          <cell r="FT44">
            <v>0</v>
          </cell>
          <cell r="FU44">
            <v>0</v>
          </cell>
          <cell r="FV44">
            <v>0</v>
          </cell>
          <cell r="FW44">
            <v>0</v>
          </cell>
        </row>
        <row r="45">
          <cell r="B45">
            <v>0</v>
          </cell>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0</v>
          </cell>
          <cell r="DT45">
            <v>0</v>
          </cell>
          <cell r="DU45">
            <v>0</v>
          </cell>
          <cell r="DV45">
            <v>0</v>
          </cell>
          <cell r="DW45">
            <v>0</v>
          </cell>
          <cell r="DX45">
            <v>0</v>
          </cell>
          <cell r="DY45">
            <v>0</v>
          </cell>
          <cell r="DZ45">
            <v>0</v>
          </cell>
          <cell r="EA45">
            <v>0</v>
          </cell>
          <cell r="EB45">
            <v>0</v>
          </cell>
          <cell r="EC45">
            <v>0</v>
          </cell>
          <cell r="ED45">
            <v>0</v>
          </cell>
          <cell r="EE45">
            <v>0</v>
          </cell>
          <cell r="EF45">
            <v>0</v>
          </cell>
          <cell r="EG45">
            <v>0</v>
          </cell>
          <cell r="EH45">
            <v>0</v>
          </cell>
          <cell r="EI45">
            <v>0</v>
          </cell>
          <cell r="EJ45">
            <v>0</v>
          </cell>
          <cell r="EK45">
            <v>0</v>
          </cell>
          <cell r="EL45">
            <v>0</v>
          </cell>
          <cell r="EM45">
            <v>0</v>
          </cell>
          <cell r="EN45">
            <v>0</v>
          </cell>
          <cell r="EO45">
            <v>0</v>
          </cell>
          <cell r="EP45">
            <v>0</v>
          </cell>
          <cell r="EQ45">
            <v>0</v>
          </cell>
          <cell r="ER45">
            <v>0</v>
          </cell>
          <cell r="ES45">
            <v>0</v>
          </cell>
          <cell r="ET45">
            <v>0</v>
          </cell>
          <cell r="EU45">
            <v>0</v>
          </cell>
          <cell r="EV45">
            <v>0</v>
          </cell>
          <cell r="EW45">
            <v>0</v>
          </cell>
          <cell r="EX45">
            <v>0</v>
          </cell>
          <cell r="EY45">
            <v>0</v>
          </cell>
          <cell r="EZ45">
            <v>0</v>
          </cell>
          <cell r="FA45">
            <v>0</v>
          </cell>
          <cell r="FB45">
            <v>0</v>
          </cell>
          <cell r="FC45">
            <v>0</v>
          </cell>
          <cell r="FD45">
            <v>0</v>
          </cell>
          <cell r="FE45">
            <v>0</v>
          </cell>
          <cell r="FF45">
            <v>0</v>
          </cell>
          <cell r="FG45">
            <v>0</v>
          </cell>
          <cell r="FH45">
            <v>0</v>
          </cell>
          <cell r="FI45">
            <v>0</v>
          </cell>
          <cell r="FJ45">
            <v>0</v>
          </cell>
          <cell r="FK45">
            <v>0</v>
          </cell>
          <cell r="FL45">
            <v>0</v>
          </cell>
          <cell r="FM45">
            <v>0</v>
          </cell>
          <cell r="FN45">
            <v>0</v>
          </cell>
          <cell r="FO45">
            <v>0</v>
          </cell>
          <cell r="FP45">
            <v>0</v>
          </cell>
          <cell r="FQ45">
            <v>0</v>
          </cell>
          <cell r="FR45">
            <v>0</v>
          </cell>
          <cell r="FS45">
            <v>0</v>
          </cell>
          <cell r="FT45">
            <v>0</v>
          </cell>
          <cell r="FU45">
            <v>0</v>
          </cell>
          <cell r="FV45">
            <v>0</v>
          </cell>
          <cell r="FW45">
            <v>0</v>
          </cell>
        </row>
        <row r="46">
          <cell r="B46">
            <v>0</v>
          </cell>
          <cell r="C46">
            <v>0</v>
          </cell>
          <cell r="D46">
            <v>0</v>
          </cell>
          <cell r="E46">
            <v>0</v>
          </cell>
          <cell r="F46">
            <v>0</v>
          </cell>
          <cell r="G46">
            <v>0</v>
          </cell>
          <cell r="H46">
            <v>0</v>
          </cell>
          <cell r="I46">
            <v>0</v>
          </cell>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0</v>
          </cell>
          <cell r="DT46">
            <v>0</v>
          </cell>
          <cell r="DU46">
            <v>0</v>
          </cell>
          <cell r="DV46">
            <v>0</v>
          </cell>
          <cell r="DW46">
            <v>0</v>
          </cell>
          <cell r="DX46">
            <v>0</v>
          </cell>
          <cell r="DY46">
            <v>0</v>
          </cell>
          <cell r="DZ46">
            <v>0</v>
          </cell>
          <cell r="EA46">
            <v>0</v>
          </cell>
          <cell r="EB46">
            <v>0</v>
          </cell>
          <cell r="EC46">
            <v>0</v>
          </cell>
          <cell r="ED46">
            <v>0</v>
          </cell>
          <cell r="EE46">
            <v>0</v>
          </cell>
          <cell r="EF46">
            <v>0</v>
          </cell>
          <cell r="EG46">
            <v>0</v>
          </cell>
          <cell r="EH46">
            <v>0</v>
          </cell>
          <cell r="EI46">
            <v>0</v>
          </cell>
          <cell r="EJ46">
            <v>0</v>
          </cell>
          <cell r="EK46">
            <v>0</v>
          </cell>
          <cell r="EL46">
            <v>0</v>
          </cell>
          <cell r="EM46">
            <v>0</v>
          </cell>
          <cell r="EN46">
            <v>0</v>
          </cell>
          <cell r="EO46">
            <v>0</v>
          </cell>
          <cell r="EP46">
            <v>0</v>
          </cell>
          <cell r="EQ46">
            <v>0</v>
          </cell>
          <cell r="ER46">
            <v>0</v>
          </cell>
          <cell r="ES46">
            <v>0</v>
          </cell>
          <cell r="ET46">
            <v>0</v>
          </cell>
          <cell r="EU46">
            <v>0</v>
          </cell>
          <cell r="EV46">
            <v>0</v>
          </cell>
          <cell r="EW46">
            <v>0</v>
          </cell>
          <cell r="EX46">
            <v>0</v>
          </cell>
          <cell r="EY46">
            <v>0</v>
          </cell>
          <cell r="EZ46">
            <v>0</v>
          </cell>
          <cell r="FA46">
            <v>0</v>
          </cell>
          <cell r="FB46">
            <v>0</v>
          </cell>
          <cell r="FC46">
            <v>0</v>
          </cell>
          <cell r="FD46">
            <v>0</v>
          </cell>
          <cell r="FE46">
            <v>0</v>
          </cell>
          <cell r="FF46">
            <v>0</v>
          </cell>
          <cell r="FG46">
            <v>0</v>
          </cell>
          <cell r="FH46">
            <v>0</v>
          </cell>
          <cell r="FI46">
            <v>0</v>
          </cell>
          <cell r="FJ46">
            <v>0</v>
          </cell>
          <cell r="FK46">
            <v>0</v>
          </cell>
          <cell r="FL46">
            <v>0</v>
          </cell>
          <cell r="FM46">
            <v>0</v>
          </cell>
          <cell r="FN46">
            <v>0</v>
          </cell>
          <cell r="FO46">
            <v>0</v>
          </cell>
          <cell r="FP46">
            <v>0</v>
          </cell>
          <cell r="FQ46">
            <v>0</v>
          </cell>
          <cell r="FR46">
            <v>0</v>
          </cell>
          <cell r="FS46">
            <v>0</v>
          </cell>
          <cell r="FT46">
            <v>0</v>
          </cell>
          <cell r="FU46">
            <v>0</v>
          </cell>
          <cell r="FV46">
            <v>0</v>
          </cell>
          <cell r="FW46">
            <v>0</v>
          </cell>
        </row>
        <row r="47">
          <cell r="B47">
            <v>21.189</v>
          </cell>
          <cell r="C47">
            <v>252.64</v>
          </cell>
          <cell r="D47">
            <v>129.19499999999999</v>
          </cell>
          <cell r="E47">
            <v>123.446</v>
          </cell>
          <cell r="F47">
            <v>174.95500000000001</v>
          </cell>
          <cell r="G47">
            <v>81.385000000000005</v>
          </cell>
          <cell r="H47">
            <v>93.57</v>
          </cell>
          <cell r="I47">
            <v>23.292999999999999</v>
          </cell>
          <cell r="J47">
            <v>9.6270000000000007</v>
          </cell>
          <cell r="K47">
            <v>13.666</v>
          </cell>
          <cell r="L47">
            <v>167.16300000000001</v>
          </cell>
          <cell r="M47">
            <v>85.983999999999995</v>
          </cell>
          <cell r="N47">
            <v>81.179000000000002</v>
          </cell>
          <cell r="O47">
            <v>127.14</v>
          </cell>
          <cell r="P47">
            <v>68.385999999999996</v>
          </cell>
          <cell r="Q47">
            <v>58.753999999999998</v>
          </cell>
          <cell r="R47">
            <v>12.532</v>
          </cell>
          <cell r="S47">
            <v>6.9249999999999998</v>
          </cell>
          <cell r="T47">
            <v>5.6070000000000002</v>
          </cell>
          <cell r="U47">
            <v>6.5149999999999997</v>
          </cell>
          <cell r="V47">
            <v>2.4169999999999998</v>
          </cell>
          <cell r="W47">
            <v>4.0979999999999999</v>
          </cell>
          <cell r="X47">
            <v>4.4509999999999996</v>
          </cell>
          <cell r="Y47">
            <v>1.536</v>
          </cell>
          <cell r="Z47">
            <v>2.915</v>
          </cell>
          <cell r="AA47">
            <v>6.7949999999999999</v>
          </cell>
          <cell r="AB47">
            <v>3.214</v>
          </cell>
          <cell r="AC47">
            <v>3.581</v>
          </cell>
          <cell r="AD47">
            <v>5.9089999999999998</v>
          </cell>
          <cell r="AE47">
            <v>2.3279999999999998</v>
          </cell>
          <cell r="AF47">
            <v>3.581</v>
          </cell>
          <cell r="AG47">
            <v>27.009</v>
          </cell>
          <cell r="AH47">
            <v>13.24</v>
          </cell>
          <cell r="AI47">
            <v>13.768000000000001</v>
          </cell>
          <cell r="AJ47">
            <v>100.13200000000001</v>
          </cell>
          <cell r="AK47">
            <v>55.146000000000001</v>
          </cell>
          <cell r="AL47">
            <v>44.985999999999997</v>
          </cell>
          <cell r="AM47">
            <v>25.923999999999999</v>
          </cell>
          <cell r="AN47">
            <v>12.62</v>
          </cell>
          <cell r="AO47">
            <v>13.304</v>
          </cell>
          <cell r="AP47">
            <v>86.415000000000006</v>
          </cell>
          <cell r="AQ47">
            <v>45.987000000000002</v>
          </cell>
          <cell r="AR47">
            <v>40.427999999999997</v>
          </cell>
          <cell r="AS47">
            <v>7.2469999999999999</v>
          </cell>
          <cell r="AT47">
            <v>3.6760000000000002</v>
          </cell>
          <cell r="AU47">
            <v>3.5710000000000002</v>
          </cell>
          <cell r="AV47">
            <v>133.86000000000001</v>
          </cell>
          <cell r="AW47">
            <v>71.105999999999995</v>
          </cell>
          <cell r="AX47">
            <v>62.753</v>
          </cell>
          <cell r="AY47">
            <v>116.48099999999999</v>
          </cell>
          <cell r="AZ47">
            <v>63.143000000000001</v>
          </cell>
          <cell r="BA47">
            <v>53.338000000000001</v>
          </cell>
          <cell r="BB47">
            <v>110.84399999999999</v>
          </cell>
          <cell r="BC47">
            <v>60.790999999999997</v>
          </cell>
          <cell r="BD47">
            <v>50.052999999999997</v>
          </cell>
          <cell r="BE47">
            <v>27.074000000000002</v>
          </cell>
          <cell r="BF47">
            <v>12.53</v>
          </cell>
          <cell r="BG47">
            <v>14.544</v>
          </cell>
          <cell r="BH47">
            <v>17.105</v>
          </cell>
          <cell r="BI47">
            <v>8.0370000000000008</v>
          </cell>
          <cell r="BJ47">
            <v>9.0679999999999996</v>
          </cell>
          <cell r="BK47">
            <v>10.385</v>
          </cell>
          <cell r="BL47">
            <v>5.3170000000000002</v>
          </cell>
          <cell r="BM47">
            <v>5.0679999999999996</v>
          </cell>
          <cell r="BN47">
            <v>4.6669999999999998</v>
          </cell>
          <cell r="BO47">
            <v>2.3330000000000002</v>
          </cell>
          <cell r="BP47">
            <v>2.3340000000000001</v>
          </cell>
          <cell r="BQ47">
            <v>35.354999999999997</v>
          </cell>
          <cell r="BR47">
            <v>15.265000000000001</v>
          </cell>
          <cell r="BS47">
            <v>20.091000000000001</v>
          </cell>
          <cell r="BT47">
            <v>9.5760000000000005</v>
          </cell>
          <cell r="BU47">
            <v>3.87</v>
          </cell>
          <cell r="BV47">
            <v>5.7050000000000001</v>
          </cell>
          <cell r="BW47">
            <v>2.5960000000000001</v>
          </cell>
          <cell r="BX47">
            <v>1.163</v>
          </cell>
          <cell r="BY47">
            <v>1.4319999999999999</v>
          </cell>
          <cell r="BZ47">
            <v>8.0470000000000006</v>
          </cell>
          <cell r="CA47">
            <v>3.04</v>
          </cell>
          <cell r="CB47">
            <v>5.0069999999999997</v>
          </cell>
          <cell r="CC47">
            <v>1.212</v>
          </cell>
          <cell r="CD47">
            <v>0.32200000000000001</v>
          </cell>
          <cell r="CE47">
            <v>0.89</v>
          </cell>
          <cell r="CF47">
            <v>6.5030000000000001</v>
          </cell>
          <cell r="CG47">
            <v>2.718</v>
          </cell>
          <cell r="CH47">
            <v>3.786</v>
          </cell>
          <cell r="CI47">
            <v>0.44800000000000001</v>
          </cell>
          <cell r="CJ47">
            <v>0.36099999999999999</v>
          </cell>
          <cell r="CK47">
            <v>8.5999999999999993E-2</v>
          </cell>
          <cell r="CL47">
            <v>1.5649999999999999</v>
          </cell>
          <cell r="CM47">
            <v>0.86799999999999999</v>
          </cell>
          <cell r="CN47">
            <v>0.69799999999999995</v>
          </cell>
          <cell r="CO47">
            <v>2.3130000000000002</v>
          </cell>
          <cell r="CP47">
            <v>0.21099999999999999</v>
          </cell>
          <cell r="CQ47">
            <v>2.1019999999999999</v>
          </cell>
          <cell r="CR47">
            <v>18.111999999999998</v>
          </cell>
          <cell r="CS47">
            <v>6.9960000000000004</v>
          </cell>
          <cell r="CT47">
            <v>11.116</v>
          </cell>
          <cell r="CU47">
            <v>14.279</v>
          </cell>
          <cell r="CV47">
            <v>6.24</v>
          </cell>
          <cell r="CW47">
            <v>8.0389999999999997</v>
          </cell>
          <cell r="CX47">
            <v>2.3540000000000001</v>
          </cell>
          <cell r="CY47">
            <v>0.85299999999999998</v>
          </cell>
          <cell r="CZ47">
            <v>1.5009999999999999</v>
          </cell>
          <cell r="DA47">
            <v>11.925000000000001</v>
          </cell>
          <cell r="DB47">
            <v>5.3869999999999996</v>
          </cell>
          <cell r="DC47">
            <v>6.5380000000000003</v>
          </cell>
          <cell r="DD47">
            <v>129.495</v>
          </cell>
          <cell r="DE47">
            <v>69.239000000000004</v>
          </cell>
          <cell r="DF47">
            <v>60.255000000000003</v>
          </cell>
          <cell r="DG47">
            <v>37.667999999999999</v>
          </cell>
          <cell r="DH47">
            <v>16.744</v>
          </cell>
          <cell r="DI47">
            <v>20.923999999999999</v>
          </cell>
          <cell r="DJ47">
            <v>7.5869999999999997</v>
          </cell>
          <cell r="DK47">
            <v>3.0030000000000001</v>
          </cell>
          <cell r="DL47">
            <v>4.5839999999999996</v>
          </cell>
          <cell r="DM47">
            <v>330.25200000000001</v>
          </cell>
          <cell r="DN47">
            <v>160.815</v>
          </cell>
          <cell r="DO47">
            <v>169.43700000000001</v>
          </cell>
          <cell r="DP47">
            <v>231.089</v>
          </cell>
          <cell r="DQ47">
            <v>118.12</v>
          </cell>
          <cell r="DR47">
            <v>112.96899999999999</v>
          </cell>
          <cell r="DS47">
            <v>26.6</v>
          </cell>
          <cell r="DT47">
            <v>15.696</v>
          </cell>
          <cell r="DU47">
            <v>10.904</v>
          </cell>
          <cell r="DV47">
            <v>15.983000000000001</v>
          </cell>
          <cell r="DW47">
            <v>6.226</v>
          </cell>
          <cell r="DX47">
            <v>9.7569999999999997</v>
          </cell>
          <cell r="DY47">
            <v>7.992</v>
          </cell>
          <cell r="DZ47">
            <v>3.8809999999999998</v>
          </cell>
          <cell r="EA47">
            <v>4.1109999999999998</v>
          </cell>
          <cell r="EB47">
            <v>15.114000000000001</v>
          </cell>
          <cell r="EC47">
            <v>6.0149999999999997</v>
          </cell>
          <cell r="ED47">
            <v>9.1</v>
          </cell>
          <cell r="EE47">
            <v>13.513999999999999</v>
          </cell>
          <cell r="EF47">
            <v>4.8620000000000001</v>
          </cell>
          <cell r="EG47">
            <v>8.6509999999999998</v>
          </cell>
          <cell r="EH47">
            <v>48.985999999999997</v>
          </cell>
          <cell r="EI47">
            <v>26.852</v>
          </cell>
          <cell r="EJ47">
            <v>22.134</v>
          </cell>
          <cell r="EK47">
            <v>182.10300000000001</v>
          </cell>
          <cell r="EL47">
            <v>91.268000000000001</v>
          </cell>
          <cell r="EM47">
            <v>90.834999999999994</v>
          </cell>
          <cell r="EN47">
            <v>45.048999999999999</v>
          </cell>
          <cell r="EO47">
            <v>24.931000000000001</v>
          </cell>
          <cell r="EP47">
            <v>20.117999999999999</v>
          </cell>
          <cell r="EQ47">
            <v>160.256</v>
          </cell>
          <cell r="ER47">
            <v>76.176000000000002</v>
          </cell>
          <cell r="ES47">
            <v>84.08</v>
          </cell>
          <cell r="ET47">
            <v>24.710999999999999</v>
          </cell>
          <cell r="EU47">
            <v>11.595000000000001</v>
          </cell>
          <cell r="EV47">
            <v>13.117000000000001</v>
          </cell>
          <cell r="EW47">
            <v>246.72900000000001</v>
          </cell>
          <cell r="EX47">
            <v>123.904</v>
          </cell>
          <cell r="EY47">
            <v>122.825</v>
          </cell>
          <cell r="EZ47">
            <v>220.29900000000001</v>
          </cell>
          <cell r="FA47">
            <v>109.56</v>
          </cell>
          <cell r="FB47">
            <v>110.74</v>
          </cell>
          <cell r="FC47">
            <v>206.32499999999999</v>
          </cell>
          <cell r="FD47">
            <v>104.68</v>
          </cell>
          <cell r="FE47">
            <v>101.645</v>
          </cell>
          <cell r="FF47">
            <v>60.591999999999999</v>
          </cell>
          <cell r="FG47">
            <v>28.291</v>
          </cell>
          <cell r="FH47">
            <v>32.301000000000002</v>
          </cell>
          <cell r="FI47">
            <v>40.662999999999997</v>
          </cell>
          <cell r="FJ47">
            <v>19.957000000000001</v>
          </cell>
          <cell r="FK47">
            <v>20.706</v>
          </cell>
          <cell r="FL47">
            <v>25.023</v>
          </cell>
          <cell r="FM47">
            <v>14.173</v>
          </cell>
          <cell r="FN47">
            <v>10.85</v>
          </cell>
          <cell r="FO47">
            <v>9.4309999999999992</v>
          </cell>
          <cell r="FP47">
            <v>5.1029999999999998</v>
          </cell>
          <cell r="FQ47">
            <v>4.327</v>
          </cell>
          <cell r="FR47">
            <v>89.731999999999999</v>
          </cell>
          <cell r="FS47">
            <v>37.591999999999999</v>
          </cell>
          <cell r="FT47">
            <v>52.14</v>
          </cell>
          <cell r="FU47">
            <v>22.376000000000001</v>
          </cell>
          <cell r="FV47">
            <v>9.5180000000000007</v>
          </cell>
          <cell r="FW47">
            <v>12.858000000000001</v>
          </cell>
        </row>
        <row r="48">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0</v>
          </cell>
          <cell r="DT48">
            <v>0</v>
          </cell>
          <cell r="DU48">
            <v>0</v>
          </cell>
          <cell r="DV48">
            <v>0</v>
          </cell>
          <cell r="DW48">
            <v>0</v>
          </cell>
          <cell r="DX48">
            <v>0</v>
          </cell>
          <cell r="DY48">
            <v>0</v>
          </cell>
          <cell r="DZ48">
            <v>0</v>
          </cell>
          <cell r="EA48">
            <v>0</v>
          </cell>
          <cell r="EB48">
            <v>0</v>
          </cell>
          <cell r="EC48">
            <v>0</v>
          </cell>
          <cell r="ED48">
            <v>0</v>
          </cell>
          <cell r="EE48">
            <v>0</v>
          </cell>
          <cell r="EF48">
            <v>0</v>
          </cell>
          <cell r="EG48">
            <v>0</v>
          </cell>
          <cell r="EH48">
            <v>0</v>
          </cell>
          <cell r="EI48">
            <v>0</v>
          </cell>
          <cell r="EJ48">
            <v>0</v>
          </cell>
          <cell r="EK48">
            <v>0</v>
          </cell>
          <cell r="EL48">
            <v>0</v>
          </cell>
          <cell r="EM48">
            <v>0</v>
          </cell>
          <cell r="EN48">
            <v>0</v>
          </cell>
          <cell r="EO48">
            <v>0</v>
          </cell>
          <cell r="EP48">
            <v>0</v>
          </cell>
          <cell r="EQ48">
            <v>0</v>
          </cell>
          <cell r="ER48">
            <v>0</v>
          </cell>
          <cell r="ES48">
            <v>0</v>
          </cell>
          <cell r="ET48">
            <v>0</v>
          </cell>
          <cell r="EU48">
            <v>0</v>
          </cell>
          <cell r="EV48">
            <v>0</v>
          </cell>
          <cell r="EW48">
            <v>0</v>
          </cell>
          <cell r="EX48">
            <v>0</v>
          </cell>
          <cell r="EY48">
            <v>0</v>
          </cell>
          <cell r="EZ48">
            <v>0</v>
          </cell>
          <cell r="FA48">
            <v>0</v>
          </cell>
          <cell r="FB48">
            <v>0</v>
          </cell>
          <cell r="FC48">
            <v>0</v>
          </cell>
          <cell r="FD48">
            <v>0</v>
          </cell>
          <cell r="FE48">
            <v>0</v>
          </cell>
          <cell r="FF48">
            <v>0</v>
          </cell>
          <cell r="FG48">
            <v>0</v>
          </cell>
          <cell r="FH48">
            <v>0</v>
          </cell>
          <cell r="FI48">
            <v>0</v>
          </cell>
          <cell r="FJ48">
            <v>0</v>
          </cell>
          <cell r="FK48">
            <v>0</v>
          </cell>
          <cell r="FL48">
            <v>0</v>
          </cell>
          <cell r="FM48">
            <v>0</v>
          </cell>
          <cell r="FN48">
            <v>0</v>
          </cell>
          <cell r="FO48">
            <v>0</v>
          </cell>
          <cell r="FP48">
            <v>0</v>
          </cell>
          <cell r="FQ48">
            <v>0</v>
          </cell>
          <cell r="FR48">
            <v>0</v>
          </cell>
          <cell r="FS48">
            <v>0</v>
          </cell>
          <cell r="FT48">
            <v>0</v>
          </cell>
          <cell r="FU48">
            <v>0</v>
          </cell>
          <cell r="FV48">
            <v>0</v>
          </cell>
          <cell r="FW48">
            <v>0</v>
          </cell>
        </row>
        <row r="49">
          <cell r="B49">
            <v>0</v>
          </cell>
          <cell r="C49">
            <v>0</v>
          </cell>
          <cell r="D49">
            <v>0</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0</v>
          </cell>
          <cell r="DT49">
            <v>0</v>
          </cell>
          <cell r="DU49">
            <v>0</v>
          </cell>
          <cell r="DV49">
            <v>0</v>
          </cell>
          <cell r="DW49">
            <v>0</v>
          </cell>
          <cell r="DX49">
            <v>0</v>
          </cell>
          <cell r="DY49">
            <v>0</v>
          </cell>
          <cell r="DZ49">
            <v>0</v>
          </cell>
          <cell r="EA49">
            <v>0</v>
          </cell>
          <cell r="EB49">
            <v>0</v>
          </cell>
          <cell r="EC49">
            <v>0</v>
          </cell>
          <cell r="ED49">
            <v>0</v>
          </cell>
          <cell r="EE49">
            <v>0</v>
          </cell>
          <cell r="EF49">
            <v>0</v>
          </cell>
          <cell r="EG49">
            <v>0</v>
          </cell>
          <cell r="EH49">
            <v>0</v>
          </cell>
          <cell r="EI49">
            <v>0</v>
          </cell>
          <cell r="EJ49">
            <v>0</v>
          </cell>
          <cell r="EK49">
            <v>0</v>
          </cell>
          <cell r="EL49">
            <v>0</v>
          </cell>
          <cell r="EM49">
            <v>0</v>
          </cell>
          <cell r="EN49">
            <v>0</v>
          </cell>
          <cell r="EO49">
            <v>0</v>
          </cell>
          <cell r="EP49">
            <v>0</v>
          </cell>
          <cell r="EQ49">
            <v>0</v>
          </cell>
          <cell r="ER49">
            <v>0</v>
          </cell>
          <cell r="ES49">
            <v>0</v>
          </cell>
          <cell r="ET49">
            <v>0</v>
          </cell>
          <cell r="EU49">
            <v>0</v>
          </cell>
          <cell r="EV49">
            <v>0</v>
          </cell>
          <cell r="EW49">
            <v>0</v>
          </cell>
          <cell r="EX49">
            <v>0</v>
          </cell>
          <cell r="EY49">
            <v>0</v>
          </cell>
          <cell r="EZ49">
            <v>0</v>
          </cell>
          <cell r="FA49">
            <v>0</v>
          </cell>
          <cell r="FB49">
            <v>0</v>
          </cell>
          <cell r="FC49">
            <v>0</v>
          </cell>
          <cell r="FD49">
            <v>0</v>
          </cell>
          <cell r="FE49">
            <v>0</v>
          </cell>
          <cell r="FF49">
            <v>0</v>
          </cell>
          <cell r="FG49">
            <v>0</v>
          </cell>
          <cell r="FH49">
            <v>0</v>
          </cell>
          <cell r="FI49">
            <v>0</v>
          </cell>
          <cell r="FJ49">
            <v>0</v>
          </cell>
          <cell r="FK49">
            <v>0</v>
          </cell>
          <cell r="FL49">
            <v>0</v>
          </cell>
          <cell r="FM49">
            <v>0</v>
          </cell>
          <cell r="FN49">
            <v>0</v>
          </cell>
          <cell r="FO49">
            <v>0</v>
          </cell>
          <cell r="FP49">
            <v>0</v>
          </cell>
          <cell r="FQ49">
            <v>0</v>
          </cell>
          <cell r="FR49">
            <v>0</v>
          </cell>
          <cell r="FS49">
            <v>0</v>
          </cell>
          <cell r="FT49">
            <v>0</v>
          </cell>
          <cell r="FU49">
            <v>0</v>
          </cell>
          <cell r="FV49">
            <v>0</v>
          </cell>
          <cell r="FW49">
            <v>0</v>
          </cell>
        </row>
        <row r="50">
          <cell r="B50">
            <v>0</v>
          </cell>
          <cell r="C50">
            <v>0</v>
          </cell>
          <cell r="D50">
            <v>0</v>
          </cell>
          <cell r="E50">
            <v>0</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0</v>
          </cell>
          <cell r="DT50">
            <v>0</v>
          </cell>
          <cell r="DU50">
            <v>0</v>
          </cell>
          <cell r="DV50">
            <v>0</v>
          </cell>
          <cell r="DW50">
            <v>0</v>
          </cell>
          <cell r="DX50">
            <v>0</v>
          </cell>
          <cell r="DY50">
            <v>0</v>
          </cell>
          <cell r="DZ50">
            <v>0</v>
          </cell>
          <cell r="EA50">
            <v>0</v>
          </cell>
          <cell r="EB50">
            <v>0</v>
          </cell>
          <cell r="EC50">
            <v>0</v>
          </cell>
          <cell r="ED50">
            <v>0</v>
          </cell>
          <cell r="EE50">
            <v>0</v>
          </cell>
          <cell r="EF50">
            <v>0</v>
          </cell>
          <cell r="EG50">
            <v>0</v>
          </cell>
          <cell r="EH50">
            <v>0</v>
          </cell>
          <cell r="EI50">
            <v>0</v>
          </cell>
          <cell r="EJ50">
            <v>0</v>
          </cell>
          <cell r="EK50">
            <v>0</v>
          </cell>
          <cell r="EL50">
            <v>0</v>
          </cell>
          <cell r="EM50">
            <v>0</v>
          </cell>
          <cell r="EN50">
            <v>0</v>
          </cell>
          <cell r="EO50">
            <v>0</v>
          </cell>
          <cell r="EP50">
            <v>0</v>
          </cell>
          <cell r="EQ50">
            <v>0</v>
          </cell>
          <cell r="ER50">
            <v>0</v>
          </cell>
          <cell r="ES50">
            <v>0</v>
          </cell>
          <cell r="ET50">
            <v>0</v>
          </cell>
          <cell r="EU50">
            <v>0</v>
          </cell>
          <cell r="EV50">
            <v>0</v>
          </cell>
          <cell r="EW50">
            <v>0</v>
          </cell>
          <cell r="EX50">
            <v>0</v>
          </cell>
          <cell r="EY50">
            <v>0</v>
          </cell>
          <cell r="EZ50">
            <v>0</v>
          </cell>
          <cell r="FA50">
            <v>0</v>
          </cell>
          <cell r="FB50">
            <v>0</v>
          </cell>
          <cell r="FC50">
            <v>0</v>
          </cell>
          <cell r="FD50">
            <v>0</v>
          </cell>
          <cell r="FE50">
            <v>0</v>
          </cell>
          <cell r="FF50">
            <v>0</v>
          </cell>
          <cell r="FG50">
            <v>0</v>
          </cell>
          <cell r="FH50">
            <v>0</v>
          </cell>
          <cell r="FI50">
            <v>0</v>
          </cell>
          <cell r="FJ50">
            <v>0</v>
          </cell>
          <cell r="FK50">
            <v>0</v>
          </cell>
          <cell r="FL50">
            <v>0</v>
          </cell>
          <cell r="FM50">
            <v>0</v>
          </cell>
          <cell r="FN50">
            <v>0</v>
          </cell>
          <cell r="FO50">
            <v>0</v>
          </cell>
          <cell r="FP50">
            <v>0</v>
          </cell>
          <cell r="FQ50">
            <v>0</v>
          </cell>
          <cell r="FR50">
            <v>0</v>
          </cell>
          <cell r="FS50">
            <v>0</v>
          </cell>
          <cell r="FT50">
            <v>0</v>
          </cell>
          <cell r="FU50">
            <v>0</v>
          </cell>
          <cell r="FV50">
            <v>0</v>
          </cell>
          <cell r="FW50">
            <v>0</v>
          </cell>
        </row>
        <row r="51">
          <cell r="B51">
            <v>0</v>
          </cell>
          <cell r="C51">
            <v>0</v>
          </cell>
          <cell r="D51">
            <v>0</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0</v>
          </cell>
          <cell r="DT51">
            <v>0</v>
          </cell>
          <cell r="DU51">
            <v>0</v>
          </cell>
          <cell r="DV51">
            <v>0</v>
          </cell>
          <cell r="DW51">
            <v>0</v>
          </cell>
          <cell r="DX51">
            <v>0</v>
          </cell>
          <cell r="DY51">
            <v>0</v>
          </cell>
          <cell r="DZ51">
            <v>0</v>
          </cell>
          <cell r="EA51">
            <v>0</v>
          </cell>
          <cell r="EB51">
            <v>0</v>
          </cell>
          <cell r="EC51">
            <v>0</v>
          </cell>
          <cell r="ED51">
            <v>0</v>
          </cell>
          <cell r="EE51">
            <v>0</v>
          </cell>
          <cell r="EF51">
            <v>0</v>
          </cell>
          <cell r="EG51">
            <v>0</v>
          </cell>
          <cell r="EH51">
            <v>0</v>
          </cell>
          <cell r="EI51">
            <v>0</v>
          </cell>
          <cell r="EJ51">
            <v>0</v>
          </cell>
          <cell r="EK51">
            <v>0</v>
          </cell>
          <cell r="EL51">
            <v>0</v>
          </cell>
          <cell r="EM51">
            <v>0</v>
          </cell>
          <cell r="EN51">
            <v>0</v>
          </cell>
          <cell r="EO51">
            <v>0</v>
          </cell>
          <cell r="EP51">
            <v>0</v>
          </cell>
          <cell r="EQ51">
            <v>0</v>
          </cell>
          <cell r="ER51">
            <v>0</v>
          </cell>
          <cell r="ES51">
            <v>0</v>
          </cell>
          <cell r="ET51">
            <v>0</v>
          </cell>
          <cell r="EU51">
            <v>0</v>
          </cell>
          <cell r="EV51">
            <v>0</v>
          </cell>
          <cell r="EW51">
            <v>0</v>
          </cell>
          <cell r="EX51">
            <v>0</v>
          </cell>
          <cell r="EY51">
            <v>0</v>
          </cell>
          <cell r="EZ51">
            <v>0</v>
          </cell>
          <cell r="FA51">
            <v>0</v>
          </cell>
          <cell r="FB51">
            <v>0</v>
          </cell>
          <cell r="FC51">
            <v>0</v>
          </cell>
          <cell r="FD51">
            <v>0</v>
          </cell>
          <cell r="FE51">
            <v>0</v>
          </cell>
          <cell r="FF51">
            <v>0</v>
          </cell>
          <cell r="FG51">
            <v>0</v>
          </cell>
          <cell r="FH51">
            <v>0</v>
          </cell>
          <cell r="FI51">
            <v>0</v>
          </cell>
          <cell r="FJ51">
            <v>0</v>
          </cell>
          <cell r="FK51">
            <v>0</v>
          </cell>
          <cell r="FL51">
            <v>0</v>
          </cell>
          <cell r="FM51">
            <v>0</v>
          </cell>
          <cell r="FN51">
            <v>0</v>
          </cell>
          <cell r="FO51">
            <v>0</v>
          </cell>
          <cell r="FP51">
            <v>0</v>
          </cell>
          <cell r="FQ51">
            <v>0</v>
          </cell>
          <cell r="FR51">
            <v>0</v>
          </cell>
          <cell r="FS51">
            <v>0</v>
          </cell>
          <cell r="FT51">
            <v>0</v>
          </cell>
          <cell r="FU51">
            <v>0</v>
          </cell>
          <cell r="FV51">
            <v>0</v>
          </cell>
          <cell r="FW51">
            <v>0</v>
          </cell>
        </row>
        <row r="52">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0</v>
          </cell>
          <cell r="DT52">
            <v>0</v>
          </cell>
          <cell r="DU52">
            <v>0</v>
          </cell>
          <cell r="DV52">
            <v>0</v>
          </cell>
          <cell r="DW52">
            <v>0</v>
          </cell>
          <cell r="DX52">
            <v>0</v>
          </cell>
          <cell r="DY52">
            <v>0</v>
          </cell>
          <cell r="DZ52">
            <v>0</v>
          </cell>
          <cell r="EA52">
            <v>0</v>
          </cell>
          <cell r="EB52">
            <v>0</v>
          </cell>
          <cell r="EC52">
            <v>0</v>
          </cell>
          <cell r="ED52">
            <v>0</v>
          </cell>
          <cell r="EE52">
            <v>0</v>
          </cell>
          <cell r="EF52">
            <v>0</v>
          </cell>
          <cell r="EG52">
            <v>0</v>
          </cell>
          <cell r="EH52">
            <v>0</v>
          </cell>
          <cell r="EI52">
            <v>0</v>
          </cell>
          <cell r="EJ52">
            <v>0</v>
          </cell>
          <cell r="EK52">
            <v>0</v>
          </cell>
          <cell r="EL52">
            <v>0</v>
          </cell>
          <cell r="EM52">
            <v>0</v>
          </cell>
          <cell r="EN52">
            <v>0</v>
          </cell>
          <cell r="EO52">
            <v>0</v>
          </cell>
          <cell r="EP52">
            <v>0</v>
          </cell>
          <cell r="EQ52">
            <v>0</v>
          </cell>
          <cell r="ER52">
            <v>0</v>
          </cell>
          <cell r="ES52">
            <v>0</v>
          </cell>
          <cell r="ET52">
            <v>0</v>
          </cell>
          <cell r="EU52">
            <v>0</v>
          </cell>
          <cell r="EV52">
            <v>0</v>
          </cell>
          <cell r="EW52">
            <v>0</v>
          </cell>
          <cell r="EX52">
            <v>0</v>
          </cell>
          <cell r="EY52">
            <v>0</v>
          </cell>
          <cell r="EZ52">
            <v>0</v>
          </cell>
          <cell r="FA52">
            <v>0</v>
          </cell>
          <cell r="FB52">
            <v>0</v>
          </cell>
          <cell r="FC52">
            <v>0</v>
          </cell>
          <cell r="FD52">
            <v>0</v>
          </cell>
          <cell r="FE52">
            <v>0</v>
          </cell>
          <cell r="FF52">
            <v>0</v>
          </cell>
          <cell r="FG52">
            <v>0</v>
          </cell>
          <cell r="FH52">
            <v>0</v>
          </cell>
          <cell r="FI52">
            <v>0</v>
          </cell>
          <cell r="FJ52">
            <v>0</v>
          </cell>
          <cell r="FK52">
            <v>0</v>
          </cell>
          <cell r="FL52">
            <v>0</v>
          </cell>
          <cell r="FM52">
            <v>0</v>
          </cell>
          <cell r="FN52">
            <v>0</v>
          </cell>
          <cell r="FO52">
            <v>0</v>
          </cell>
          <cell r="FP52">
            <v>0</v>
          </cell>
          <cell r="FQ52">
            <v>0</v>
          </cell>
          <cell r="FR52">
            <v>0</v>
          </cell>
          <cell r="FS52">
            <v>0</v>
          </cell>
          <cell r="FT52">
            <v>0</v>
          </cell>
          <cell r="FU52">
            <v>0</v>
          </cell>
          <cell r="FV52">
            <v>0</v>
          </cell>
          <cell r="FW52">
            <v>0</v>
          </cell>
        </row>
        <row r="53">
          <cell r="B53">
            <v>0</v>
          </cell>
          <cell r="C53">
            <v>0</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0</v>
          </cell>
          <cell r="DT53">
            <v>0</v>
          </cell>
          <cell r="DU53">
            <v>0</v>
          </cell>
          <cell r="DV53">
            <v>0</v>
          </cell>
          <cell r="DW53">
            <v>0</v>
          </cell>
          <cell r="DX53">
            <v>0</v>
          </cell>
          <cell r="DY53">
            <v>0</v>
          </cell>
          <cell r="DZ53">
            <v>0</v>
          </cell>
          <cell r="EA53">
            <v>0</v>
          </cell>
          <cell r="EB53">
            <v>0</v>
          </cell>
          <cell r="EC53">
            <v>0</v>
          </cell>
          <cell r="ED53">
            <v>0</v>
          </cell>
          <cell r="EE53">
            <v>0</v>
          </cell>
          <cell r="EF53">
            <v>0</v>
          </cell>
          <cell r="EG53">
            <v>0</v>
          </cell>
          <cell r="EH53">
            <v>0</v>
          </cell>
          <cell r="EI53">
            <v>0</v>
          </cell>
          <cell r="EJ53">
            <v>0</v>
          </cell>
          <cell r="EK53">
            <v>0</v>
          </cell>
          <cell r="EL53">
            <v>0</v>
          </cell>
          <cell r="EM53">
            <v>0</v>
          </cell>
          <cell r="EN53">
            <v>0</v>
          </cell>
          <cell r="EO53">
            <v>0</v>
          </cell>
          <cell r="EP53">
            <v>0</v>
          </cell>
          <cell r="EQ53">
            <v>0</v>
          </cell>
          <cell r="ER53">
            <v>0</v>
          </cell>
          <cell r="ES53">
            <v>0</v>
          </cell>
          <cell r="ET53">
            <v>0</v>
          </cell>
          <cell r="EU53">
            <v>0</v>
          </cell>
          <cell r="EV53">
            <v>0</v>
          </cell>
          <cell r="EW53">
            <v>0</v>
          </cell>
          <cell r="EX53">
            <v>0</v>
          </cell>
          <cell r="EY53">
            <v>0</v>
          </cell>
          <cell r="EZ53">
            <v>0</v>
          </cell>
          <cell r="FA53">
            <v>0</v>
          </cell>
          <cell r="FB53">
            <v>0</v>
          </cell>
          <cell r="FC53">
            <v>0</v>
          </cell>
          <cell r="FD53">
            <v>0</v>
          </cell>
          <cell r="FE53">
            <v>0</v>
          </cell>
          <cell r="FF53">
            <v>0</v>
          </cell>
          <cell r="FG53">
            <v>0</v>
          </cell>
          <cell r="FH53">
            <v>0</v>
          </cell>
          <cell r="FI53">
            <v>0</v>
          </cell>
          <cell r="FJ53">
            <v>0</v>
          </cell>
          <cell r="FK53">
            <v>0</v>
          </cell>
          <cell r="FL53">
            <v>0</v>
          </cell>
          <cell r="FM53">
            <v>0</v>
          </cell>
          <cell r="FN53">
            <v>0</v>
          </cell>
          <cell r="FO53">
            <v>0</v>
          </cell>
          <cell r="FP53">
            <v>0</v>
          </cell>
          <cell r="FQ53">
            <v>0</v>
          </cell>
          <cell r="FR53">
            <v>0</v>
          </cell>
          <cell r="FS53">
            <v>0</v>
          </cell>
          <cell r="FT53">
            <v>0</v>
          </cell>
          <cell r="FU53">
            <v>0</v>
          </cell>
          <cell r="FV53">
            <v>0</v>
          </cell>
          <cell r="FW53">
            <v>0</v>
          </cell>
        </row>
        <row r="54">
          <cell r="B54">
            <v>0</v>
          </cell>
          <cell r="C54">
            <v>0</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0</v>
          </cell>
          <cell r="DT54">
            <v>0</v>
          </cell>
          <cell r="DU54">
            <v>0</v>
          </cell>
          <cell r="DV54">
            <v>0</v>
          </cell>
          <cell r="DW54">
            <v>0</v>
          </cell>
          <cell r="DX54">
            <v>0</v>
          </cell>
          <cell r="DY54">
            <v>0</v>
          </cell>
          <cell r="DZ54">
            <v>0</v>
          </cell>
          <cell r="EA54">
            <v>0</v>
          </cell>
          <cell r="EB54">
            <v>0</v>
          </cell>
          <cell r="EC54">
            <v>0</v>
          </cell>
          <cell r="ED54">
            <v>0</v>
          </cell>
          <cell r="EE54">
            <v>0</v>
          </cell>
          <cell r="EF54">
            <v>0</v>
          </cell>
          <cell r="EG54">
            <v>0</v>
          </cell>
          <cell r="EH54">
            <v>0</v>
          </cell>
          <cell r="EI54">
            <v>0</v>
          </cell>
          <cell r="EJ54">
            <v>0</v>
          </cell>
          <cell r="EK54">
            <v>0</v>
          </cell>
          <cell r="EL54">
            <v>0</v>
          </cell>
          <cell r="EM54">
            <v>0</v>
          </cell>
          <cell r="EN54">
            <v>0</v>
          </cell>
          <cell r="EO54">
            <v>0</v>
          </cell>
          <cell r="EP54">
            <v>0</v>
          </cell>
          <cell r="EQ54">
            <v>0</v>
          </cell>
          <cell r="ER54">
            <v>0</v>
          </cell>
          <cell r="ES54">
            <v>0</v>
          </cell>
          <cell r="ET54">
            <v>0</v>
          </cell>
          <cell r="EU54">
            <v>0</v>
          </cell>
          <cell r="EV54">
            <v>0</v>
          </cell>
          <cell r="EW54">
            <v>0</v>
          </cell>
          <cell r="EX54">
            <v>0</v>
          </cell>
          <cell r="EY54">
            <v>0</v>
          </cell>
          <cell r="EZ54">
            <v>0</v>
          </cell>
          <cell r="FA54">
            <v>0</v>
          </cell>
          <cell r="FB54">
            <v>0</v>
          </cell>
          <cell r="FC54">
            <v>0</v>
          </cell>
          <cell r="FD54">
            <v>0</v>
          </cell>
          <cell r="FE54">
            <v>0</v>
          </cell>
          <cell r="FF54">
            <v>0</v>
          </cell>
          <cell r="FG54">
            <v>0</v>
          </cell>
          <cell r="FH54">
            <v>0</v>
          </cell>
          <cell r="FI54">
            <v>0</v>
          </cell>
          <cell r="FJ54">
            <v>0</v>
          </cell>
          <cell r="FK54">
            <v>0</v>
          </cell>
          <cell r="FL54">
            <v>0</v>
          </cell>
          <cell r="FM54">
            <v>0</v>
          </cell>
          <cell r="FN54">
            <v>0</v>
          </cell>
          <cell r="FO54">
            <v>0</v>
          </cell>
          <cell r="FP54">
            <v>0</v>
          </cell>
          <cell r="FQ54">
            <v>0</v>
          </cell>
          <cell r="FR54">
            <v>0</v>
          </cell>
          <cell r="FS54">
            <v>0</v>
          </cell>
          <cell r="FT54">
            <v>0</v>
          </cell>
          <cell r="FU54">
            <v>0</v>
          </cell>
          <cell r="FV54">
            <v>0</v>
          </cell>
          <cell r="FW54">
            <v>0</v>
          </cell>
        </row>
        <row r="55">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0</v>
          </cell>
          <cell r="DT55">
            <v>0</v>
          </cell>
          <cell r="DU55">
            <v>0</v>
          </cell>
          <cell r="DV55">
            <v>0</v>
          </cell>
          <cell r="DW55">
            <v>0</v>
          </cell>
          <cell r="DX55">
            <v>0</v>
          </cell>
          <cell r="DY55">
            <v>0</v>
          </cell>
          <cell r="DZ55">
            <v>0</v>
          </cell>
          <cell r="EA55">
            <v>0</v>
          </cell>
          <cell r="EB55">
            <v>0</v>
          </cell>
          <cell r="EC55">
            <v>0</v>
          </cell>
          <cell r="ED55">
            <v>0</v>
          </cell>
          <cell r="EE55">
            <v>0</v>
          </cell>
          <cell r="EF55">
            <v>0</v>
          </cell>
          <cell r="EG55">
            <v>0</v>
          </cell>
          <cell r="EH55">
            <v>0</v>
          </cell>
          <cell r="EI55">
            <v>0</v>
          </cell>
          <cell r="EJ55">
            <v>0</v>
          </cell>
          <cell r="EK55">
            <v>0</v>
          </cell>
          <cell r="EL55">
            <v>0</v>
          </cell>
          <cell r="EM55">
            <v>0</v>
          </cell>
          <cell r="EN55">
            <v>0</v>
          </cell>
          <cell r="EO55">
            <v>0</v>
          </cell>
          <cell r="EP55">
            <v>0</v>
          </cell>
          <cell r="EQ55">
            <v>0</v>
          </cell>
          <cell r="ER55">
            <v>0</v>
          </cell>
          <cell r="ES55">
            <v>0</v>
          </cell>
          <cell r="ET55">
            <v>0</v>
          </cell>
          <cell r="EU55">
            <v>0</v>
          </cell>
          <cell r="EV55">
            <v>0</v>
          </cell>
          <cell r="EW55">
            <v>0</v>
          </cell>
          <cell r="EX55">
            <v>0</v>
          </cell>
          <cell r="EY55">
            <v>0</v>
          </cell>
          <cell r="EZ55">
            <v>0</v>
          </cell>
          <cell r="FA55">
            <v>0</v>
          </cell>
          <cell r="FB55">
            <v>0</v>
          </cell>
          <cell r="FC55">
            <v>0</v>
          </cell>
          <cell r="FD55">
            <v>0</v>
          </cell>
          <cell r="FE55">
            <v>0</v>
          </cell>
          <cell r="FF55">
            <v>0</v>
          </cell>
          <cell r="FG55">
            <v>0</v>
          </cell>
          <cell r="FH55">
            <v>0</v>
          </cell>
          <cell r="FI55">
            <v>0</v>
          </cell>
          <cell r="FJ55">
            <v>0</v>
          </cell>
          <cell r="FK55">
            <v>0</v>
          </cell>
          <cell r="FL55">
            <v>0</v>
          </cell>
          <cell r="FM55">
            <v>0</v>
          </cell>
          <cell r="FN55">
            <v>0</v>
          </cell>
          <cell r="FO55">
            <v>0</v>
          </cell>
          <cell r="FP55">
            <v>0</v>
          </cell>
          <cell r="FQ55">
            <v>0</v>
          </cell>
          <cell r="FR55">
            <v>0</v>
          </cell>
          <cell r="FS55">
            <v>0</v>
          </cell>
          <cell r="FT55">
            <v>0</v>
          </cell>
          <cell r="FU55">
            <v>0</v>
          </cell>
          <cell r="FV55">
            <v>0</v>
          </cell>
          <cell r="FW55">
            <v>0</v>
          </cell>
        </row>
        <row r="56">
          <cell r="B56">
            <v>0</v>
          </cell>
          <cell r="C56">
            <v>0</v>
          </cell>
          <cell r="D56">
            <v>0</v>
          </cell>
          <cell r="E56">
            <v>0</v>
          </cell>
          <cell r="F56">
            <v>0</v>
          </cell>
          <cell r="G56">
            <v>0</v>
          </cell>
          <cell r="H56">
            <v>0</v>
          </cell>
          <cell r="I56">
            <v>0</v>
          </cell>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0</v>
          </cell>
          <cell r="DT56">
            <v>0</v>
          </cell>
          <cell r="DU56">
            <v>0</v>
          </cell>
          <cell r="DV56">
            <v>0</v>
          </cell>
          <cell r="DW56">
            <v>0</v>
          </cell>
          <cell r="DX56">
            <v>0</v>
          </cell>
          <cell r="DY56">
            <v>0</v>
          </cell>
          <cell r="DZ56">
            <v>0</v>
          </cell>
          <cell r="EA56">
            <v>0</v>
          </cell>
          <cell r="EB56">
            <v>0</v>
          </cell>
          <cell r="EC56">
            <v>0</v>
          </cell>
          <cell r="ED56">
            <v>0</v>
          </cell>
          <cell r="EE56">
            <v>0</v>
          </cell>
          <cell r="EF56">
            <v>0</v>
          </cell>
          <cell r="EG56">
            <v>0</v>
          </cell>
          <cell r="EH56">
            <v>0</v>
          </cell>
          <cell r="EI56">
            <v>0</v>
          </cell>
          <cell r="EJ56">
            <v>0</v>
          </cell>
          <cell r="EK56">
            <v>0</v>
          </cell>
          <cell r="EL56">
            <v>0</v>
          </cell>
          <cell r="EM56">
            <v>0</v>
          </cell>
          <cell r="EN56">
            <v>0</v>
          </cell>
          <cell r="EO56">
            <v>0</v>
          </cell>
          <cell r="EP56">
            <v>0</v>
          </cell>
          <cell r="EQ56">
            <v>0</v>
          </cell>
          <cell r="ER56">
            <v>0</v>
          </cell>
          <cell r="ES56">
            <v>0</v>
          </cell>
          <cell r="ET56">
            <v>0</v>
          </cell>
          <cell r="EU56">
            <v>0</v>
          </cell>
          <cell r="EV56">
            <v>0</v>
          </cell>
          <cell r="EW56">
            <v>0</v>
          </cell>
          <cell r="EX56">
            <v>0</v>
          </cell>
          <cell r="EY56">
            <v>0</v>
          </cell>
          <cell r="EZ56">
            <v>0</v>
          </cell>
          <cell r="FA56">
            <v>0</v>
          </cell>
          <cell r="FB56">
            <v>0</v>
          </cell>
          <cell r="FC56">
            <v>0</v>
          </cell>
          <cell r="FD56">
            <v>0</v>
          </cell>
          <cell r="FE56">
            <v>0</v>
          </cell>
          <cell r="FF56">
            <v>0</v>
          </cell>
          <cell r="FG56">
            <v>0</v>
          </cell>
          <cell r="FH56">
            <v>0</v>
          </cell>
          <cell r="FI56">
            <v>0</v>
          </cell>
          <cell r="FJ56">
            <v>0</v>
          </cell>
          <cell r="FK56">
            <v>0</v>
          </cell>
          <cell r="FL56">
            <v>0</v>
          </cell>
          <cell r="FM56">
            <v>0</v>
          </cell>
          <cell r="FN56">
            <v>0</v>
          </cell>
          <cell r="FO56">
            <v>0</v>
          </cell>
          <cell r="FP56">
            <v>0</v>
          </cell>
          <cell r="FQ56">
            <v>0</v>
          </cell>
          <cell r="FR56">
            <v>0</v>
          </cell>
          <cell r="FS56">
            <v>0</v>
          </cell>
          <cell r="FT56">
            <v>0</v>
          </cell>
          <cell r="FU56">
            <v>0</v>
          </cell>
          <cell r="FV56">
            <v>0</v>
          </cell>
          <cell r="FW56">
            <v>0</v>
          </cell>
        </row>
        <row r="57">
          <cell r="B57">
            <v>0</v>
          </cell>
          <cell r="C57">
            <v>0</v>
          </cell>
          <cell r="D57">
            <v>0</v>
          </cell>
          <cell r="E57">
            <v>0</v>
          </cell>
          <cell r="F57">
            <v>0</v>
          </cell>
          <cell r="G57">
            <v>0</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0</v>
          </cell>
          <cell r="DT57">
            <v>0</v>
          </cell>
          <cell r="DU57">
            <v>0</v>
          </cell>
          <cell r="DV57">
            <v>0</v>
          </cell>
          <cell r="DW57">
            <v>0</v>
          </cell>
          <cell r="DX57">
            <v>0</v>
          </cell>
          <cell r="DY57">
            <v>0</v>
          </cell>
          <cell r="DZ57">
            <v>0</v>
          </cell>
          <cell r="EA57">
            <v>0</v>
          </cell>
          <cell r="EB57">
            <v>0</v>
          </cell>
          <cell r="EC57">
            <v>0</v>
          </cell>
          <cell r="ED57">
            <v>0</v>
          </cell>
          <cell r="EE57">
            <v>0</v>
          </cell>
          <cell r="EF57">
            <v>0</v>
          </cell>
          <cell r="EG57">
            <v>0</v>
          </cell>
          <cell r="EH57">
            <v>0</v>
          </cell>
          <cell r="EI57">
            <v>0</v>
          </cell>
          <cell r="EJ57">
            <v>0</v>
          </cell>
          <cell r="EK57">
            <v>0</v>
          </cell>
          <cell r="EL57">
            <v>0</v>
          </cell>
          <cell r="EM57">
            <v>0</v>
          </cell>
          <cell r="EN57">
            <v>0</v>
          </cell>
          <cell r="EO57">
            <v>0</v>
          </cell>
          <cell r="EP57">
            <v>0</v>
          </cell>
          <cell r="EQ57">
            <v>0</v>
          </cell>
          <cell r="ER57">
            <v>0</v>
          </cell>
          <cell r="ES57">
            <v>0</v>
          </cell>
          <cell r="ET57">
            <v>0</v>
          </cell>
          <cell r="EU57">
            <v>0</v>
          </cell>
          <cell r="EV57">
            <v>0</v>
          </cell>
          <cell r="EW57">
            <v>0</v>
          </cell>
          <cell r="EX57">
            <v>0</v>
          </cell>
          <cell r="EY57">
            <v>0</v>
          </cell>
          <cell r="EZ57">
            <v>0</v>
          </cell>
          <cell r="FA57">
            <v>0</v>
          </cell>
          <cell r="FB57">
            <v>0</v>
          </cell>
          <cell r="FC57">
            <v>0</v>
          </cell>
          <cell r="FD57">
            <v>0</v>
          </cell>
          <cell r="FE57">
            <v>0</v>
          </cell>
          <cell r="FF57">
            <v>0</v>
          </cell>
          <cell r="FG57">
            <v>0</v>
          </cell>
          <cell r="FH57">
            <v>0</v>
          </cell>
          <cell r="FI57">
            <v>0</v>
          </cell>
          <cell r="FJ57">
            <v>0</v>
          </cell>
          <cell r="FK57">
            <v>0</v>
          </cell>
          <cell r="FL57">
            <v>0</v>
          </cell>
          <cell r="FM57">
            <v>0</v>
          </cell>
          <cell r="FN57">
            <v>0</v>
          </cell>
          <cell r="FO57">
            <v>0</v>
          </cell>
          <cell r="FP57">
            <v>0</v>
          </cell>
          <cell r="FQ57">
            <v>0</v>
          </cell>
          <cell r="FR57">
            <v>0</v>
          </cell>
          <cell r="FS57">
            <v>0</v>
          </cell>
          <cell r="FT57">
            <v>0</v>
          </cell>
          <cell r="FU57">
            <v>0</v>
          </cell>
          <cell r="FV57">
            <v>0</v>
          </cell>
          <cell r="FW57">
            <v>0</v>
          </cell>
        </row>
        <row r="58">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0</v>
          </cell>
          <cell r="DT58">
            <v>0</v>
          </cell>
          <cell r="DU58">
            <v>0</v>
          </cell>
          <cell r="DV58">
            <v>0</v>
          </cell>
          <cell r="DW58">
            <v>0</v>
          </cell>
          <cell r="DX58">
            <v>0</v>
          </cell>
          <cell r="DY58">
            <v>0</v>
          </cell>
          <cell r="DZ58">
            <v>0</v>
          </cell>
          <cell r="EA58">
            <v>0</v>
          </cell>
          <cell r="EB58">
            <v>0</v>
          </cell>
          <cell r="EC58">
            <v>0</v>
          </cell>
          <cell r="ED58">
            <v>0</v>
          </cell>
          <cell r="EE58">
            <v>0</v>
          </cell>
          <cell r="EF58">
            <v>0</v>
          </cell>
          <cell r="EG58">
            <v>0</v>
          </cell>
          <cell r="EH58">
            <v>0</v>
          </cell>
          <cell r="EI58">
            <v>0</v>
          </cell>
          <cell r="EJ58">
            <v>0</v>
          </cell>
          <cell r="EK58">
            <v>0</v>
          </cell>
          <cell r="EL58">
            <v>0</v>
          </cell>
          <cell r="EM58">
            <v>0</v>
          </cell>
          <cell r="EN58">
            <v>0</v>
          </cell>
          <cell r="EO58">
            <v>0</v>
          </cell>
          <cell r="EP58">
            <v>0</v>
          </cell>
          <cell r="EQ58">
            <v>0</v>
          </cell>
          <cell r="ER58">
            <v>0</v>
          </cell>
          <cell r="ES58">
            <v>0</v>
          </cell>
          <cell r="ET58">
            <v>0</v>
          </cell>
          <cell r="EU58">
            <v>0</v>
          </cell>
          <cell r="EV58">
            <v>0</v>
          </cell>
          <cell r="EW58">
            <v>0</v>
          </cell>
          <cell r="EX58">
            <v>0</v>
          </cell>
          <cell r="EY58">
            <v>0</v>
          </cell>
          <cell r="EZ58">
            <v>0</v>
          </cell>
          <cell r="FA58">
            <v>0</v>
          </cell>
          <cell r="FB58">
            <v>0</v>
          </cell>
          <cell r="FC58">
            <v>0</v>
          </cell>
          <cell r="FD58">
            <v>0</v>
          </cell>
          <cell r="FE58">
            <v>0</v>
          </cell>
          <cell r="FF58">
            <v>0</v>
          </cell>
          <cell r="FG58">
            <v>0</v>
          </cell>
          <cell r="FH58">
            <v>0</v>
          </cell>
          <cell r="FI58">
            <v>0</v>
          </cell>
          <cell r="FJ58">
            <v>0</v>
          </cell>
          <cell r="FK58">
            <v>0</v>
          </cell>
          <cell r="FL58">
            <v>0</v>
          </cell>
          <cell r="FM58">
            <v>0</v>
          </cell>
          <cell r="FN58">
            <v>0</v>
          </cell>
          <cell r="FO58">
            <v>0</v>
          </cell>
          <cell r="FP58">
            <v>0</v>
          </cell>
          <cell r="FQ58">
            <v>0</v>
          </cell>
          <cell r="FR58">
            <v>0</v>
          </cell>
          <cell r="FS58">
            <v>0</v>
          </cell>
          <cell r="FT58">
            <v>0</v>
          </cell>
          <cell r="FU58">
            <v>0</v>
          </cell>
          <cell r="FV58">
            <v>0</v>
          </cell>
          <cell r="FW58">
            <v>0</v>
          </cell>
        </row>
        <row r="59">
          <cell r="B59">
            <v>22.190999999999999</v>
          </cell>
          <cell r="C59">
            <v>253.667</v>
          </cell>
          <cell r="D59">
            <v>132.041</v>
          </cell>
          <cell r="E59">
            <v>121.626</v>
          </cell>
          <cell r="F59">
            <v>178.26</v>
          </cell>
          <cell r="G59">
            <v>79.637</v>
          </cell>
          <cell r="H59">
            <v>98.623999999999995</v>
          </cell>
          <cell r="I59">
            <v>24.033000000000001</v>
          </cell>
          <cell r="J59">
            <v>10.272</v>
          </cell>
          <cell r="K59">
            <v>13.760999999999999</v>
          </cell>
          <cell r="L59">
            <v>163.82300000000001</v>
          </cell>
          <cell r="M59">
            <v>82.584000000000003</v>
          </cell>
          <cell r="N59">
            <v>81.239999999999995</v>
          </cell>
          <cell r="O59">
            <v>121.34399999999999</v>
          </cell>
          <cell r="P59">
            <v>64.316999999999993</v>
          </cell>
          <cell r="Q59">
            <v>57.027000000000001</v>
          </cell>
          <cell r="R59">
            <v>13.875</v>
          </cell>
          <cell r="S59">
            <v>8.2919999999999998</v>
          </cell>
          <cell r="T59">
            <v>5.5830000000000002</v>
          </cell>
          <cell r="U59">
            <v>5.524</v>
          </cell>
          <cell r="V59">
            <v>2.1379999999999999</v>
          </cell>
          <cell r="W59">
            <v>3.3860000000000001</v>
          </cell>
          <cell r="X59">
            <v>3.476</v>
          </cell>
          <cell r="Y59">
            <v>1.524</v>
          </cell>
          <cell r="Z59">
            <v>1.952</v>
          </cell>
          <cell r="AA59">
            <v>5.74</v>
          </cell>
          <cell r="AB59">
            <v>2.3820000000000001</v>
          </cell>
          <cell r="AC59">
            <v>3.3580000000000001</v>
          </cell>
          <cell r="AD59">
            <v>5.1130000000000004</v>
          </cell>
          <cell r="AE59">
            <v>1.93</v>
          </cell>
          <cell r="AF59">
            <v>3.1829999999999998</v>
          </cell>
          <cell r="AG59">
            <v>25.936</v>
          </cell>
          <cell r="AH59">
            <v>14.526999999999999</v>
          </cell>
          <cell r="AI59">
            <v>11.41</v>
          </cell>
          <cell r="AJ59">
            <v>95.408000000000001</v>
          </cell>
          <cell r="AK59">
            <v>49.79</v>
          </cell>
          <cell r="AL59">
            <v>45.616999999999997</v>
          </cell>
          <cell r="AM59">
            <v>24.881</v>
          </cell>
          <cell r="AN59">
            <v>14.141999999999999</v>
          </cell>
          <cell r="AO59">
            <v>10.739000000000001</v>
          </cell>
          <cell r="AP59">
            <v>86.72</v>
          </cell>
          <cell r="AQ59">
            <v>44.267000000000003</v>
          </cell>
          <cell r="AR59">
            <v>42.453000000000003</v>
          </cell>
          <cell r="AS59">
            <v>7.96</v>
          </cell>
          <cell r="AT59">
            <v>4.3419999999999996</v>
          </cell>
          <cell r="AU59">
            <v>3.6179999999999999</v>
          </cell>
          <cell r="AV59">
            <v>130.17099999999999</v>
          </cell>
          <cell r="AW59">
            <v>68.284000000000006</v>
          </cell>
          <cell r="AX59">
            <v>61.887</v>
          </cell>
          <cell r="AY59">
            <v>113.86499999999999</v>
          </cell>
          <cell r="AZ59">
            <v>59.993000000000002</v>
          </cell>
          <cell r="BA59">
            <v>53.872</v>
          </cell>
          <cell r="BB59">
            <v>106.791</v>
          </cell>
          <cell r="BC59">
            <v>56.420999999999999</v>
          </cell>
          <cell r="BD59">
            <v>50.37</v>
          </cell>
          <cell r="BE59">
            <v>30.870999999999999</v>
          </cell>
          <cell r="BF59">
            <v>16.297999999999998</v>
          </cell>
          <cell r="BG59">
            <v>14.573</v>
          </cell>
          <cell r="BH59">
            <v>19.765000000000001</v>
          </cell>
          <cell r="BI59">
            <v>10.555999999999999</v>
          </cell>
          <cell r="BJ59">
            <v>9.2089999999999996</v>
          </cell>
          <cell r="BK59">
            <v>10.936999999999999</v>
          </cell>
          <cell r="BL59">
            <v>6.5890000000000004</v>
          </cell>
          <cell r="BM59">
            <v>4.3490000000000002</v>
          </cell>
          <cell r="BN59">
            <v>6.2830000000000004</v>
          </cell>
          <cell r="BO59">
            <v>3.6970000000000001</v>
          </cell>
          <cell r="BP59">
            <v>2.5859999999999999</v>
          </cell>
          <cell r="BQ59">
            <v>36.197000000000003</v>
          </cell>
          <cell r="BR59">
            <v>14.57</v>
          </cell>
          <cell r="BS59">
            <v>21.626000000000001</v>
          </cell>
          <cell r="BT59">
            <v>9.4480000000000004</v>
          </cell>
          <cell r="BU59">
            <v>3.7360000000000002</v>
          </cell>
          <cell r="BV59">
            <v>5.7110000000000003</v>
          </cell>
          <cell r="BW59">
            <v>3.302</v>
          </cell>
          <cell r="BX59">
            <v>1.6930000000000001</v>
          </cell>
          <cell r="BY59">
            <v>1.609</v>
          </cell>
          <cell r="BZ59">
            <v>6.859</v>
          </cell>
          <cell r="CA59">
            <v>2.8130000000000002</v>
          </cell>
          <cell r="CB59">
            <v>4.0460000000000003</v>
          </cell>
          <cell r="CC59">
            <v>1.4359999999999999</v>
          </cell>
          <cell r="CD59">
            <v>0.23799999999999999</v>
          </cell>
          <cell r="CE59">
            <v>1.1990000000000001</v>
          </cell>
          <cell r="CF59">
            <v>4.8330000000000002</v>
          </cell>
          <cell r="CG59">
            <v>2.4020000000000001</v>
          </cell>
          <cell r="CH59">
            <v>2.431</v>
          </cell>
          <cell r="CI59">
            <v>0.312</v>
          </cell>
          <cell r="CJ59">
            <v>0.18</v>
          </cell>
          <cell r="CK59">
            <v>0.13100000000000001</v>
          </cell>
          <cell r="CL59">
            <v>2.778</v>
          </cell>
          <cell r="CM59">
            <v>0.92300000000000004</v>
          </cell>
          <cell r="CN59">
            <v>1.855</v>
          </cell>
          <cell r="CO59">
            <v>1.141</v>
          </cell>
          <cell r="CP59">
            <v>7.6999999999999999E-2</v>
          </cell>
          <cell r="CQ59">
            <v>1.0649999999999999</v>
          </cell>
          <cell r="CR59">
            <v>18.925000000000001</v>
          </cell>
          <cell r="CS59">
            <v>7.8070000000000004</v>
          </cell>
          <cell r="CT59">
            <v>11.119</v>
          </cell>
          <cell r="CU59">
            <v>15.920999999999999</v>
          </cell>
          <cell r="CV59">
            <v>7.4329999999999998</v>
          </cell>
          <cell r="CW59">
            <v>8.4870000000000001</v>
          </cell>
          <cell r="CX59">
            <v>2.6419999999999999</v>
          </cell>
          <cell r="CY59">
            <v>0.96099999999999997</v>
          </cell>
          <cell r="CZ59">
            <v>1.6819999999999999</v>
          </cell>
          <cell r="DA59">
            <v>13.278</v>
          </cell>
          <cell r="DB59">
            <v>6.4729999999999999</v>
          </cell>
          <cell r="DC59">
            <v>6.806</v>
          </cell>
          <cell r="DD59">
            <v>123.986</v>
          </cell>
          <cell r="DE59">
            <v>65.277000000000001</v>
          </cell>
          <cell r="DF59">
            <v>58.709000000000003</v>
          </cell>
          <cell r="DG59">
            <v>39.838000000000001</v>
          </cell>
          <cell r="DH59">
            <v>17.306000000000001</v>
          </cell>
          <cell r="DI59">
            <v>22.530999999999999</v>
          </cell>
          <cell r="DJ59">
            <v>6.2009999999999996</v>
          </cell>
          <cell r="DK59">
            <v>2.8130000000000002</v>
          </cell>
          <cell r="DL59">
            <v>3.3879999999999999</v>
          </cell>
          <cell r="DM59">
            <v>332.97300000000001</v>
          </cell>
          <cell r="DN59">
            <v>162.233</v>
          </cell>
          <cell r="DO59">
            <v>170.74</v>
          </cell>
          <cell r="DP59">
            <v>226.18</v>
          </cell>
          <cell r="DQ59">
            <v>114.542</v>
          </cell>
          <cell r="DR59">
            <v>111.63800000000001</v>
          </cell>
          <cell r="DS59">
            <v>27.254000000000001</v>
          </cell>
          <cell r="DT59">
            <v>16.125</v>
          </cell>
          <cell r="DU59">
            <v>11.129</v>
          </cell>
          <cell r="DV59">
            <v>15.339</v>
          </cell>
          <cell r="DW59">
            <v>5.9669999999999996</v>
          </cell>
          <cell r="DX59">
            <v>9.3719999999999999</v>
          </cell>
          <cell r="DY59">
            <v>7.1630000000000003</v>
          </cell>
          <cell r="DZ59">
            <v>2.1339999999999999</v>
          </cell>
          <cell r="EA59">
            <v>5.0289999999999999</v>
          </cell>
          <cell r="EB59">
            <v>14.974</v>
          </cell>
          <cell r="EC59">
            <v>6.3040000000000003</v>
          </cell>
          <cell r="ED59">
            <v>8.67</v>
          </cell>
          <cell r="EE59">
            <v>14.417</v>
          </cell>
          <cell r="EF59">
            <v>5.9669999999999996</v>
          </cell>
          <cell r="EG59">
            <v>8.4499999999999993</v>
          </cell>
          <cell r="EH59">
            <v>49.072000000000003</v>
          </cell>
          <cell r="EI59">
            <v>24.46</v>
          </cell>
          <cell r="EJ59">
            <v>24.613</v>
          </cell>
          <cell r="EK59">
            <v>177.108</v>
          </cell>
          <cell r="EL59">
            <v>90.081999999999994</v>
          </cell>
          <cell r="EM59">
            <v>87.025999999999996</v>
          </cell>
          <cell r="EN59">
            <v>45.649000000000001</v>
          </cell>
          <cell r="EO59">
            <v>22.234000000000002</v>
          </cell>
          <cell r="EP59">
            <v>23.414999999999999</v>
          </cell>
          <cell r="EQ59">
            <v>154.339</v>
          </cell>
          <cell r="ER59">
            <v>76.614000000000004</v>
          </cell>
          <cell r="ES59">
            <v>77.724999999999994</v>
          </cell>
          <cell r="ET59">
            <v>23.861999999999998</v>
          </cell>
          <cell r="EU59">
            <v>10.359</v>
          </cell>
          <cell r="EV59">
            <v>13.502000000000001</v>
          </cell>
          <cell r="EW59">
            <v>242.85900000000001</v>
          </cell>
          <cell r="EX59">
            <v>122.45</v>
          </cell>
          <cell r="EY59">
            <v>120.40900000000001</v>
          </cell>
          <cell r="EZ59">
            <v>215.678</v>
          </cell>
          <cell r="FA59">
            <v>107.751</v>
          </cell>
          <cell r="FB59">
            <v>107.926</v>
          </cell>
          <cell r="FC59">
            <v>201.364</v>
          </cell>
          <cell r="FD59">
            <v>101.63</v>
          </cell>
          <cell r="FE59">
            <v>99.733999999999995</v>
          </cell>
          <cell r="FF59">
            <v>62.256999999999998</v>
          </cell>
          <cell r="FG59">
            <v>30.588000000000001</v>
          </cell>
          <cell r="FH59">
            <v>31.669</v>
          </cell>
          <cell r="FI59">
            <v>40.988</v>
          </cell>
          <cell r="FJ59">
            <v>19.044</v>
          </cell>
          <cell r="FK59">
            <v>21.945</v>
          </cell>
          <cell r="FL59">
            <v>24.31</v>
          </cell>
          <cell r="FM59">
            <v>11.135999999999999</v>
          </cell>
          <cell r="FN59">
            <v>13.173999999999999</v>
          </cell>
          <cell r="FO59">
            <v>7.3029999999999999</v>
          </cell>
          <cell r="FP59">
            <v>4.1779999999999999</v>
          </cell>
          <cell r="FQ59">
            <v>3.125</v>
          </cell>
          <cell r="FR59">
            <v>99.49</v>
          </cell>
          <cell r="FS59">
            <v>43.514000000000003</v>
          </cell>
          <cell r="FT59">
            <v>55.975999999999999</v>
          </cell>
          <cell r="FU59">
            <v>23.257000000000001</v>
          </cell>
          <cell r="FV59">
            <v>11.44</v>
          </cell>
          <cell r="FW59">
            <v>11.817</v>
          </cell>
        </row>
        <row r="60">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0</v>
          </cell>
          <cell r="DT60">
            <v>0</v>
          </cell>
          <cell r="DU60">
            <v>0</v>
          </cell>
          <cell r="DV60">
            <v>0</v>
          </cell>
          <cell r="DW60">
            <v>0</v>
          </cell>
          <cell r="DX60">
            <v>0</v>
          </cell>
          <cell r="DY60">
            <v>0</v>
          </cell>
          <cell r="DZ60">
            <v>0</v>
          </cell>
          <cell r="EA60">
            <v>0</v>
          </cell>
          <cell r="EB60">
            <v>0</v>
          </cell>
          <cell r="EC60">
            <v>0</v>
          </cell>
          <cell r="ED60">
            <v>0</v>
          </cell>
          <cell r="EE60">
            <v>0</v>
          </cell>
          <cell r="EF60">
            <v>0</v>
          </cell>
          <cell r="EG60">
            <v>0</v>
          </cell>
          <cell r="EH60">
            <v>0</v>
          </cell>
          <cell r="EI60">
            <v>0</v>
          </cell>
          <cell r="EJ60">
            <v>0</v>
          </cell>
          <cell r="EK60">
            <v>0</v>
          </cell>
          <cell r="EL60">
            <v>0</v>
          </cell>
          <cell r="EM60">
            <v>0</v>
          </cell>
          <cell r="EN60">
            <v>0</v>
          </cell>
          <cell r="EO60">
            <v>0</v>
          </cell>
          <cell r="EP60">
            <v>0</v>
          </cell>
          <cell r="EQ60">
            <v>0</v>
          </cell>
          <cell r="ER60">
            <v>0</v>
          </cell>
          <cell r="ES60">
            <v>0</v>
          </cell>
          <cell r="ET60">
            <v>0</v>
          </cell>
          <cell r="EU60">
            <v>0</v>
          </cell>
          <cell r="EV60">
            <v>0</v>
          </cell>
          <cell r="EW60">
            <v>0</v>
          </cell>
          <cell r="EX60">
            <v>0</v>
          </cell>
          <cell r="EY60">
            <v>0</v>
          </cell>
          <cell r="EZ60">
            <v>0</v>
          </cell>
          <cell r="FA60">
            <v>0</v>
          </cell>
          <cell r="FB60">
            <v>0</v>
          </cell>
          <cell r="FC60">
            <v>0</v>
          </cell>
          <cell r="FD60">
            <v>0</v>
          </cell>
          <cell r="FE60">
            <v>0</v>
          </cell>
          <cell r="FF60">
            <v>0</v>
          </cell>
          <cell r="FG60">
            <v>0</v>
          </cell>
          <cell r="FH60">
            <v>0</v>
          </cell>
          <cell r="FI60">
            <v>0</v>
          </cell>
          <cell r="FJ60">
            <v>0</v>
          </cell>
          <cell r="FK60">
            <v>0</v>
          </cell>
          <cell r="FL60">
            <v>0</v>
          </cell>
          <cell r="FM60">
            <v>0</v>
          </cell>
          <cell r="FN60">
            <v>0</v>
          </cell>
          <cell r="FO60">
            <v>0</v>
          </cell>
          <cell r="FP60">
            <v>0</v>
          </cell>
          <cell r="FQ60">
            <v>0</v>
          </cell>
          <cell r="FR60">
            <v>0</v>
          </cell>
          <cell r="FS60">
            <v>0</v>
          </cell>
          <cell r="FT60">
            <v>0</v>
          </cell>
          <cell r="FU60">
            <v>0</v>
          </cell>
          <cell r="FV60">
            <v>0</v>
          </cell>
          <cell r="FW60">
            <v>0</v>
          </cell>
        </row>
        <row r="61">
          <cell r="B61">
            <v>0</v>
          </cell>
          <cell r="C61">
            <v>0</v>
          </cell>
          <cell r="D61">
            <v>0</v>
          </cell>
          <cell r="E61">
            <v>0</v>
          </cell>
          <cell r="F61">
            <v>0</v>
          </cell>
          <cell r="G61">
            <v>0</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cell r="DZ61">
            <v>0</v>
          </cell>
          <cell r="EA61">
            <v>0</v>
          </cell>
          <cell r="EB61">
            <v>0</v>
          </cell>
          <cell r="EC61">
            <v>0</v>
          </cell>
          <cell r="ED61">
            <v>0</v>
          </cell>
          <cell r="EE61">
            <v>0</v>
          </cell>
          <cell r="EF61">
            <v>0</v>
          </cell>
          <cell r="EG61">
            <v>0</v>
          </cell>
          <cell r="EH61">
            <v>0</v>
          </cell>
          <cell r="EI61">
            <v>0</v>
          </cell>
          <cell r="EJ61">
            <v>0</v>
          </cell>
          <cell r="EK61">
            <v>0</v>
          </cell>
          <cell r="EL61">
            <v>0</v>
          </cell>
          <cell r="EM61">
            <v>0</v>
          </cell>
          <cell r="EN61">
            <v>0</v>
          </cell>
          <cell r="EO61">
            <v>0</v>
          </cell>
          <cell r="EP61">
            <v>0</v>
          </cell>
          <cell r="EQ61">
            <v>0</v>
          </cell>
          <cell r="ER61">
            <v>0</v>
          </cell>
          <cell r="ES61">
            <v>0</v>
          </cell>
          <cell r="ET61">
            <v>0</v>
          </cell>
          <cell r="EU61">
            <v>0</v>
          </cell>
          <cell r="EV61">
            <v>0</v>
          </cell>
          <cell r="EW61">
            <v>0</v>
          </cell>
          <cell r="EX61">
            <v>0</v>
          </cell>
          <cell r="EY61">
            <v>0</v>
          </cell>
          <cell r="EZ61">
            <v>0</v>
          </cell>
          <cell r="FA61">
            <v>0</v>
          </cell>
          <cell r="FB61">
            <v>0</v>
          </cell>
          <cell r="FC61">
            <v>0</v>
          </cell>
          <cell r="FD61">
            <v>0</v>
          </cell>
          <cell r="FE61">
            <v>0</v>
          </cell>
          <cell r="FF61">
            <v>0</v>
          </cell>
          <cell r="FG61">
            <v>0</v>
          </cell>
          <cell r="FH61">
            <v>0</v>
          </cell>
          <cell r="FI61">
            <v>0</v>
          </cell>
          <cell r="FJ61">
            <v>0</v>
          </cell>
          <cell r="FK61">
            <v>0</v>
          </cell>
          <cell r="FL61">
            <v>0</v>
          </cell>
          <cell r="FM61">
            <v>0</v>
          </cell>
          <cell r="FN61">
            <v>0</v>
          </cell>
          <cell r="FO61">
            <v>0</v>
          </cell>
          <cell r="FP61">
            <v>0</v>
          </cell>
          <cell r="FQ61">
            <v>0</v>
          </cell>
          <cell r="FR61">
            <v>0</v>
          </cell>
          <cell r="FS61">
            <v>0</v>
          </cell>
          <cell r="FT61">
            <v>0</v>
          </cell>
          <cell r="FU61">
            <v>0</v>
          </cell>
          <cell r="FV61">
            <v>0</v>
          </cell>
          <cell r="FW61">
            <v>0</v>
          </cell>
        </row>
        <row r="62">
          <cell r="B62">
            <v>0</v>
          </cell>
          <cell r="C62">
            <v>0</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0</v>
          </cell>
          <cell r="DT62">
            <v>0</v>
          </cell>
          <cell r="DU62">
            <v>0</v>
          </cell>
          <cell r="DV62">
            <v>0</v>
          </cell>
          <cell r="DW62">
            <v>0</v>
          </cell>
          <cell r="DX62">
            <v>0</v>
          </cell>
          <cell r="DY62">
            <v>0</v>
          </cell>
          <cell r="DZ62">
            <v>0</v>
          </cell>
          <cell r="EA62">
            <v>0</v>
          </cell>
          <cell r="EB62">
            <v>0</v>
          </cell>
          <cell r="EC62">
            <v>0</v>
          </cell>
          <cell r="ED62">
            <v>0</v>
          </cell>
          <cell r="EE62">
            <v>0</v>
          </cell>
          <cell r="EF62">
            <v>0</v>
          </cell>
          <cell r="EG62">
            <v>0</v>
          </cell>
          <cell r="EH62">
            <v>0</v>
          </cell>
          <cell r="EI62">
            <v>0</v>
          </cell>
          <cell r="EJ62">
            <v>0</v>
          </cell>
          <cell r="EK62">
            <v>0</v>
          </cell>
          <cell r="EL62">
            <v>0</v>
          </cell>
          <cell r="EM62">
            <v>0</v>
          </cell>
          <cell r="EN62">
            <v>0</v>
          </cell>
          <cell r="EO62">
            <v>0</v>
          </cell>
          <cell r="EP62">
            <v>0</v>
          </cell>
          <cell r="EQ62">
            <v>0</v>
          </cell>
          <cell r="ER62">
            <v>0</v>
          </cell>
          <cell r="ES62">
            <v>0</v>
          </cell>
          <cell r="ET62">
            <v>0</v>
          </cell>
          <cell r="EU62">
            <v>0</v>
          </cell>
          <cell r="EV62">
            <v>0</v>
          </cell>
          <cell r="EW62">
            <v>0</v>
          </cell>
          <cell r="EX62">
            <v>0</v>
          </cell>
          <cell r="EY62">
            <v>0</v>
          </cell>
          <cell r="EZ62">
            <v>0</v>
          </cell>
          <cell r="FA62">
            <v>0</v>
          </cell>
          <cell r="FB62">
            <v>0</v>
          </cell>
          <cell r="FC62">
            <v>0</v>
          </cell>
          <cell r="FD62">
            <v>0</v>
          </cell>
          <cell r="FE62">
            <v>0</v>
          </cell>
          <cell r="FF62">
            <v>0</v>
          </cell>
          <cell r="FG62">
            <v>0</v>
          </cell>
          <cell r="FH62">
            <v>0</v>
          </cell>
          <cell r="FI62">
            <v>0</v>
          </cell>
          <cell r="FJ62">
            <v>0</v>
          </cell>
          <cell r="FK62">
            <v>0</v>
          </cell>
          <cell r="FL62">
            <v>0</v>
          </cell>
          <cell r="FM62">
            <v>0</v>
          </cell>
          <cell r="FN62">
            <v>0</v>
          </cell>
          <cell r="FO62">
            <v>0</v>
          </cell>
          <cell r="FP62">
            <v>0</v>
          </cell>
          <cell r="FQ62">
            <v>0</v>
          </cell>
          <cell r="FR62">
            <v>0</v>
          </cell>
          <cell r="FS62">
            <v>0</v>
          </cell>
          <cell r="FT62">
            <v>0</v>
          </cell>
          <cell r="FU62">
            <v>0</v>
          </cell>
          <cell r="FV62">
            <v>0</v>
          </cell>
          <cell r="FW62">
            <v>0</v>
          </cell>
        </row>
        <row r="63">
          <cell r="B63">
            <v>0</v>
          </cell>
          <cell r="C63">
            <v>0</v>
          </cell>
          <cell r="D63">
            <v>0</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0</v>
          </cell>
          <cell r="DT63">
            <v>0</v>
          </cell>
          <cell r="DU63">
            <v>0</v>
          </cell>
          <cell r="DV63">
            <v>0</v>
          </cell>
          <cell r="DW63">
            <v>0</v>
          </cell>
          <cell r="DX63">
            <v>0</v>
          </cell>
          <cell r="DY63">
            <v>0</v>
          </cell>
          <cell r="DZ63">
            <v>0</v>
          </cell>
          <cell r="EA63">
            <v>0</v>
          </cell>
          <cell r="EB63">
            <v>0</v>
          </cell>
          <cell r="EC63">
            <v>0</v>
          </cell>
          <cell r="ED63">
            <v>0</v>
          </cell>
          <cell r="EE63">
            <v>0</v>
          </cell>
          <cell r="EF63">
            <v>0</v>
          </cell>
          <cell r="EG63">
            <v>0</v>
          </cell>
          <cell r="EH63">
            <v>0</v>
          </cell>
          <cell r="EI63">
            <v>0</v>
          </cell>
          <cell r="EJ63">
            <v>0</v>
          </cell>
          <cell r="EK63">
            <v>0</v>
          </cell>
          <cell r="EL63">
            <v>0</v>
          </cell>
          <cell r="EM63">
            <v>0</v>
          </cell>
          <cell r="EN63">
            <v>0</v>
          </cell>
          <cell r="EO63">
            <v>0</v>
          </cell>
          <cell r="EP63">
            <v>0</v>
          </cell>
          <cell r="EQ63">
            <v>0</v>
          </cell>
          <cell r="ER63">
            <v>0</v>
          </cell>
          <cell r="ES63">
            <v>0</v>
          </cell>
          <cell r="ET63">
            <v>0</v>
          </cell>
          <cell r="EU63">
            <v>0</v>
          </cell>
          <cell r="EV63">
            <v>0</v>
          </cell>
          <cell r="EW63">
            <v>0</v>
          </cell>
          <cell r="EX63">
            <v>0</v>
          </cell>
          <cell r="EY63">
            <v>0</v>
          </cell>
          <cell r="EZ63">
            <v>0</v>
          </cell>
          <cell r="FA63">
            <v>0</v>
          </cell>
          <cell r="FB63">
            <v>0</v>
          </cell>
          <cell r="FC63">
            <v>0</v>
          </cell>
          <cell r="FD63">
            <v>0</v>
          </cell>
          <cell r="FE63">
            <v>0</v>
          </cell>
          <cell r="FF63">
            <v>0</v>
          </cell>
          <cell r="FG63">
            <v>0</v>
          </cell>
          <cell r="FH63">
            <v>0</v>
          </cell>
          <cell r="FI63">
            <v>0</v>
          </cell>
          <cell r="FJ63">
            <v>0</v>
          </cell>
          <cell r="FK63">
            <v>0</v>
          </cell>
          <cell r="FL63">
            <v>0</v>
          </cell>
          <cell r="FM63">
            <v>0</v>
          </cell>
          <cell r="FN63">
            <v>0</v>
          </cell>
          <cell r="FO63">
            <v>0</v>
          </cell>
          <cell r="FP63">
            <v>0</v>
          </cell>
          <cell r="FQ63">
            <v>0</v>
          </cell>
          <cell r="FR63">
            <v>0</v>
          </cell>
          <cell r="FS63">
            <v>0</v>
          </cell>
          <cell r="FT63">
            <v>0</v>
          </cell>
          <cell r="FU63">
            <v>0</v>
          </cell>
          <cell r="FV63">
            <v>0</v>
          </cell>
          <cell r="FW63">
            <v>0</v>
          </cell>
        </row>
        <row r="64">
          <cell r="B64">
            <v>0</v>
          </cell>
          <cell r="C64">
            <v>0</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0</v>
          </cell>
          <cell r="DT64">
            <v>0</v>
          </cell>
          <cell r="DU64">
            <v>0</v>
          </cell>
          <cell r="DV64">
            <v>0</v>
          </cell>
          <cell r="DW64">
            <v>0</v>
          </cell>
          <cell r="DX64">
            <v>0</v>
          </cell>
          <cell r="DY64">
            <v>0</v>
          </cell>
          <cell r="DZ64">
            <v>0</v>
          </cell>
          <cell r="EA64">
            <v>0</v>
          </cell>
          <cell r="EB64">
            <v>0</v>
          </cell>
          <cell r="EC64">
            <v>0</v>
          </cell>
          <cell r="ED64">
            <v>0</v>
          </cell>
          <cell r="EE64">
            <v>0</v>
          </cell>
          <cell r="EF64">
            <v>0</v>
          </cell>
          <cell r="EG64">
            <v>0</v>
          </cell>
          <cell r="EH64">
            <v>0</v>
          </cell>
          <cell r="EI64">
            <v>0</v>
          </cell>
          <cell r="EJ64">
            <v>0</v>
          </cell>
          <cell r="EK64">
            <v>0</v>
          </cell>
          <cell r="EL64">
            <v>0</v>
          </cell>
          <cell r="EM64">
            <v>0</v>
          </cell>
          <cell r="EN64">
            <v>0</v>
          </cell>
          <cell r="EO64">
            <v>0</v>
          </cell>
          <cell r="EP64">
            <v>0</v>
          </cell>
          <cell r="EQ64">
            <v>0</v>
          </cell>
          <cell r="ER64">
            <v>0</v>
          </cell>
          <cell r="ES64">
            <v>0</v>
          </cell>
          <cell r="ET64">
            <v>0</v>
          </cell>
          <cell r="EU64">
            <v>0</v>
          </cell>
          <cell r="EV64">
            <v>0</v>
          </cell>
          <cell r="EW64">
            <v>0</v>
          </cell>
          <cell r="EX64">
            <v>0</v>
          </cell>
          <cell r="EY64">
            <v>0</v>
          </cell>
          <cell r="EZ64">
            <v>0</v>
          </cell>
          <cell r="FA64">
            <v>0</v>
          </cell>
          <cell r="FB64">
            <v>0</v>
          </cell>
          <cell r="FC64">
            <v>0</v>
          </cell>
          <cell r="FD64">
            <v>0</v>
          </cell>
          <cell r="FE64">
            <v>0</v>
          </cell>
          <cell r="FF64">
            <v>0</v>
          </cell>
          <cell r="FG64">
            <v>0</v>
          </cell>
          <cell r="FH64">
            <v>0</v>
          </cell>
          <cell r="FI64">
            <v>0</v>
          </cell>
          <cell r="FJ64">
            <v>0</v>
          </cell>
          <cell r="FK64">
            <v>0</v>
          </cell>
          <cell r="FL64">
            <v>0</v>
          </cell>
          <cell r="FM64">
            <v>0</v>
          </cell>
          <cell r="FN64">
            <v>0</v>
          </cell>
          <cell r="FO64">
            <v>0</v>
          </cell>
          <cell r="FP64">
            <v>0</v>
          </cell>
          <cell r="FQ64">
            <v>0</v>
          </cell>
          <cell r="FR64">
            <v>0</v>
          </cell>
          <cell r="FS64">
            <v>0</v>
          </cell>
          <cell r="FT64">
            <v>0</v>
          </cell>
          <cell r="FU64">
            <v>0</v>
          </cell>
          <cell r="FV64">
            <v>0</v>
          </cell>
          <cell r="FW64">
            <v>0</v>
          </cell>
        </row>
        <row r="65">
          <cell r="B65">
            <v>0</v>
          </cell>
          <cell r="C65">
            <v>0</v>
          </cell>
          <cell r="D65">
            <v>0</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0</v>
          </cell>
          <cell r="DT65">
            <v>0</v>
          </cell>
          <cell r="DU65">
            <v>0</v>
          </cell>
          <cell r="DV65">
            <v>0</v>
          </cell>
          <cell r="DW65">
            <v>0</v>
          </cell>
          <cell r="DX65">
            <v>0</v>
          </cell>
          <cell r="DY65">
            <v>0</v>
          </cell>
          <cell r="DZ65">
            <v>0</v>
          </cell>
          <cell r="EA65">
            <v>0</v>
          </cell>
          <cell r="EB65">
            <v>0</v>
          </cell>
          <cell r="EC65">
            <v>0</v>
          </cell>
          <cell r="ED65">
            <v>0</v>
          </cell>
          <cell r="EE65">
            <v>0</v>
          </cell>
          <cell r="EF65">
            <v>0</v>
          </cell>
          <cell r="EG65">
            <v>0</v>
          </cell>
          <cell r="EH65">
            <v>0</v>
          </cell>
          <cell r="EI65">
            <v>0</v>
          </cell>
          <cell r="EJ65">
            <v>0</v>
          </cell>
          <cell r="EK65">
            <v>0</v>
          </cell>
          <cell r="EL65">
            <v>0</v>
          </cell>
          <cell r="EM65">
            <v>0</v>
          </cell>
          <cell r="EN65">
            <v>0</v>
          </cell>
          <cell r="EO65">
            <v>0</v>
          </cell>
          <cell r="EP65">
            <v>0</v>
          </cell>
          <cell r="EQ65">
            <v>0</v>
          </cell>
          <cell r="ER65">
            <v>0</v>
          </cell>
          <cell r="ES65">
            <v>0</v>
          </cell>
          <cell r="ET65">
            <v>0</v>
          </cell>
          <cell r="EU65">
            <v>0</v>
          </cell>
          <cell r="EV65">
            <v>0</v>
          </cell>
          <cell r="EW65">
            <v>0</v>
          </cell>
          <cell r="EX65">
            <v>0</v>
          </cell>
          <cell r="EY65">
            <v>0</v>
          </cell>
          <cell r="EZ65">
            <v>0</v>
          </cell>
          <cell r="FA65">
            <v>0</v>
          </cell>
          <cell r="FB65">
            <v>0</v>
          </cell>
          <cell r="FC65">
            <v>0</v>
          </cell>
          <cell r="FD65">
            <v>0</v>
          </cell>
          <cell r="FE65">
            <v>0</v>
          </cell>
          <cell r="FF65">
            <v>0</v>
          </cell>
          <cell r="FG65">
            <v>0</v>
          </cell>
          <cell r="FH65">
            <v>0</v>
          </cell>
          <cell r="FI65">
            <v>0</v>
          </cell>
          <cell r="FJ65">
            <v>0</v>
          </cell>
          <cell r="FK65">
            <v>0</v>
          </cell>
          <cell r="FL65">
            <v>0</v>
          </cell>
          <cell r="FM65">
            <v>0</v>
          </cell>
          <cell r="FN65">
            <v>0</v>
          </cell>
          <cell r="FO65">
            <v>0</v>
          </cell>
          <cell r="FP65">
            <v>0</v>
          </cell>
          <cell r="FQ65">
            <v>0</v>
          </cell>
          <cell r="FR65">
            <v>0</v>
          </cell>
          <cell r="FS65">
            <v>0</v>
          </cell>
          <cell r="FT65">
            <v>0</v>
          </cell>
          <cell r="FU65">
            <v>0</v>
          </cell>
          <cell r="FV65">
            <v>0</v>
          </cell>
          <cell r="FW65">
            <v>0</v>
          </cell>
        </row>
        <row r="66">
          <cell r="B66">
            <v>0</v>
          </cell>
          <cell r="C66">
            <v>0</v>
          </cell>
          <cell r="D66">
            <v>0</v>
          </cell>
          <cell r="E66">
            <v>0</v>
          </cell>
          <cell r="F66">
            <v>0</v>
          </cell>
          <cell r="G66">
            <v>0</v>
          </cell>
          <cell r="H66">
            <v>0</v>
          </cell>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0</v>
          </cell>
          <cell r="DT66">
            <v>0</v>
          </cell>
          <cell r="DU66">
            <v>0</v>
          </cell>
          <cell r="DV66">
            <v>0</v>
          </cell>
          <cell r="DW66">
            <v>0</v>
          </cell>
          <cell r="DX66">
            <v>0</v>
          </cell>
          <cell r="DY66">
            <v>0</v>
          </cell>
          <cell r="DZ66">
            <v>0</v>
          </cell>
          <cell r="EA66">
            <v>0</v>
          </cell>
          <cell r="EB66">
            <v>0</v>
          </cell>
          <cell r="EC66">
            <v>0</v>
          </cell>
          <cell r="ED66">
            <v>0</v>
          </cell>
          <cell r="EE66">
            <v>0</v>
          </cell>
          <cell r="EF66">
            <v>0</v>
          </cell>
          <cell r="EG66">
            <v>0</v>
          </cell>
          <cell r="EH66">
            <v>0</v>
          </cell>
          <cell r="EI66">
            <v>0</v>
          </cell>
          <cell r="EJ66">
            <v>0</v>
          </cell>
          <cell r="EK66">
            <v>0</v>
          </cell>
          <cell r="EL66">
            <v>0</v>
          </cell>
          <cell r="EM66">
            <v>0</v>
          </cell>
          <cell r="EN66">
            <v>0</v>
          </cell>
          <cell r="EO66">
            <v>0</v>
          </cell>
          <cell r="EP66">
            <v>0</v>
          </cell>
          <cell r="EQ66">
            <v>0</v>
          </cell>
          <cell r="ER66">
            <v>0</v>
          </cell>
          <cell r="ES66">
            <v>0</v>
          </cell>
          <cell r="ET66">
            <v>0</v>
          </cell>
          <cell r="EU66">
            <v>0</v>
          </cell>
          <cell r="EV66">
            <v>0</v>
          </cell>
          <cell r="EW66">
            <v>0</v>
          </cell>
          <cell r="EX66">
            <v>0</v>
          </cell>
          <cell r="EY66">
            <v>0</v>
          </cell>
          <cell r="EZ66">
            <v>0</v>
          </cell>
          <cell r="FA66">
            <v>0</v>
          </cell>
          <cell r="FB66">
            <v>0</v>
          </cell>
          <cell r="FC66">
            <v>0</v>
          </cell>
          <cell r="FD66">
            <v>0</v>
          </cell>
          <cell r="FE66">
            <v>0</v>
          </cell>
          <cell r="FF66">
            <v>0</v>
          </cell>
          <cell r="FG66">
            <v>0</v>
          </cell>
          <cell r="FH66">
            <v>0</v>
          </cell>
          <cell r="FI66">
            <v>0</v>
          </cell>
          <cell r="FJ66">
            <v>0</v>
          </cell>
          <cell r="FK66">
            <v>0</v>
          </cell>
          <cell r="FL66">
            <v>0</v>
          </cell>
          <cell r="FM66">
            <v>0</v>
          </cell>
          <cell r="FN66">
            <v>0</v>
          </cell>
          <cell r="FO66">
            <v>0</v>
          </cell>
          <cell r="FP66">
            <v>0</v>
          </cell>
          <cell r="FQ66">
            <v>0</v>
          </cell>
          <cell r="FR66">
            <v>0</v>
          </cell>
          <cell r="FS66">
            <v>0</v>
          </cell>
          <cell r="FT66">
            <v>0</v>
          </cell>
          <cell r="FU66">
            <v>0</v>
          </cell>
          <cell r="FV66">
            <v>0</v>
          </cell>
          <cell r="FW66">
            <v>0</v>
          </cell>
        </row>
        <row r="67">
          <cell r="B67">
            <v>0</v>
          </cell>
          <cell r="C67">
            <v>0</v>
          </cell>
          <cell r="D67">
            <v>0</v>
          </cell>
          <cell r="E67">
            <v>0</v>
          </cell>
          <cell r="F67">
            <v>0</v>
          </cell>
          <cell r="G67">
            <v>0</v>
          </cell>
          <cell r="H67">
            <v>0</v>
          </cell>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0</v>
          </cell>
          <cell r="DT67">
            <v>0</v>
          </cell>
          <cell r="DU67">
            <v>0</v>
          </cell>
          <cell r="DV67">
            <v>0</v>
          </cell>
          <cell r="DW67">
            <v>0</v>
          </cell>
          <cell r="DX67">
            <v>0</v>
          </cell>
          <cell r="DY67">
            <v>0</v>
          </cell>
          <cell r="DZ67">
            <v>0</v>
          </cell>
          <cell r="EA67">
            <v>0</v>
          </cell>
          <cell r="EB67">
            <v>0</v>
          </cell>
          <cell r="EC67">
            <v>0</v>
          </cell>
          <cell r="ED67">
            <v>0</v>
          </cell>
          <cell r="EE67">
            <v>0</v>
          </cell>
          <cell r="EF67">
            <v>0</v>
          </cell>
          <cell r="EG67">
            <v>0</v>
          </cell>
          <cell r="EH67">
            <v>0</v>
          </cell>
          <cell r="EI67">
            <v>0</v>
          </cell>
          <cell r="EJ67">
            <v>0</v>
          </cell>
          <cell r="EK67">
            <v>0</v>
          </cell>
          <cell r="EL67">
            <v>0</v>
          </cell>
          <cell r="EM67">
            <v>0</v>
          </cell>
          <cell r="EN67">
            <v>0</v>
          </cell>
          <cell r="EO67">
            <v>0</v>
          </cell>
          <cell r="EP67">
            <v>0</v>
          </cell>
          <cell r="EQ67">
            <v>0</v>
          </cell>
          <cell r="ER67">
            <v>0</v>
          </cell>
          <cell r="ES67">
            <v>0</v>
          </cell>
          <cell r="ET67">
            <v>0</v>
          </cell>
          <cell r="EU67">
            <v>0</v>
          </cell>
          <cell r="EV67">
            <v>0</v>
          </cell>
          <cell r="EW67">
            <v>0</v>
          </cell>
          <cell r="EX67">
            <v>0</v>
          </cell>
          <cell r="EY67">
            <v>0</v>
          </cell>
          <cell r="EZ67">
            <v>0</v>
          </cell>
          <cell r="FA67">
            <v>0</v>
          </cell>
          <cell r="FB67">
            <v>0</v>
          </cell>
          <cell r="FC67">
            <v>0</v>
          </cell>
          <cell r="FD67">
            <v>0</v>
          </cell>
          <cell r="FE67">
            <v>0</v>
          </cell>
          <cell r="FF67">
            <v>0</v>
          </cell>
          <cell r="FG67">
            <v>0</v>
          </cell>
          <cell r="FH67">
            <v>0</v>
          </cell>
          <cell r="FI67">
            <v>0</v>
          </cell>
          <cell r="FJ67">
            <v>0</v>
          </cell>
          <cell r="FK67">
            <v>0</v>
          </cell>
          <cell r="FL67">
            <v>0</v>
          </cell>
          <cell r="FM67">
            <v>0</v>
          </cell>
          <cell r="FN67">
            <v>0</v>
          </cell>
          <cell r="FO67">
            <v>0</v>
          </cell>
          <cell r="FP67">
            <v>0</v>
          </cell>
          <cell r="FQ67">
            <v>0</v>
          </cell>
          <cell r="FR67">
            <v>0</v>
          </cell>
          <cell r="FS67">
            <v>0</v>
          </cell>
          <cell r="FT67">
            <v>0</v>
          </cell>
          <cell r="FU67">
            <v>0</v>
          </cell>
          <cell r="FV67">
            <v>0</v>
          </cell>
          <cell r="FW67">
            <v>0</v>
          </cell>
        </row>
        <row r="68">
          <cell r="B68">
            <v>0</v>
          </cell>
          <cell r="C68">
            <v>0</v>
          </cell>
          <cell r="D68">
            <v>0</v>
          </cell>
          <cell r="E68">
            <v>0</v>
          </cell>
          <cell r="F68">
            <v>0</v>
          </cell>
          <cell r="G68">
            <v>0</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0</v>
          </cell>
          <cell r="DT68">
            <v>0</v>
          </cell>
          <cell r="DU68">
            <v>0</v>
          </cell>
          <cell r="DV68">
            <v>0</v>
          </cell>
          <cell r="DW68">
            <v>0</v>
          </cell>
          <cell r="DX68">
            <v>0</v>
          </cell>
          <cell r="DY68">
            <v>0</v>
          </cell>
          <cell r="DZ68">
            <v>0</v>
          </cell>
          <cell r="EA68">
            <v>0</v>
          </cell>
          <cell r="EB68">
            <v>0</v>
          </cell>
          <cell r="EC68">
            <v>0</v>
          </cell>
          <cell r="ED68">
            <v>0</v>
          </cell>
          <cell r="EE68">
            <v>0</v>
          </cell>
          <cell r="EF68">
            <v>0</v>
          </cell>
          <cell r="EG68">
            <v>0</v>
          </cell>
          <cell r="EH68">
            <v>0</v>
          </cell>
          <cell r="EI68">
            <v>0</v>
          </cell>
          <cell r="EJ68">
            <v>0</v>
          </cell>
          <cell r="EK68">
            <v>0</v>
          </cell>
          <cell r="EL68">
            <v>0</v>
          </cell>
          <cell r="EM68">
            <v>0</v>
          </cell>
          <cell r="EN68">
            <v>0</v>
          </cell>
          <cell r="EO68">
            <v>0</v>
          </cell>
          <cell r="EP68">
            <v>0</v>
          </cell>
          <cell r="EQ68">
            <v>0</v>
          </cell>
          <cell r="ER68">
            <v>0</v>
          </cell>
          <cell r="ES68">
            <v>0</v>
          </cell>
          <cell r="ET68">
            <v>0</v>
          </cell>
          <cell r="EU68">
            <v>0</v>
          </cell>
          <cell r="EV68">
            <v>0</v>
          </cell>
          <cell r="EW68">
            <v>0</v>
          </cell>
          <cell r="EX68">
            <v>0</v>
          </cell>
          <cell r="EY68">
            <v>0</v>
          </cell>
          <cell r="EZ68">
            <v>0</v>
          </cell>
          <cell r="FA68">
            <v>0</v>
          </cell>
          <cell r="FB68">
            <v>0</v>
          </cell>
          <cell r="FC68">
            <v>0</v>
          </cell>
          <cell r="FD68">
            <v>0</v>
          </cell>
          <cell r="FE68">
            <v>0</v>
          </cell>
          <cell r="FF68">
            <v>0</v>
          </cell>
          <cell r="FG68">
            <v>0</v>
          </cell>
          <cell r="FH68">
            <v>0</v>
          </cell>
          <cell r="FI68">
            <v>0</v>
          </cell>
          <cell r="FJ68">
            <v>0</v>
          </cell>
          <cell r="FK68">
            <v>0</v>
          </cell>
          <cell r="FL68">
            <v>0</v>
          </cell>
          <cell r="FM68">
            <v>0</v>
          </cell>
          <cell r="FN68">
            <v>0</v>
          </cell>
          <cell r="FO68">
            <v>0</v>
          </cell>
          <cell r="FP68">
            <v>0</v>
          </cell>
          <cell r="FQ68">
            <v>0</v>
          </cell>
          <cell r="FR68">
            <v>0</v>
          </cell>
          <cell r="FS68">
            <v>0</v>
          </cell>
          <cell r="FT68">
            <v>0</v>
          </cell>
          <cell r="FU68">
            <v>0</v>
          </cell>
          <cell r="FV68">
            <v>0</v>
          </cell>
          <cell r="FW68">
            <v>0</v>
          </cell>
        </row>
        <row r="69">
          <cell r="B69">
            <v>0</v>
          </cell>
          <cell r="C69">
            <v>0</v>
          </cell>
          <cell r="D69">
            <v>0</v>
          </cell>
          <cell r="E69">
            <v>0</v>
          </cell>
          <cell r="F69">
            <v>0</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0</v>
          </cell>
          <cell r="DT69">
            <v>0</v>
          </cell>
          <cell r="DU69">
            <v>0</v>
          </cell>
          <cell r="DV69">
            <v>0</v>
          </cell>
          <cell r="DW69">
            <v>0</v>
          </cell>
          <cell r="DX69">
            <v>0</v>
          </cell>
          <cell r="DY69">
            <v>0</v>
          </cell>
          <cell r="DZ69">
            <v>0</v>
          </cell>
          <cell r="EA69">
            <v>0</v>
          </cell>
          <cell r="EB69">
            <v>0</v>
          </cell>
          <cell r="EC69">
            <v>0</v>
          </cell>
          <cell r="ED69">
            <v>0</v>
          </cell>
          <cell r="EE69">
            <v>0</v>
          </cell>
          <cell r="EF69">
            <v>0</v>
          </cell>
          <cell r="EG69">
            <v>0</v>
          </cell>
          <cell r="EH69">
            <v>0</v>
          </cell>
          <cell r="EI69">
            <v>0</v>
          </cell>
          <cell r="EJ69">
            <v>0</v>
          </cell>
          <cell r="EK69">
            <v>0</v>
          </cell>
          <cell r="EL69">
            <v>0</v>
          </cell>
          <cell r="EM69">
            <v>0</v>
          </cell>
          <cell r="EN69">
            <v>0</v>
          </cell>
          <cell r="EO69">
            <v>0</v>
          </cell>
          <cell r="EP69">
            <v>0</v>
          </cell>
          <cell r="EQ69">
            <v>0</v>
          </cell>
          <cell r="ER69">
            <v>0</v>
          </cell>
          <cell r="ES69">
            <v>0</v>
          </cell>
          <cell r="ET69">
            <v>0</v>
          </cell>
          <cell r="EU69">
            <v>0</v>
          </cell>
          <cell r="EV69">
            <v>0</v>
          </cell>
          <cell r="EW69">
            <v>0</v>
          </cell>
          <cell r="EX69">
            <v>0</v>
          </cell>
          <cell r="EY69">
            <v>0</v>
          </cell>
          <cell r="EZ69">
            <v>0</v>
          </cell>
          <cell r="FA69">
            <v>0</v>
          </cell>
          <cell r="FB69">
            <v>0</v>
          </cell>
          <cell r="FC69">
            <v>0</v>
          </cell>
          <cell r="FD69">
            <v>0</v>
          </cell>
          <cell r="FE69">
            <v>0</v>
          </cell>
          <cell r="FF69">
            <v>0</v>
          </cell>
          <cell r="FG69">
            <v>0</v>
          </cell>
          <cell r="FH69">
            <v>0</v>
          </cell>
          <cell r="FI69">
            <v>0</v>
          </cell>
          <cell r="FJ69">
            <v>0</v>
          </cell>
          <cell r="FK69">
            <v>0</v>
          </cell>
          <cell r="FL69">
            <v>0</v>
          </cell>
          <cell r="FM69">
            <v>0</v>
          </cell>
          <cell r="FN69">
            <v>0</v>
          </cell>
          <cell r="FO69">
            <v>0</v>
          </cell>
          <cell r="FP69">
            <v>0</v>
          </cell>
          <cell r="FQ69">
            <v>0</v>
          </cell>
          <cell r="FR69">
            <v>0</v>
          </cell>
          <cell r="FS69">
            <v>0</v>
          </cell>
          <cell r="FT69">
            <v>0</v>
          </cell>
          <cell r="FU69">
            <v>0</v>
          </cell>
          <cell r="FV69">
            <v>0</v>
          </cell>
          <cell r="FW69">
            <v>0</v>
          </cell>
        </row>
        <row r="70">
          <cell r="B70">
            <v>0</v>
          </cell>
          <cell r="C70">
            <v>0</v>
          </cell>
          <cell r="D70">
            <v>0</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0</v>
          </cell>
          <cell r="DT70">
            <v>0</v>
          </cell>
          <cell r="DU70">
            <v>0</v>
          </cell>
          <cell r="DV70">
            <v>0</v>
          </cell>
          <cell r="DW70">
            <v>0</v>
          </cell>
          <cell r="DX70">
            <v>0</v>
          </cell>
          <cell r="DY70">
            <v>0</v>
          </cell>
          <cell r="DZ70">
            <v>0</v>
          </cell>
          <cell r="EA70">
            <v>0</v>
          </cell>
          <cell r="EB70">
            <v>0</v>
          </cell>
          <cell r="EC70">
            <v>0</v>
          </cell>
          <cell r="ED70">
            <v>0</v>
          </cell>
          <cell r="EE70">
            <v>0</v>
          </cell>
          <cell r="EF70">
            <v>0</v>
          </cell>
          <cell r="EG70">
            <v>0</v>
          </cell>
          <cell r="EH70">
            <v>0</v>
          </cell>
          <cell r="EI70">
            <v>0</v>
          </cell>
          <cell r="EJ70">
            <v>0</v>
          </cell>
          <cell r="EK70">
            <v>0</v>
          </cell>
          <cell r="EL70">
            <v>0</v>
          </cell>
          <cell r="EM70">
            <v>0</v>
          </cell>
          <cell r="EN70">
            <v>0</v>
          </cell>
          <cell r="EO70">
            <v>0</v>
          </cell>
          <cell r="EP70">
            <v>0</v>
          </cell>
          <cell r="EQ70">
            <v>0</v>
          </cell>
          <cell r="ER70">
            <v>0</v>
          </cell>
          <cell r="ES70">
            <v>0</v>
          </cell>
          <cell r="ET70">
            <v>0</v>
          </cell>
          <cell r="EU70">
            <v>0</v>
          </cell>
          <cell r="EV70">
            <v>0</v>
          </cell>
          <cell r="EW70">
            <v>0</v>
          </cell>
          <cell r="EX70">
            <v>0</v>
          </cell>
          <cell r="EY70">
            <v>0</v>
          </cell>
          <cell r="EZ70">
            <v>0</v>
          </cell>
          <cell r="FA70">
            <v>0</v>
          </cell>
          <cell r="FB70">
            <v>0</v>
          </cell>
          <cell r="FC70">
            <v>0</v>
          </cell>
          <cell r="FD70">
            <v>0</v>
          </cell>
          <cell r="FE70">
            <v>0</v>
          </cell>
          <cell r="FF70">
            <v>0</v>
          </cell>
          <cell r="FG70">
            <v>0</v>
          </cell>
          <cell r="FH70">
            <v>0</v>
          </cell>
          <cell r="FI70">
            <v>0</v>
          </cell>
          <cell r="FJ70">
            <v>0</v>
          </cell>
          <cell r="FK70">
            <v>0</v>
          </cell>
          <cell r="FL70">
            <v>0</v>
          </cell>
          <cell r="FM70">
            <v>0</v>
          </cell>
          <cell r="FN70">
            <v>0</v>
          </cell>
          <cell r="FO70">
            <v>0</v>
          </cell>
          <cell r="FP70">
            <v>0</v>
          </cell>
          <cell r="FQ70">
            <v>0</v>
          </cell>
          <cell r="FR70">
            <v>0</v>
          </cell>
          <cell r="FS70">
            <v>0</v>
          </cell>
          <cell r="FT70">
            <v>0</v>
          </cell>
          <cell r="FU70">
            <v>0</v>
          </cell>
          <cell r="FV70">
            <v>0</v>
          </cell>
          <cell r="FW70">
            <v>0</v>
          </cell>
        </row>
        <row r="71">
          <cell r="B71">
            <v>20.739000000000001</v>
          </cell>
          <cell r="C71">
            <v>267.70400000000001</v>
          </cell>
          <cell r="D71">
            <v>138.76</v>
          </cell>
          <cell r="E71">
            <v>128.94499999999999</v>
          </cell>
          <cell r="F71">
            <v>169.85499999999999</v>
          </cell>
          <cell r="G71">
            <v>76.369</v>
          </cell>
          <cell r="H71">
            <v>93.486999999999995</v>
          </cell>
          <cell r="I71">
            <v>23.276</v>
          </cell>
          <cell r="J71">
            <v>8.6489999999999991</v>
          </cell>
          <cell r="K71">
            <v>14.627000000000001</v>
          </cell>
          <cell r="L71">
            <v>168.59399999999999</v>
          </cell>
          <cell r="M71">
            <v>85.164000000000001</v>
          </cell>
          <cell r="N71">
            <v>83.43</v>
          </cell>
          <cell r="O71">
            <v>123.539</v>
          </cell>
          <cell r="P71">
            <v>64.299000000000007</v>
          </cell>
          <cell r="Q71">
            <v>59.24</v>
          </cell>
          <cell r="R71">
            <v>16.635999999999999</v>
          </cell>
          <cell r="S71">
            <v>8.8469999999999995</v>
          </cell>
          <cell r="T71">
            <v>7.7889999999999997</v>
          </cell>
          <cell r="U71">
            <v>7.6280000000000001</v>
          </cell>
          <cell r="V71">
            <v>2.8980000000000001</v>
          </cell>
          <cell r="W71">
            <v>4.7300000000000004</v>
          </cell>
          <cell r="X71">
            <v>6.19</v>
          </cell>
          <cell r="Y71">
            <v>2.4980000000000002</v>
          </cell>
          <cell r="Z71">
            <v>3.6930000000000001</v>
          </cell>
          <cell r="AA71">
            <v>7.6630000000000003</v>
          </cell>
          <cell r="AB71">
            <v>3.2530000000000001</v>
          </cell>
          <cell r="AC71">
            <v>4.41</v>
          </cell>
          <cell r="AD71">
            <v>6.93</v>
          </cell>
          <cell r="AE71">
            <v>2.6139999999999999</v>
          </cell>
          <cell r="AF71">
            <v>4.3159999999999998</v>
          </cell>
          <cell r="AG71">
            <v>24.472000000000001</v>
          </cell>
          <cell r="AH71">
            <v>11.766999999999999</v>
          </cell>
          <cell r="AI71">
            <v>12.705</v>
          </cell>
          <cell r="AJ71">
            <v>99.066000000000003</v>
          </cell>
          <cell r="AK71">
            <v>52.531999999999996</v>
          </cell>
          <cell r="AL71">
            <v>46.534999999999997</v>
          </cell>
          <cell r="AM71">
            <v>23.24</v>
          </cell>
          <cell r="AN71">
            <v>10.95</v>
          </cell>
          <cell r="AO71">
            <v>12.29</v>
          </cell>
          <cell r="AP71">
            <v>87.024000000000001</v>
          </cell>
          <cell r="AQ71">
            <v>43.996000000000002</v>
          </cell>
          <cell r="AR71">
            <v>43.027000000000001</v>
          </cell>
          <cell r="AS71">
            <v>8.5630000000000006</v>
          </cell>
          <cell r="AT71">
            <v>4.4729999999999999</v>
          </cell>
          <cell r="AU71">
            <v>4.09</v>
          </cell>
          <cell r="AV71">
            <v>133.173</v>
          </cell>
          <cell r="AW71">
            <v>68.165000000000006</v>
          </cell>
          <cell r="AX71">
            <v>65.007999999999996</v>
          </cell>
          <cell r="AY71">
            <v>116.962</v>
          </cell>
          <cell r="AZ71">
            <v>61.390999999999998</v>
          </cell>
          <cell r="BA71">
            <v>55.570999999999998</v>
          </cell>
          <cell r="BB71">
            <v>108.453</v>
          </cell>
          <cell r="BC71">
            <v>57.69</v>
          </cell>
          <cell r="BD71">
            <v>50.762999999999998</v>
          </cell>
          <cell r="BE71">
            <v>29.986000000000001</v>
          </cell>
          <cell r="BF71">
            <v>13.949</v>
          </cell>
          <cell r="BG71">
            <v>16.036000000000001</v>
          </cell>
          <cell r="BH71">
            <v>19.024000000000001</v>
          </cell>
          <cell r="BI71">
            <v>8.8859999999999992</v>
          </cell>
          <cell r="BJ71">
            <v>10.138</v>
          </cell>
          <cell r="BK71">
            <v>9.3889999999999993</v>
          </cell>
          <cell r="BL71">
            <v>5.0199999999999996</v>
          </cell>
          <cell r="BM71">
            <v>4.37</v>
          </cell>
          <cell r="BN71">
            <v>7.1609999999999996</v>
          </cell>
          <cell r="BO71">
            <v>3.7330000000000001</v>
          </cell>
          <cell r="BP71">
            <v>3.4279999999999999</v>
          </cell>
          <cell r="BQ71">
            <v>37.893999999999998</v>
          </cell>
          <cell r="BR71">
            <v>17.132000000000001</v>
          </cell>
          <cell r="BS71">
            <v>20.760999999999999</v>
          </cell>
          <cell r="BT71">
            <v>10.499000000000001</v>
          </cell>
          <cell r="BU71">
            <v>3.6230000000000002</v>
          </cell>
          <cell r="BV71">
            <v>6.8760000000000003</v>
          </cell>
          <cell r="BW71">
            <v>2.375</v>
          </cell>
          <cell r="BX71">
            <v>1.143</v>
          </cell>
          <cell r="BY71">
            <v>1.232</v>
          </cell>
          <cell r="BZ71">
            <v>9.157</v>
          </cell>
          <cell r="CA71">
            <v>3.121</v>
          </cell>
          <cell r="CB71">
            <v>6.0359999999999996</v>
          </cell>
          <cell r="CC71">
            <v>1.925</v>
          </cell>
          <cell r="CD71">
            <v>0.746</v>
          </cell>
          <cell r="CE71">
            <v>1.179</v>
          </cell>
          <cell r="CF71">
            <v>7.0579999999999998</v>
          </cell>
          <cell r="CG71">
            <v>2.2829999999999999</v>
          </cell>
          <cell r="CH71">
            <v>4.7750000000000004</v>
          </cell>
          <cell r="CI71">
            <v>0.96899999999999997</v>
          </cell>
          <cell r="CJ71">
            <v>0.53700000000000003</v>
          </cell>
          <cell r="CK71">
            <v>0.432</v>
          </cell>
          <cell r="CL71">
            <v>1.3420000000000001</v>
          </cell>
          <cell r="CM71">
            <v>0.502</v>
          </cell>
          <cell r="CN71">
            <v>0.84</v>
          </cell>
          <cell r="CO71">
            <v>2.0379999999999998</v>
          </cell>
          <cell r="CP71">
            <v>0.182</v>
          </cell>
          <cell r="CQ71">
            <v>1.8560000000000001</v>
          </cell>
          <cell r="CR71">
            <v>18.173999999999999</v>
          </cell>
          <cell r="CS71">
            <v>7.6609999999999996</v>
          </cell>
          <cell r="CT71">
            <v>10.513</v>
          </cell>
          <cell r="CU71">
            <v>17.661000000000001</v>
          </cell>
          <cell r="CV71">
            <v>7.3559999999999999</v>
          </cell>
          <cell r="CW71">
            <v>10.305</v>
          </cell>
          <cell r="CX71">
            <v>3.1930000000000001</v>
          </cell>
          <cell r="CY71">
            <v>1.099</v>
          </cell>
          <cell r="CZ71">
            <v>2.0950000000000002</v>
          </cell>
          <cell r="DA71">
            <v>14.467000000000001</v>
          </cell>
          <cell r="DB71">
            <v>6.2569999999999997</v>
          </cell>
          <cell r="DC71">
            <v>8.2100000000000009</v>
          </cell>
          <cell r="DD71">
            <v>126.732</v>
          </cell>
          <cell r="DE71">
            <v>65.397999999999996</v>
          </cell>
          <cell r="DF71">
            <v>61.335000000000001</v>
          </cell>
          <cell r="DG71">
            <v>41.862000000000002</v>
          </cell>
          <cell r="DH71">
            <v>19.766999999999999</v>
          </cell>
          <cell r="DI71">
            <v>22.094999999999999</v>
          </cell>
          <cell r="DJ71">
            <v>8.8550000000000004</v>
          </cell>
          <cell r="DK71">
            <v>3.121</v>
          </cell>
          <cell r="DL71">
            <v>5.734</v>
          </cell>
          <cell r="DM71">
            <v>336.60599999999999</v>
          </cell>
          <cell r="DN71">
            <v>163.82599999999999</v>
          </cell>
          <cell r="DO71">
            <v>172.78</v>
          </cell>
          <cell r="DP71">
            <v>237.858</v>
          </cell>
          <cell r="DQ71">
            <v>119.89400000000001</v>
          </cell>
          <cell r="DR71">
            <v>117.965</v>
          </cell>
          <cell r="DS71">
            <v>21.247</v>
          </cell>
          <cell r="DT71">
            <v>9.5990000000000002</v>
          </cell>
          <cell r="DU71">
            <v>11.648</v>
          </cell>
          <cell r="DV71">
            <v>14.404999999999999</v>
          </cell>
          <cell r="DW71">
            <v>4.9720000000000004</v>
          </cell>
          <cell r="DX71">
            <v>9.4329999999999998</v>
          </cell>
          <cell r="DY71">
            <v>6.2439999999999998</v>
          </cell>
          <cell r="DZ71">
            <v>2.7719999999999998</v>
          </cell>
          <cell r="EA71">
            <v>3.472</v>
          </cell>
          <cell r="EB71">
            <v>12.643000000000001</v>
          </cell>
          <cell r="EC71">
            <v>4.984</v>
          </cell>
          <cell r="ED71">
            <v>7.66</v>
          </cell>
          <cell r="EE71">
            <v>12.132999999999999</v>
          </cell>
          <cell r="EF71">
            <v>4.4729999999999999</v>
          </cell>
          <cell r="EG71">
            <v>7.66</v>
          </cell>
          <cell r="EH71">
            <v>47.497999999999998</v>
          </cell>
          <cell r="EI71">
            <v>22.094000000000001</v>
          </cell>
          <cell r="EJ71">
            <v>25.405000000000001</v>
          </cell>
          <cell r="EK71">
            <v>190.36</v>
          </cell>
          <cell r="EL71">
            <v>97.8</v>
          </cell>
          <cell r="EM71">
            <v>92.56</v>
          </cell>
          <cell r="EN71">
            <v>44.768999999999998</v>
          </cell>
          <cell r="EO71">
            <v>20.091000000000001</v>
          </cell>
          <cell r="EP71">
            <v>24.678999999999998</v>
          </cell>
          <cell r="EQ71">
            <v>166.53899999999999</v>
          </cell>
          <cell r="ER71">
            <v>82.356999999999999</v>
          </cell>
          <cell r="ES71">
            <v>84.182000000000002</v>
          </cell>
          <cell r="ET71">
            <v>22.72</v>
          </cell>
          <cell r="EU71">
            <v>9.8529999999999998</v>
          </cell>
          <cell r="EV71">
            <v>12.866</v>
          </cell>
          <cell r="EW71">
            <v>253.315</v>
          </cell>
          <cell r="EX71">
            <v>127.79600000000001</v>
          </cell>
          <cell r="EY71">
            <v>125.51900000000001</v>
          </cell>
          <cell r="EZ71">
            <v>225.58199999999999</v>
          </cell>
          <cell r="FA71">
            <v>114.036</v>
          </cell>
          <cell r="FB71">
            <v>111.54600000000001</v>
          </cell>
          <cell r="FC71">
            <v>213.14699999999999</v>
          </cell>
          <cell r="FD71">
            <v>108.28400000000001</v>
          </cell>
          <cell r="FE71">
            <v>104.863</v>
          </cell>
          <cell r="FF71">
            <v>60.335999999999999</v>
          </cell>
          <cell r="FG71">
            <v>27.977</v>
          </cell>
          <cell r="FH71">
            <v>32.36</v>
          </cell>
          <cell r="FI71">
            <v>36.847000000000001</v>
          </cell>
          <cell r="FJ71">
            <v>18.190999999999999</v>
          </cell>
          <cell r="FK71">
            <v>18.655999999999999</v>
          </cell>
          <cell r="FL71">
            <v>21.390999999999998</v>
          </cell>
          <cell r="FM71">
            <v>10.289</v>
          </cell>
          <cell r="FN71">
            <v>11.102</v>
          </cell>
          <cell r="FO71">
            <v>6.7690000000000001</v>
          </cell>
          <cell r="FP71">
            <v>2.61</v>
          </cell>
          <cell r="FQ71">
            <v>4.1589999999999998</v>
          </cell>
          <cell r="FR71">
            <v>91.977999999999994</v>
          </cell>
          <cell r="FS71">
            <v>41.322000000000003</v>
          </cell>
          <cell r="FT71">
            <v>50.656999999999996</v>
          </cell>
          <cell r="FU71">
            <v>18.783000000000001</v>
          </cell>
          <cell r="FV71">
            <v>8.4949999999999992</v>
          </cell>
          <cell r="FW71">
            <v>10.287000000000001</v>
          </cell>
        </row>
        <row r="72">
          <cell r="B72">
            <v>0</v>
          </cell>
          <cell r="C72">
            <v>0</v>
          </cell>
          <cell r="D72">
            <v>0</v>
          </cell>
          <cell r="E72">
            <v>0</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cell r="DZ72">
            <v>0</v>
          </cell>
          <cell r="EA72">
            <v>0</v>
          </cell>
          <cell r="EB72">
            <v>0</v>
          </cell>
          <cell r="EC72">
            <v>0</v>
          </cell>
          <cell r="ED72">
            <v>0</v>
          </cell>
          <cell r="EE72">
            <v>0</v>
          </cell>
          <cell r="EF72">
            <v>0</v>
          </cell>
          <cell r="EG72">
            <v>0</v>
          </cell>
          <cell r="EH72">
            <v>0</v>
          </cell>
          <cell r="EI72">
            <v>0</v>
          </cell>
          <cell r="EJ72">
            <v>0</v>
          </cell>
          <cell r="EK72">
            <v>0</v>
          </cell>
          <cell r="EL72">
            <v>0</v>
          </cell>
          <cell r="EM72">
            <v>0</v>
          </cell>
          <cell r="EN72">
            <v>0</v>
          </cell>
          <cell r="EO72">
            <v>0</v>
          </cell>
          <cell r="EP72">
            <v>0</v>
          </cell>
          <cell r="EQ72">
            <v>0</v>
          </cell>
          <cell r="ER72">
            <v>0</v>
          </cell>
          <cell r="ES72">
            <v>0</v>
          </cell>
          <cell r="ET72">
            <v>0</v>
          </cell>
          <cell r="EU72">
            <v>0</v>
          </cell>
          <cell r="EV72">
            <v>0</v>
          </cell>
          <cell r="EW72">
            <v>0</v>
          </cell>
          <cell r="EX72">
            <v>0</v>
          </cell>
          <cell r="EY72">
            <v>0</v>
          </cell>
          <cell r="EZ72">
            <v>0</v>
          </cell>
          <cell r="FA72">
            <v>0</v>
          </cell>
          <cell r="FB72">
            <v>0</v>
          </cell>
          <cell r="FC72">
            <v>0</v>
          </cell>
          <cell r="FD72">
            <v>0</v>
          </cell>
          <cell r="FE72">
            <v>0</v>
          </cell>
          <cell r="FF72">
            <v>0</v>
          </cell>
          <cell r="FG72">
            <v>0</v>
          </cell>
          <cell r="FH72">
            <v>0</v>
          </cell>
          <cell r="FI72">
            <v>0</v>
          </cell>
          <cell r="FJ72">
            <v>0</v>
          </cell>
          <cell r="FK72">
            <v>0</v>
          </cell>
          <cell r="FL72">
            <v>0</v>
          </cell>
          <cell r="FM72">
            <v>0</v>
          </cell>
          <cell r="FN72">
            <v>0</v>
          </cell>
          <cell r="FO72">
            <v>0</v>
          </cell>
          <cell r="FP72">
            <v>0</v>
          </cell>
          <cell r="FQ72">
            <v>0</v>
          </cell>
          <cell r="FR72">
            <v>0</v>
          </cell>
          <cell r="FS72">
            <v>0</v>
          </cell>
          <cell r="FT72">
            <v>0</v>
          </cell>
          <cell r="FU72">
            <v>0</v>
          </cell>
          <cell r="FV72">
            <v>0</v>
          </cell>
          <cell r="FW72">
            <v>0</v>
          </cell>
        </row>
        <row r="73">
          <cell r="B73">
            <v>0</v>
          </cell>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0</v>
          </cell>
          <cell r="DT73">
            <v>0</v>
          </cell>
          <cell r="DU73">
            <v>0</v>
          </cell>
          <cell r="DV73">
            <v>0</v>
          </cell>
          <cell r="DW73">
            <v>0</v>
          </cell>
          <cell r="DX73">
            <v>0</v>
          </cell>
          <cell r="DY73">
            <v>0</v>
          </cell>
          <cell r="DZ73">
            <v>0</v>
          </cell>
          <cell r="EA73">
            <v>0</v>
          </cell>
          <cell r="EB73">
            <v>0</v>
          </cell>
          <cell r="EC73">
            <v>0</v>
          </cell>
          <cell r="ED73">
            <v>0</v>
          </cell>
          <cell r="EE73">
            <v>0</v>
          </cell>
          <cell r="EF73">
            <v>0</v>
          </cell>
          <cell r="EG73">
            <v>0</v>
          </cell>
          <cell r="EH73">
            <v>0</v>
          </cell>
          <cell r="EI73">
            <v>0</v>
          </cell>
          <cell r="EJ73">
            <v>0</v>
          </cell>
          <cell r="EK73">
            <v>0</v>
          </cell>
          <cell r="EL73">
            <v>0</v>
          </cell>
          <cell r="EM73">
            <v>0</v>
          </cell>
          <cell r="EN73">
            <v>0</v>
          </cell>
          <cell r="EO73">
            <v>0</v>
          </cell>
          <cell r="EP73">
            <v>0</v>
          </cell>
          <cell r="EQ73">
            <v>0</v>
          </cell>
          <cell r="ER73">
            <v>0</v>
          </cell>
          <cell r="ES73">
            <v>0</v>
          </cell>
          <cell r="ET73">
            <v>0</v>
          </cell>
          <cell r="EU73">
            <v>0</v>
          </cell>
          <cell r="EV73">
            <v>0</v>
          </cell>
          <cell r="EW73">
            <v>0</v>
          </cell>
          <cell r="EX73">
            <v>0</v>
          </cell>
          <cell r="EY73">
            <v>0</v>
          </cell>
          <cell r="EZ73">
            <v>0</v>
          </cell>
          <cell r="FA73">
            <v>0</v>
          </cell>
          <cell r="FB73">
            <v>0</v>
          </cell>
          <cell r="FC73">
            <v>0</v>
          </cell>
          <cell r="FD73">
            <v>0</v>
          </cell>
          <cell r="FE73">
            <v>0</v>
          </cell>
          <cell r="FF73">
            <v>0</v>
          </cell>
          <cell r="FG73">
            <v>0</v>
          </cell>
          <cell r="FH73">
            <v>0</v>
          </cell>
          <cell r="FI73">
            <v>0</v>
          </cell>
          <cell r="FJ73">
            <v>0</v>
          </cell>
          <cell r="FK73">
            <v>0</v>
          </cell>
          <cell r="FL73">
            <v>0</v>
          </cell>
          <cell r="FM73">
            <v>0</v>
          </cell>
          <cell r="FN73">
            <v>0</v>
          </cell>
          <cell r="FO73">
            <v>0</v>
          </cell>
          <cell r="FP73">
            <v>0</v>
          </cell>
          <cell r="FQ73">
            <v>0</v>
          </cell>
          <cell r="FR73">
            <v>0</v>
          </cell>
          <cell r="FS73">
            <v>0</v>
          </cell>
          <cell r="FT73">
            <v>0</v>
          </cell>
          <cell r="FU73">
            <v>0</v>
          </cell>
          <cell r="FV73">
            <v>0</v>
          </cell>
          <cell r="FW73">
            <v>0</v>
          </cell>
        </row>
        <row r="74">
          <cell r="B74">
            <v>0</v>
          </cell>
          <cell r="C74">
            <v>0</v>
          </cell>
          <cell r="D74">
            <v>0</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0</v>
          </cell>
          <cell r="DT74">
            <v>0</v>
          </cell>
          <cell r="DU74">
            <v>0</v>
          </cell>
          <cell r="DV74">
            <v>0</v>
          </cell>
          <cell r="DW74">
            <v>0</v>
          </cell>
          <cell r="DX74">
            <v>0</v>
          </cell>
          <cell r="DY74">
            <v>0</v>
          </cell>
          <cell r="DZ74">
            <v>0</v>
          </cell>
          <cell r="EA74">
            <v>0</v>
          </cell>
          <cell r="EB74">
            <v>0</v>
          </cell>
          <cell r="EC74">
            <v>0</v>
          </cell>
          <cell r="ED74">
            <v>0</v>
          </cell>
          <cell r="EE74">
            <v>0</v>
          </cell>
          <cell r="EF74">
            <v>0</v>
          </cell>
          <cell r="EG74">
            <v>0</v>
          </cell>
          <cell r="EH74">
            <v>0</v>
          </cell>
          <cell r="EI74">
            <v>0</v>
          </cell>
          <cell r="EJ74">
            <v>0</v>
          </cell>
          <cell r="EK74">
            <v>0</v>
          </cell>
          <cell r="EL74">
            <v>0</v>
          </cell>
          <cell r="EM74">
            <v>0</v>
          </cell>
          <cell r="EN74">
            <v>0</v>
          </cell>
          <cell r="EO74">
            <v>0</v>
          </cell>
          <cell r="EP74">
            <v>0</v>
          </cell>
          <cell r="EQ74">
            <v>0</v>
          </cell>
          <cell r="ER74">
            <v>0</v>
          </cell>
          <cell r="ES74">
            <v>0</v>
          </cell>
          <cell r="ET74">
            <v>0</v>
          </cell>
          <cell r="EU74">
            <v>0</v>
          </cell>
          <cell r="EV74">
            <v>0</v>
          </cell>
          <cell r="EW74">
            <v>0</v>
          </cell>
          <cell r="EX74">
            <v>0</v>
          </cell>
          <cell r="EY74">
            <v>0</v>
          </cell>
          <cell r="EZ74">
            <v>0</v>
          </cell>
          <cell r="FA74">
            <v>0</v>
          </cell>
          <cell r="FB74">
            <v>0</v>
          </cell>
          <cell r="FC74">
            <v>0</v>
          </cell>
          <cell r="FD74">
            <v>0</v>
          </cell>
          <cell r="FE74">
            <v>0</v>
          </cell>
          <cell r="FF74">
            <v>0</v>
          </cell>
          <cell r="FG74">
            <v>0</v>
          </cell>
          <cell r="FH74">
            <v>0</v>
          </cell>
          <cell r="FI74">
            <v>0</v>
          </cell>
          <cell r="FJ74">
            <v>0</v>
          </cell>
          <cell r="FK74">
            <v>0</v>
          </cell>
          <cell r="FL74">
            <v>0</v>
          </cell>
          <cell r="FM74">
            <v>0</v>
          </cell>
          <cell r="FN74">
            <v>0</v>
          </cell>
          <cell r="FO74">
            <v>0</v>
          </cell>
          <cell r="FP74">
            <v>0</v>
          </cell>
          <cell r="FQ74">
            <v>0</v>
          </cell>
          <cell r="FR74">
            <v>0</v>
          </cell>
          <cell r="FS74">
            <v>0</v>
          </cell>
          <cell r="FT74">
            <v>0</v>
          </cell>
          <cell r="FU74">
            <v>0</v>
          </cell>
          <cell r="FV74">
            <v>0</v>
          </cell>
          <cell r="FW74">
            <v>0</v>
          </cell>
        </row>
        <row r="75">
          <cell r="B75">
            <v>0</v>
          </cell>
          <cell r="C75">
            <v>0</v>
          </cell>
          <cell r="D75">
            <v>0</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cell r="DE75">
            <v>0</v>
          </cell>
          <cell r="DF75">
            <v>0</v>
          </cell>
          <cell r="DG75">
            <v>0</v>
          </cell>
          <cell r="DH75">
            <v>0</v>
          </cell>
          <cell r="DI75">
            <v>0</v>
          </cell>
          <cell r="DJ75">
            <v>0</v>
          </cell>
          <cell r="DK75">
            <v>0</v>
          </cell>
          <cell r="DL75">
            <v>0</v>
          </cell>
          <cell r="DM75">
            <v>0</v>
          </cell>
          <cell r="DN75">
            <v>0</v>
          </cell>
          <cell r="DO75">
            <v>0</v>
          </cell>
          <cell r="DP75">
            <v>0</v>
          </cell>
          <cell r="DQ75">
            <v>0</v>
          </cell>
          <cell r="DR75">
            <v>0</v>
          </cell>
          <cell r="DS75">
            <v>0</v>
          </cell>
          <cell r="DT75">
            <v>0</v>
          </cell>
          <cell r="DU75">
            <v>0</v>
          </cell>
          <cell r="DV75">
            <v>0</v>
          </cell>
          <cell r="DW75">
            <v>0</v>
          </cell>
          <cell r="DX75">
            <v>0</v>
          </cell>
          <cell r="DY75">
            <v>0</v>
          </cell>
          <cell r="DZ75">
            <v>0</v>
          </cell>
          <cell r="EA75">
            <v>0</v>
          </cell>
          <cell r="EB75">
            <v>0</v>
          </cell>
          <cell r="EC75">
            <v>0</v>
          </cell>
          <cell r="ED75">
            <v>0</v>
          </cell>
          <cell r="EE75">
            <v>0</v>
          </cell>
          <cell r="EF75">
            <v>0</v>
          </cell>
          <cell r="EG75">
            <v>0</v>
          </cell>
          <cell r="EH75">
            <v>0</v>
          </cell>
          <cell r="EI75">
            <v>0</v>
          </cell>
          <cell r="EJ75">
            <v>0</v>
          </cell>
          <cell r="EK75">
            <v>0</v>
          </cell>
          <cell r="EL75">
            <v>0</v>
          </cell>
          <cell r="EM75">
            <v>0</v>
          </cell>
          <cell r="EN75">
            <v>0</v>
          </cell>
          <cell r="EO75">
            <v>0</v>
          </cell>
          <cell r="EP75">
            <v>0</v>
          </cell>
          <cell r="EQ75">
            <v>0</v>
          </cell>
          <cell r="ER75">
            <v>0</v>
          </cell>
          <cell r="ES75">
            <v>0</v>
          </cell>
          <cell r="ET75">
            <v>0</v>
          </cell>
          <cell r="EU75">
            <v>0</v>
          </cell>
          <cell r="EV75">
            <v>0</v>
          </cell>
          <cell r="EW75">
            <v>0</v>
          </cell>
          <cell r="EX75">
            <v>0</v>
          </cell>
          <cell r="EY75">
            <v>0</v>
          </cell>
          <cell r="EZ75">
            <v>0</v>
          </cell>
          <cell r="FA75">
            <v>0</v>
          </cell>
          <cell r="FB75">
            <v>0</v>
          </cell>
          <cell r="FC75">
            <v>0</v>
          </cell>
          <cell r="FD75">
            <v>0</v>
          </cell>
          <cell r="FE75">
            <v>0</v>
          </cell>
          <cell r="FF75">
            <v>0</v>
          </cell>
          <cell r="FG75">
            <v>0</v>
          </cell>
          <cell r="FH75">
            <v>0</v>
          </cell>
          <cell r="FI75">
            <v>0</v>
          </cell>
          <cell r="FJ75">
            <v>0</v>
          </cell>
          <cell r="FK75">
            <v>0</v>
          </cell>
          <cell r="FL75">
            <v>0</v>
          </cell>
          <cell r="FM75">
            <v>0</v>
          </cell>
          <cell r="FN75">
            <v>0</v>
          </cell>
          <cell r="FO75">
            <v>0</v>
          </cell>
          <cell r="FP75">
            <v>0</v>
          </cell>
          <cell r="FQ75">
            <v>0</v>
          </cell>
          <cell r="FR75">
            <v>0</v>
          </cell>
          <cell r="FS75">
            <v>0</v>
          </cell>
          <cell r="FT75">
            <v>0</v>
          </cell>
          <cell r="FU75">
            <v>0</v>
          </cell>
          <cell r="FV75">
            <v>0</v>
          </cell>
          <cell r="FW75">
            <v>0</v>
          </cell>
        </row>
        <row r="76">
          <cell r="B76">
            <v>0</v>
          </cell>
          <cell r="C76">
            <v>0</v>
          </cell>
          <cell r="D76">
            <v>0</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cell r="DE76">
            <v>0</v>
          </cell>
          <cell r="DF76">
            <v>0</v>
          </cell>
          <cell r="DG76">
            <v>0</v>
          </cell>
          <cell r="DH76">
            <v>0</v>
          </cell>
          <cell r="DI76">
            <v>0</v>
          </cell>
          <cell r="DJ76">
            <v>0</v>
          </cell>
          <cell r="DK76">
            <v>0</v>
          </cell>
          <cell r="DL76">
            <v>0</v>
          </cell>
          <cell r="DM76">
            <v>0</v>
          </cell>
          <cell r="DN76">
            <v>0</v>
          </cell>
          <cell r="DO76">
            <v>0</v>
          </cell>
          <cell r="DP76">
            <v>0</v>
          </cell>
          <cell r="DQ76">
            <v>0</v>
          </cell>
          <cell r="DR76">
            <v>0</v>
          </cell>
          <cell r="DS76">
            <v>0</v>
          </cell>
          <cell r="DT76">
            <v>0</v>
          </cell>
          <cell r="DU76">
            <v>0</v>
          </cell>
          <cell r="DV76">
            <v>0</v>
          </cell>
          <cell r="DW76">
            <v>0</v>
          </cell>
          <cell r="DX76">
            <v>0</v>
          </cell>
          <cell r="DY76">
            <v>0</v>
          </cell>
          <cell r="DZ76">
            <v>0</v>
          </cell>
          <cell r="EA76">
            <v>0</v>
          </cell>
          <cell r="EB76">
            <v>0</v>
          </cell>
          <cell r="EC76">
            <v>0</v>
          </cell>
          <cell r="ED76">
            <v>0</v>
          </cell>
          <cell r="EE76">
            <v>0</v>
          </cell>
          <cell r="EF76">
            <v>0</v>
          </cell>
          <cell r="EG76">
            <v>0</v>
          </cell>
          <cell r="EH76">
            <v>0</v>
          </cell>
          <cell r="EI76">
            <v>0</v>
          </cell>
          <cell r="EJ76">
            <v>0</v>
          </cell>
          <cell r="EK76">
            <v>0</v>
          </cell>
          <cell r="EL76">
            <v>0</v>
          </cell>
          <cell r="EM76">
            <v>0</v>
          </cell>
          <cell r="EN76">
            <v>0</v>
          </cell>
          <cell r="EO76">
            <v>0</v>
          </cell>
          <cell r="EP76">
            <v>0</v>
          </cell>
          <cell r="EQ76">
            <v>0</v>
          </cell>
          <cell r="ER76">
            <v>0</v>
          </cell>
          <cell r="ES76">
            <v>0</v>
          </cell>
          <cell r="ET76">
            <v>0</v>
          </cell>
          <cell r="EU76">
            <v>0</v>
          </cell>
          <cell r="EV76">
            <v>0</v>
          </cell>
          <cell r="EW76">
            <v>0</v>
          </cell>
          <cell r="EX76">
            <v>0</v>
          </cell>
          <cell r="EY76">
            <v>0</v>
          </cell>
          <cell r="EZ76">
            <v>0</v>
          </cell>
          <cell r="FA76">
            <v>0</v>
          </cell>
          <cell r="FB76">
            <v>0</v>
          </cell>
          <cell r="FC76">
            <v>0</v>
          </cell>
          <cell r="FD76">
            <v>0</v>
          </cell>
          <cell r="FE76">
            <v>0</v>
          </cell>
          <cell r="FF76">
            <v>0</v>
          </cell>
          <cell r="FG76">
            <v>0</v>
          </cell>
          <cell r="FH76">
            <v>0</v>
          </cell>
          <cell r="FI76">
            <v>0</v>
          </cell>
          <cell r="FJ76">
            <v>0</v>
          </cell>
          <cell r="FK76">
            <v>0</v>
          </cell>
          <cell r="FL76">
            <v>0</v>
          </cell>
          <cell r="FM76">
            <v>0</v>
          </cell>
          <cell r="FN76">
            <v>0</v>
          </cell>
          <cell r="FO76">
            <v>0</v>
          </cell>
          <cell r="FP76">
            <v>0</v>
          </cell>
          <cell r="FQ76">
            <v>0</v>
          </cell>
          <cell r="FR76">
            <v>0</v>
          </cell>
          <cell r="FS76">
            <v>0</v>
          </cell>
          <cell r="FT76">
            <v>0</v>
          </cell>
          <cell r="FU76">
            <v>0</v>
          </cell>
          <cell r="FV76">
            <v>0</v>
          </cell>
          <cell r="FW76">
            <v>0</v>
          </cell>
        </row>
        <row r="77">
          <cell r="B77">
            <v>0</v>
          </cell>
          <cell r="C77">
            <v>0</v>
          </cell>
          <cell r="D77">
            <v>0</v>
          </cell>
          <cell r="E77">
            <v>0</v>
          </cell>
          <cell r="F77">
            <v>0</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cell r="DE77">
            <v>0</v>
          </cell>
          <cell r="DF77">
            <v>0</v>
          </cell>
          <cell r="DG77">
            <v>0</v>
          </cell>
          <cell r="DH77">
            <v>0</v>
          </cell>
          <cell r="DI77">
            <v>0</v>
          </cell>
          <cell r="DJ77">
            <v>0</v>
          </cell>
          <cell r="DK77">
            <v>0</v>
          </cell>
          <cell r="DL77">
            <v>0</v>
          </cell>
          <cell r="DM77">
            <v>0</v>
          </cell>
          <cell r="DN77">
            <v>0</v>
          </cell>
          <cell r="DO77">
            <v>0</v>
          </cell>
          <cell r="DP77">
            <v>0</v>
          </cell>
          <cell r="DQ77">
            <v>0</v>
          </cell>
          <cell r="DR77">
            <v>0</v>
          </cell>
          <cell r="DS77">
            <v>0</v>
          </cell>
          <cell r="DT77">
            <v>0</v>
          </cell>
          <cell r="DU77">
            <v>0</v>
          </cell>
          <cell r="DV77">
            <v>0</v>
          </cell>
          <cell r="DW77">
            <v>0</v>
          </cell>
          <cell r="DX77">
            <v>0</v>
          </cell>
          <cell r="DY77">
            <v>0</v>
          </cell>
          <cell r="DZ77">
            <v>0</v>
          </cell>
          <cell r="EA77">
            <v>0</v>
          </cell>
          <cell r="EB77">
            <v>0</v>
          </cell>
          <cell r="EC77">
            <v>0</v>
          </cell>
          <cell r="ED77">
            <v>0</v>
          </cell>
          <cell r="EE77">
            <v>0</v>
          </cell>
          <cell r="EF77">
            <v>0</v>
          </cell>
          <cell r="EG77">
            <v>0</v>
          </cell>
          <cell r="EH77">
            <v>0</v>
          </cell>
          <cell r="EI77">
            <v>0</v>
          </cell>
          <cell r="EJ77">
            <v>0</v>
          </cell>
          <cell r="EK77">
            <v>0</v>
          </cell>
          <cell r="EL77">
            <v>0</v>
          </cell>
          <cell r="EM77">
            <v>0</v>
          </cell>
          <cell r="EN77">
            <v>0</v>
          </cell>
          <cell r="EO77">
            <v>0</v>
          </cell>
          <cell r="EP77">
            <v>0</v>
          </cell>
          <cell r="EQ77">
            <v>0</v>
          </cell>
          <cell r="ER77">
            <v>0</v>
          </cell>
          <cell r="ES77">
            <v>0</v>
          </cell>
          <cell r="ET77">
            <v>0</v>
          </cell>
          <cell r="EU77">
            <v>0</v>
          </cell>
          <cell r="EV77">
            <v>0</v>
          </cell>
          <cell r="EW77">
            <v>0</v>
          </cell>
          <cell r="EX77">
            <v>0</v>
          </cell>
          <cell r="EY77">
            <v>0</v>
          </cell>
          <cell r="EZ77">
            <v>0</v>
          </cell>
          <cell r="FA77">
            <v>0</v>
          </cell>
          <cell r="FB77">
            <v>0</v>
          </cell>
          <cell r="FC77">
            <v>0</v>
          </cell>
          <cell r="FD77">
            <v>0</v>
          </cell>
          <cell r="FE77">
            <v>0</v>
          </cell>
          <cell r="FF77">
            <v>0</v>
          </cell>
          <cell r="FG77">
            <v>0</v>
          </cell>
          <cell r="FH77">
            <v>0</v>
          </cell>
          <cell r="FI77">
            <v>0</v>
          </cell>
          <cell r="FJ77">
            <v>0</v>
          </cell>
          <cell r="FK77">
            <v>0</v>
          </cell>
          <cell r="FL77">
            <v>0</v>
          </cell>
          <cell r="FM77">
            <v>0</v>
          </cell>
          <cell r="FN77">
            <v>0</v>
          </cell>
          <cell r="FO77">
            <v>0</v>
          </cell>
          <cell r="FP77">
            <v>0</v>
          </cell>
          <cell r="FQ77">
            <v>0</v>
          </cell>
          <cell r="FR77">
            <v>0</v>
          </cell>
          <cell r="FS77">
            <v>0</v>
          </cell>
          <cell r="FT77">
            <v>0</v>
          </cell>
          <cell r="FU77">
            <v>0</v>
          </cell>
          <cell r="FV77">
            <v>0</v>
          </cell>
          <cell r="FW77">
            <v>0</v>
          </cell>
        </row>
        <row r="78">
          <cell r="B78">
            <v>0</v>
          </cell>
          <cell r="C78">
            <v>0</v>
          </cell>
          <cell r="D78">
            <v>0</v>
          </cell>
          <cell r="E78">
            <v>0</v>
          </cell>
          <cell r="F78">
            <v>0</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cell r="DE78">
            <v>0</v>
          </cell>
          <cell r="DF78">
            <v>0</v>
          </cell>
          <cell r="DG78">
            <v>0</v>
          </cell>
          <cell r="DH78">
            <v>0</v>
          </cell>
          <cell r="DI78">
            <v>0</v>
          </cell>
          <cell r="DJ78">
            <v>0</v>
          </cell>
          <cell r="DK78">
            <v>0</v>
          </cell>
          <cell r="DL78">
            <v>0</v>
          </cell>
          <cell r="DM78">
            <v>0</v>
          </cell>
          <cell r="DN78">
            <v>0</v>
          </cell>
          <cell r="DO78">
            <v>0</v>
          </cell>
          <cell r="DP78">
            <v>0</v>
          </cell>
          <cell r="DQ78">
            <v>0</v>
          </cell>
          <cell r="DR78">
            <v>0</v>
          </cell>
          <cell r="DS78">
            <v>0</v>
          </cell>
          <cell r="DT78">
            <v>0</v>
          </cell>
          <cell r="DU78">
            <v>0</v>
          </cell>
          <cell r="DV78">
            <v>0</v>
          </cell>
          <cell r="DW78">
            <v>0</v>
          </cell>
          <cell r="DX78">
            <v>0</v>
          </cell>
          <cell r="DY78">
            <v>0</v>
          </cell>
          <cell r="DZ78">
            <v>0</v>
          </cell>
          <cell r="EA78">
            <v>0</v>
          </cell>
          <cell r="EB78">
            <v>0</v>
          </cell>
          <cell r="EC78">
            <v>0</v>
          </cell>
          <cell r="ED78">
            <v>0</v>
          </cell>
          <cell r="EE78">
            <v>0</v>
          </cell>
          <cell r="EF78">
            <v>0</v>
          </cell>
          <cell r="EG78">
            <v>0</v>
          </cell>
          <cell r="EH78">
            <v>0</v>
          </cell>
          <cell r="EI78">
            <v>0</v>
          </cell>
          <cell r="EJ78">
            <v>0</v>
          </cell>
          <cell r="EK78">
            <v>0</v>
          </cell>
          <cell r="EL78">
            <v>0</v>
          </cell>
          <cell r="EM78">
            <v>0</v>
          </cell>
          <cell r="EN78">
            <v>0</v>
          </cell>
          <cell r="EO78">
            <v>0</v>
          </cell>
          <cell r="EP78">
            <v>0</v>
          </cell>
          <cell r="EQ78">
            <v>0</v>
          </cell>
          <cell r="ER78">
            <v>0</v>
          </cell>
          <cell r="ES78">
            <v>0</v>
          </cell>
          <cell r="ET78">
            <v>0</v>
          </cell>
          <cell r="EU78">
            <v>0</v>
          </cell>
          <cell r="EV78">
            <v>0</v>
          </cell>
          <cell r="EW78">
            <v>0</v>
          </cell>
          <cell r="EX78">
            <v>0</v>
          </cell>
          <cell r="EY78">
            <v>0</v>
          </cell>
          <cell r="EZ78">
            <v>0</v>
          </cell>
          <cell r="FA78">
            <v>0</v>
          </cell>
          <cell r="FB78">
            <v>0</v>
          </cell>
          <cell r="FC78">
            <v>0</v>
          </cell>
          <cell r="FD78">
            <v>0</v>
          </cell>
          <cell r="FE78">
            <v>0</v>
          </cell>
          <cell r="FF78">
            <v>0</v>
          </cell>
          <cell r="FG78">
            <v>0</v>
          </cell>
          <cell r="FH78">
            <v>0</v>
          </cell>
          <cell r="FI78">
            <v>0</v>
          </cell>
          <cell r="FJ78">
            <v>0</v>
          </cell>
          <cell r="FK78">
            <v>0</v>
          </cell>
          <cell r="FL78">
            <v>0</v>
          </cell>
          <cell r="FM78">
            <v>0</v>
          </cell>
          <cell r="FN78">
            <v>0</v>
          </cell>
          <cell r="FO78">
            <v>0</v>
          </cell>
          <cell r="FP78">
            <v>0</v>
          </cell>
          <cell r="FQ78">
            <v>0</v>
          </cell>
          <cell r="FR78">
            <v>0</v>
          </cell>
          <cell r="FS78">
            <v>0</v>
          </cell>
          <cell r="FT78">
            <v>0</v>
          </cell>
          <cell r="FU78">
            <v>0</v>
          </cell>
          <cell r="FV78">
            <v>0</v>
          </cell>
          <cell r="FW78">
            <v>0</v>
          </cell>
        </row>
        <row r="79">
          <cell r="B79">
            <v>0</v>
          </cell>
          <cell r="C79">
            <v>0</v>
          </cell>
          <cell r="D79">
            <v>0</v>
          </cell>
          <cell r="E79">
            <v>0</v>
          </cell>
          <cell r="F79">
            <v>0</v>
          </cell>
          <cell r="G79">
            <v>0</v>
          </cell>
          <cell r="H79">
            <v>0</v>
          </cell>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cell r="DE79">
            <v>0</v>
          </cell>
          <cell r="DF79">
            <v>0</v>
          </cell>
          <cell r="DG79">
            <v>0</v>
          </cell>
          <cell r="DH79">
            <v>0</v>
          </cell>
          <cell r="DI79">
            <v>0</v>
          </cell>
          <cell r="DJ79">
            <v>0</v>
          </cell>
          <cell r="DK79">
            <v>0</v>
          </cell>
          <cell r="DL79">
            <v>0</v>
          </cell>
          <cell r="DM79">
            <v>0</v>
          </cell>
          <cell r="DN79">
            <v>0</v>
          </cell>
          <cell r="DO79">
            <v>0</v>
          </cell>
          <cell r="DP79">
            <v>0</v>
          </cell>
          <cell r="DQ79">
            <v>0</v>
          </cell>
          <cell r="DR79">
            <v>0</v>
          </cell>
          <cell r="DS79">
            <v>0</v>
          </cell>
          <cell r="DT79">
            <v>0</v>
          </cell>
          <cell r="DU79">
            <v>0</v>
          </cell>
          <cell r="DV79">
            <v>0</v>
          </cell>
          <cell r="DW79">
            <v>0</v>
          </cell>
          <cell r="DX79">
            <v>0</v>
          </cell>
          <cell r="DY79">
            <v>0</v>
          </cell>
          <cell r="DZ79">
            <v>0</v>
          </cell>
          <cell r="EA79">
            <v>0</v>
          </cell>
          <cell r="EB79">
            <v>0</v>
          </cell>
          <cell r="EC79">
            <v>0</v>
          </cell>
          <cell r="ED79">
            <v>0</v>
          </cell>
          <cell r="EE79">
            <v>0</v>
          </cell>
          <cell r="EF79">
            <v>0</v>
          </cell>
          <cell r="EG79">
            <v>0</v>
          </cell>
          <cell r="EH79">
            <v>0</v>
          </cell>
          <cell r="EI79">
            <v>0</v>
          </cell>
          <cell r="EJ79">
            <v>0</v>
          </cell>
          <cell r="EK79">
            <v>0</v>
          </cell>
          <cell r="EL79">
            <v>0</v>
          </cell>
          <cell r="EM79">
            <v>0</v>
          </cell>
          <cell r="EN79">
            <v>0</v>
          </cell>
          <cell r="EO79">
            <v>0</v>
          </cell>
          <cell r="EP79">
            <v>0</v>
          </cell>
          <cell r="EQ79">
            <v>0</v>
          </cell>
          <cell r="ER79">
            <v>0</v>
          </cell>
          <cell r="ES79">
            <v>0</v>
          </cell>
          <cell r="ET79">
            <v>0</v>
          </cell>
          <cell r="EU79">
            <v>0</v>
          </cell>
          <cell r="EV79">
            <v>0</v>
          </cell>
          <cell r="EW79">
            <v>0</v>
          </cell>
          <cell r="EX79">
            <v>0</v>
          </cell>
          <cell r="EY79">
            <v>0</v>
          </cell>
          <cell r="EZ79">
            <v>0</v>
          </cell>
          <cell r="FA79">
            <v>0</v>
          </cell>
          <cell r="FB79">
            <v>0</v>
          </cell>
          <cell r="FC79">
            <v>0</v>
          </cell>
          <cell r="FD79">
            <v>0</v>
          </cell>
          <cell r="FE79">
            <v>0</v>
          </cell>
          <cell r="FF79">
            <v>0</v>
          </cell>
          <cell r="FG79">
            <v>0</v>
          </cell>
          <cell r="FH79">
            <v>0</v>
          </cell>
          <cell r="FI79">
            <v>0</v>
          </cell>
          <cell r="FJ79">
            <v>0</v>
          </cell>
          <cell r="FK79">
            <v>0</v>
          </cell>
          <cell r="FL79">
            <v>0</v>
          </cell>
          <cell r="FM79">
            <v>0</v>
          </cell>
          <cell r="FN79">
            <v>0</v>
          </cell>
          <cell r="FO79">
            <v>0</v>
          </cell>
          <cell r="FP79">
            <v>0</v>
          </cell>
          <cell r="FQ79">
            <v>0</v>
          </cell>
          <cell r="FR79">
            <v>0</v>
          </cell>
          <cell r="FS79">
            <v>0</v>
          </cell>
          <cell r="FT79">
            <v>0</v>
          </cell>
          <cell r="FU79">
            <v>0</v>
          </cell>
          <cell r="FV79">
            <v>0</v>
          </cell>
          <cell r="FW79">
            <v>0</v>
          </cell>
        </row>
        <row r="80">
          <cell r="B80">
            <v>0</v>
          </cell>
          <cell r="C80">
            <v>0</v>
          </cell>
          <cell r="D80">
            <v>0</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cell r="DE80">
            <v>0</v>
          </cell>
          <cell r="DF80">
            <v>0</v>
          </cell>
          <cell r="DG80">
            <v>0</v>
          </cell>
          <cell r="DH80">
            <v>0</v>
          </cell>
          <cell r="DI80">
            <v>0</v>
          </cell>
          <cell r="DJ80">
            <v>0</v>
          </cell>
          <cell r="DK80">
            <v>0</v>
          </cell>
          <cell r="DL80">
            <v>0</v>
          </cell>
          <cell r="DM80">
            <v>0</v>
          </cell>
          <cell r="DN80">
            <v>0</v>
          </cell>
          <cell r="DO80">
            <v>0</v>
          </cell>
          <cell r="DP80">
            <v>0</v>
          </cell>
          <cell r="DQ80">
            <v>0</v>
          </cell>
          <cell r="DR80">
            <v>0</v>
          </cell>
          <cell r="DS80">
            <v>0</v>
          </cell>
          <cell r="DT80">
            <v>0</v>
          </cell>
          <cell r="DU80">
            <v>0</v>
          </cell>
          <cell r="DV80">
            <v>0</v>
          </cell>
          <cell r="DW80">
            <v>0</v>
          </cell>
          <cell r="DX80">
            <v>0</v>
          </cell>
          <cell r="DY80">
            <v>0</v>
          </cell>
          <cell r="DZ80">
            <v>0</v>
          </cell>
          <cell r="EA80">
            <v>0</v>
          </cell>
          <cell r="EB80">
            <v>0</v>
          </cell>
          <cell r="EC80">
            <v>0</v>
          </cell>
          <cell r="ED80">
            <v>0</v>
          </cell>
          <cell r="EE80">
            <v>0</v>
          </cell>
          <cell r="EF80">
            <v>0</v>
          </cell>
          <cell r="EG80">
            <v>0</v>
          </cell>
          <cell r="EH80">
            <v>0</v>
          </cell>
          <cell r="EI80">
            <v>0</v>
          </cell>
          <cell r="EJ80">
            <v>0</v>
          </cell>
          <cell r="EK80">
            <v>0</v>
          </cell>
          <cell r="EL80">
            <v>0</v>
          </cell>
          <cell r="EM80">
            <v>0</v>
          </cell>
          <cell r="EN80">
            <v>0</v>
          </cell>
          <cell r="EO80">
            <v>0</v>
          </cell>
          <cell r="EP80">
            <v>0</v>
          </cell>
          <cell r="EQ80">
            <v>0</v>
          </cell>
          <cell r="ER80">
            <v>0</v>
          </cell>
          <cell r="ES80">
            <v>0</v>
          </cell>
          <cell r="ET80">
            <v>0</v>
          </cell>
          <cell r="EU80">
            <v>0</v>
          </cell>
          <cell r="EV80">
            <v>0</v>
          </cell>
          <cell r="EW80">
            <v>0</v>
          </cell>
          <cell r="EX80">
            <v>0</v>
          </cell>
          <cell r="EY80">
            <v>0</v>
          </cell>
          <cell r="EZ80">
            <v>0</v>
          </cell>
          <cell r="FA80">
            <v>0</v>
          </cell>
          <cell r="FB80">
            <v>0</v>
          </cell>
          <cell r="FC80">
            <v>0</v>
          </cell>
          <cell r="FD80">
            <v>0</v>
          </cell>
          <cell r="FE80">
            <v>0</v>
          </cell>
          <cell r="FF80">
            <v>0</v>
          </cell>
          <cell r="FG80">
            <v>0</v>
          </cell>
          <cell r="FH80">
            <v>0</v>
          </cell>
          <cell r="FI80">
            <v>0</v>
          </cell>
          <cell r="FJ80">
            <v>0</v>
          </cell>
          <cell r="FK80">
            <v>0</v>
          </cell>
          <cell r="FL80">
            <v>0</v>
          </cell>
          <cell r="FM80">
            <v>0</v>
          </cell>
          <cell r="FN80">
            <v>0</v>
          </cell>
          <cell r="FO80">
            <v>0</v>
          </cell>
          <cell r="FP80">
            <v>0</v>
          </cell>
          <cell r="FQ80">
            <v>0</v>
          </cell>
          <cell r="FR80">
            <v>0</v>
          </cell>
          <cell r="FS80">
            <v>0</v>
          </cell>
          <cell r="FT80">
            <v>0</v>
          </cell>
          <cell r="FU80">
            <v>0</v>
          </cell>
          <cell r="FV80">
            <v>0</v>
          </cell>
          <cell r="FW80">
            <v>0</v>
          </cell>
        </row>
        <row r="81">
          <cell r="B81">
            <v>0</v>
          </cell>
          <cell r="C81">
            <v>0</v>
          </cell>
          <cell r="D81">
            <v>0</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cell r="DE81">
            <v>0</v>
          </cell>
          <cell r="DF81">
            <v>0</v>
          </cell>
          <cell r="DG81">
            <v>0</v>
          </cell>
          <cell r="DH81">
            <v>0</v>
          </cell>
          <cell r="DI81">
            <v>0</v>
          </cell>
          <cell r="DJ81">
            <v>0</v>
          </cell>
          <cell r="DK81">
            <v>0</v>
          </cell>
          <cell r="DL81">
            <v>0</v>
          </cell>
          <cell r="DM81">
            <v>0</v>
          </cell>
          <cell r="DN81">
            <v>0</v>
          </cell>
          <cell r="DO81">
            <v>0</v>
          </cell>
          <cell r="DP81">
            <v>0</v>
          </cell>
          <cell r="DQ81">
            <v>0</v>
          </cell>
          <cell r="DR81">
            <v>0</v>
          </cell>
          <cell r="DS81">
            <v>0</v>
          </cell>
          <cell r="DT81">
            <v>0</v>
          </cell>
          <cell r="DU81">
            <v>0</v>
          </cell>
          <cell r="DV81">
            <v>0</v>
          </cell>
          <cell r="DW81">
            <v>0</v>
          </cell>
          <cell r="DX81">
            <v>0</v>
          </cell>
          <cell r="DY81">
            <v>0</v>
          </cell>
          <cell r="DZ81">
            <v>0</v>
          </cell>
          <cell r="EA81">
            <v>0</v>
          </cell>
          <cell r="EB81">
            <v>0</v>
          </cell>
          <cell r="EC81">
            <v>0</v>
          </cell>
          <cell r="ED81">
            <v>0</v>
          </cell>
          <cell r="EE81">
            <v>0</v>
          </cell>
          <cell r="EF81">
            <v>0</v>
          </cell>
          <cell r="EG81">
            <v>0</v>
          </cell>
          <cell r="EH81">
            <v>0</v>
          </cell>
          <cell r="EI81">
            <v>0</v>
          </cell>
          <cell r="EJ81">
            <v>0</v>
          </cell>
          <cell r="EK81">
            <v>0</v>
          </cell>
          <cell r="EL81">
            <v>0</v>
          </cell>
          <cell r="EM81">
            <v>0</v>
          </cell>
          <cell r="EN81">
            <v>0</v>
          </cell>
          <cell r="EO81">
            <v>0</v>
          </cell>
          <cell r="EP81">
            <v>0</v>
          </cell>
          <cell r="EQ81">
            <v>0</v>
          </cell>
          <cell r="ER81">
            <v>0</v>
          </cell>
          <cell r="ES81">
            <v>0</v>
          </cell>
          <cell r="ET81">
            <v>0</v>
          </cell>
          <cell r="EU81">
            <v>0</v>
          </cell>
          <cell r="EV81">
            <v>0</v>
          </cell>
          <cell r="EW81">
            <v>0</v>
          </cell>
          <cell r="EX81">
            <v>0</v>
          </cell>
          <cell r="EY81">
            <v>0</v>
          </cell>
          <cell r="EZ81">
            <v>0</v>
          </cell>
          <cell r="FA81">
            <v>0</v>
          </cell>
          <cell r="FB81">
            <v>0</v>
          </cell>
          <cell r="FC81">
            <v>0</v>
          </cell>
          <cell r="FD81">
            <v>0</v>
          </cell>
          <cell r="FE81">
            <v>0</v>
          </cell>
          <cell r="FF81">
            <v>0</v>
          </cell>
          <cell r="FG81">
            <v>0</v>
          </cell>
          <cell r="FH81">
            <v>0</v>
          </cell>
          <cell r="FI81">
            <v>0</v>
          </cell>
          <cell r="FJ81">
            <v>0</v>
          </cell>
          <cell r="FK81">
            <v>0</v>
          </cell>
          <cell r="FL81">
            <v>0</v>
          </cell>
          <cell r="FM81">
            <v>0</v>
          </cell>
          <cell r="FN81">
            <v>0</v>
          </cell>
          <cell r="FO81">
            <v>0</v>
          </cell>
          <cell r="FP81">
            <v>0</v>
          </cell>
          <cell r="FQ81">
            <v>0</v>
          </cell>
          <cell r="FR81">
            <v>0</v>
          </cell>
          <cell r="FS81">
            <v>0</v>
          </cell>
          <cell r="FT81">
            <v>0</v>
          </cell>
          <cell r="FU81">
            <v>0</v>
          </cell>
          <cell r="FV81">
            <v>0</v>
          </cell>
          <cell r="FW81">
            <v>0</v>
          </cell>
        </row>
        <row r="82">
          <cell r="B82">
            <v>0</v>
          </cell>
          <cell r="C82">
            <v>0</v>
          </cell>
          <cell r="D82">
            <v>0</v>
          </cell>
          <cell r="E82">
            <v>0</v>
          </cell>
          <cell r="F82">
            <v>0</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cell r="DE82">
            <v>0</v>
          </cell>
          <cell r="DF82">
            <v>0</v>
          </cell>
          <cell r="DG82">
            <v>0</v>
          </cell>
          <cell r="DH82">
            <v>0</v>
          </cell>
          <cell r="DI82">
            <v>0</v>
          </cell>
          <cell r="DJ82">
            <v>0</v>
          </cell>
          <cell r="DK82">
            <v>0</v>
          </cell>
          <cell r="DL82">
            <v>0</v>
          </cell>
          <cell r="DM82">
            <v>0</v>
          </cell>
          <cell r="DN82">
            <v>0</v>
          </cell>
          <cell r="DO82">
            <v>0</v>
          </cell>
          <cell r="DP82">
            <v>0</v>
          </cell>
          <cell r="DQ82">
            <v>0</v>
          </cell>
          <cell r="DR82">
            <v>0</v>
          </cell>
          <cell r="DS82">
            <v>0</v>
          </cell>
          <cell r="DT82">
            <v>0</v>
          </cell>
          <cell r="DU82">
            <v>0</v>
          </cell>
          <cell r="DV82">
            <v>0</v>
          </cell>
          <cell r="DW82">
            <v>0</v>
          </cell>
          <cell r="DX82">
            <v>0</v>
          </cell>
          <cell r="DY82">
            <v>0</v>
          </cell>
          <cell r="DZ82">
            <v>0</v>
          </cell>
          <cell r="EA82">
            <v>0</v>
          </cell>
          <cell r="EB82">
            <v>0</v>
          </cell>
          <cell r="EC82">
            <v>0</v>
          </cell>
          <cell r="ED82">
            <v>0</v>
          </cell>
          <cell r="EE82">
            <v>0</v>
          </cell>
          <cell r="EF82">
            <v>0</v>
          </cell>
          <cell r="EG82">
            <v>0</v>
          </cell>
          <cell r="EH82">
            <v>0</v>
          </cell>
          <cell r="EI82">
            <v>0</v>
          </cell>
          <cell r="EJ82">
            <v>0</v>
          </cell>
          <cell r="EK82">
            <v>0</v>
          </cell>
          <cell r="EL82">
            <v>0</v>
          </cell>
          <cell r="EM82">
            <v>0</v>
          </cell>
          <cell r="EN82">
            <v>0</v>
          </cell>
          <cell r="EO82">
            <v>0</v>
          </cell>
          <cell r="EP82">
            <v>0</v>
          </cell>
          <cell r="EQ82">
            <v>0</v>
          </cell>
          <cell r="ER82">
            <v>0</v>
          </cell>
          <cell r="ES82">
            <v>0</v>
          </cell>
          <cell r="ET82">
            <v>0</v>
          </cell>
          <cell r="EU82">
            <v>0</v>
          </cell>
          <cell r="EV82">
            <v>0</v>
          </cell>
          <cell r="EW82">
            <v>0</v>
          </cell>
          <cell r="EX82">
            <v>0</v>
          </cell>
          <cell r="EY82">
            <v>0</v>
          </cell>
          <cell r="EZ82">
            <v>0</v>
          </cell>
          <cell r="FA82">
            <v>0</v>
          </cell>
          <cell r="FB82">
            <v>0</v>
          </cell>
          <cell r="FC82">
            <v>0</v>
          </cell>
          <cell r="FD82">
            <v>0</v>
          </cell>
          <cell r="FE82">
            <v>0</v>
          </cell>
          <cell r="FF82">
            <v>0</v>
          </cell>
          <cell r="FG82">
            <v>0</v>
          </cell>
          <cell r="FH82">
            <v>0</v>
          </cell>
          <cell r="FI82">
            <v>0</v>
          </cell>
          <cell r="FJ82">
            <v>0</v>
          </cell>
          <cell r="FK82">
            <v>0</v>
          </cell>
          <cell r="FL82">
            <v>0</v>
          </cell>
          <cell r="FM82">
            <v>0</v>
          </cell>
          <cell r="FN82">
            <v>0</v>
          </cell>
          <cell r="FO82">
            <v>0</v>
          </cell>
          <cell r="FP82">
            <v>0</v>
          </cell>
          <cell r="FQ82">
            <v>0</v>
          </cell>
          <cell r="FR82">
            <v>0</v>
          </cell>
          <cell r="FS82">
            <v>0</v>
          </cell>
          <cell r="FT82">
            <v>0</v>
          </cell>
          <cell r="FU82">
            <v>0</v>
          </cell>
          <cell r="FV82">
            <v>0</v>
          </cell>
          <cell r="FW82">
            <v>0</v>
          </cell>
        </row>
        <row r="83">
          <cell r="B83">
            <v>21.125</v>
          </cell>
          <cell r="C83">
            <v>266.64699999999999</v>
          </cell>
          <cell r="D83">
            <v>139.20599999999999</v>
          </cell>
          <cell r="E83">
            <v>127.441</v>
          </cell>
          <cell r="F83">
            <v>176.65600000000001</v>
          </cell>
          <cell r="G83">
            <v>78.885000000000005</v>
          </cell>
          <cell r="H83">
            <v>97.771000000000001</v>
          </cell>
          <cell r="I83">
            <v>24.125</v>
          </cell>
          <cell r="J83">
            <v>10.223000000000001</v>
          </cell>
          <cell r="K83">
            <v>13.901999999999999</v>
          </cell>
          <cell r="L83">
            <v>156.191</v>
          </cell>
          <cell r="M83">
            <v>77.953999999999994</v>
          </cell>
          <cell r="N83">
            <v>78.236000000000004</v>
          </cell>
          <cell r="O83">
            <v>116.462</v>
          </cell>
          <cell r="P83">
            <v>61.362000000000002</v>
          </cell>
          <cell r="Q83">
            <v>55.1</v>
          </cell>
          <cell r="R83">
            <v>11.38</v>
          </cell>
          <cell r="S83">
            <v>7.101</v>
          </cell>
          <cell r="T83">
            <v>4.2789999999999999</v>
          </cell>
          <cell r="U83">
            <v>5.21</v>
          </cell>
          <cell r="V83">
            <v>2.3260000000000001</v>
          </cell>
          <cell r="W83">
            <v>2.8839999999999999</v>
          </cell>
          <cell r="X83">
            <v>3.601</v>
          </cell>
          <cell r="Y83">
            <v>1.7889999999999999</v>
          </cell>
          <cell r="Z83">
            <v>1.8120000000000001</v>
          </cell>
          <cell r="AA83">
            <v>5.2880000000000003</v>
          </cell>
          <cell r="AB83">
            <v>2.4809999999999999</v>
          </cell>
          <cell r="AC83">
            <v>2.8069999999999999</v>
          </cell>
          <cell r="AD83">
            <v>4.7930000000000001</v>
          </cell>
          <cell r="AE83">
            <v>2.2080000000000002</v>
          </cell>
          <cell r="AF83">
            <v>2.585</v>
          </cell>
          <cell r="AG83">
            <v>21.946000000000002</v>
          </cell>
          <cell r="AH83">
            <v>11.702999999999999</v>
          </cell>
          <cell r="AI83">
            <v>10.243</v>
          </cell>
          <cell r="AJ83">
            <v>94.516999999999996</v>
          </cell>
          <cell r="AK83">
            <v>49.658999999999999</v>
          </cell>
          <cell r="AL83">
            <v>44.856999999999999</v>
          </cell>
          <cell r="AM83">
            <v>20.536000000000001</v>
          </cell>
          <cell r="AN83">
            <v>10.845000000000001</v>
          </cell>
          <cell r="AO83">
            <v>9.6910000000000007</v>
          </cell>
          <cell r="AP83">
            <v>80.143000000000001</v>
          </cell>
          <cell r="AQ83">
            <v>39.19</v>
          </cell>
          <cell r="AR83">
            <v>40.953000000000003</v>
          </cell>
          <cell r="AS83">
            <v>6.6159999999999997</v>
          </cell>
          <cell r="AT83">
            <v>3.2090000000000001</v>
          </cell>
          <cell r="AU83">
            <v>3.407</v>
          </cell>
          <cell r="AV83">
            <v>123.035</v>
          </cell>
          <cell r="AW83">
            <v>63.975000000000001</v>
          </cell>
          <cell r="AX83">
            <v>59.06</v>
          </cell>
          <cell r="AY83">
            <v>109.608</v>
          </cell>
          <cell r="AZ83">
            <v>56.524999999999999</v>
          </cell>
          <cell r="BA83">
            <v>53.082000000000001</v>
          </cell>
          <cell r="BB83">
            <v>103.873</v>
          </cell>
          <cell r="BC83">
            <v>54.473999999999997</v>
          </cell>
          <cell r="BD83">
            <v>49.399000000000001</v>
          </cell>
          <cell r="BE83">
            <v>28.552</v>
          </cell>
          <cell r="BF83">
            <v>14.714</v>
          </cell>
          <cell r="BG83">
            <v>13.837</v>
          </cell>
          <cell r="BH83">
            <v>16.481000000000002</v>
          </cell>
          <cell r="BI83">
            <v>7.944</v>
          </cell>
          <cell r="BJ83">
            <v>8.5370000000000008</v>
          </cell>
          <cell r="BK83">
            <v>9.9079999999999995</v>
          </cell>
          <cell r="BL83">
            <v>5.3310000000000004</v>
          </cell>
          <cell r="BM83">
            <v>4.577</v>
          </cell>
          <cell r="BN83">
            <v>5.54</v>
          </cell>
          <cell r="BO83">
            <v>1.833</v>
          </cell>
          <cell r="BP83">
            <v>3.7069999999999999</v>
          </cell>
          <cell r="BQ83">
            <v>34.189</v>
          </cell>
          <cell r="BR83">
            <v>14.76</v>
          </cell>
          <cell r="BS83">
            <v>19.428999999999998</v>
          </cell>
          <cell r="BT83">
            <v>8.0500000000000007</v>
          </cell>
          <cell r="BU83">
            <v>3.5070000000000001</v>
          </cell>
          <cell r="BV83">
            <v>4.5430000000000001</v>
          </cell>
          <cell r="BW83">
            <v>1.6830000000000001</v>
          </cell>
          <cell r="BX83">
            <v>0.63100000000000001</v>
          </cell>
          <cell r="BY83">
            <v>1.052</v>
          </cell>
          <cell r="BZ83">
            <v>6.9749999999999996</v>
          </cell>
          <cell r="CA83">
            <v>2.9929999999999999</v>
          </cell>
          <cell r="CB83">
            <v>3.9820000000000002</v>
          </cell>
          <cell r="CC83">
            <v>1.8580000000000001</v>
          </cell>
          <cell r="CD83">
            <v>0.85199999999999998</v>
          </cell>
          <cell r="CE83">
            <v>1.006</v>
          </cell>
          <cell r="CF83">
            <v>4.6790000000000003</v>
          </cell>
          <cell r="CG83">
            <v>1.9</v>
          </cell>
          <cell r="CH83">
            <v>2.7789999999999999</v>
          </cell>
          <cell r="CI83">
            <v>0.31</v>
          </cell>
          <cell r="CJ83">
            <v>0.20499999999999999</v>
          </cell>
          <cell r="CK83">
            <v>0.105</v>
          </cell>
          <cell r="CL83">
            <v>1.075</v>
          </cell>
          <cell r="CM83">
            <v>0.51400000000000001</v>
          </cell>
          <cell r="CN83">
            <v>0.56100000000000005</v>
          </cell>
          <cell r="CO83">
            <v>1.7549999999999999</v>
          </cell>
          <cell r="CP83">
            <v>0.17100000000000001</v>
          </cell>
          <cell r="CQ83">
            <v>1.585</v>
          </cell>
          <cell r="CR83">
            <v>16.54</v>
          </cell>
          <cell r="CS83">
            <v>7.6260000000000003</v>
          </cell>
          <cell r="CT83">
            <v>8.9139999999999997</v>
          </cell>
          <cell r="CU83">
            <v>13.59</v>
          </cell>
          <cell r="CV83">
            <v>5.3390000000000004</v>
          </cell>
          <cell r="CW83">
            <v>8.25</v>
          </cell>
          <cell r="CX83">
            <v>3.0169999999999999</v>
          </cell>
          <cell r="CY83">
            <v>1.35</v>
          </cell>
          <cell r="CZ83">
            <v>1.667</v>
          </cell>
          <cell r="DA83">
            <v>10.573</v>
          </cell>
          <cell r="DB83">
            <v>3.9889999999999999</v>
          </cell>
          <cell r="DC83">
            <v>6.5830000000000002</v>
          </cell>
          <cell r="DD83">
            <v>119.479</v>
          </cell>
          <cell r="DE83">
            <v>62.712000000000003</v>
          </cell>
          <cell r="DF83">
            <v>56.767000000000003</v>
          </cell>
          <cell r="DG83">
            <v>36.710999999999999</v>
          </cell>
          <cell r="DH83">
            <v>15.243</v>
          </cell>
          <cell r="DI83">
            <v>21.469000000000001</v>
          </cell>
          <cell r="DJ83">
            <v>6.282</v>
          </cell>
          <cell r="DK83">
            <v>2.5609999999999999</v>
          </cell>
          <cell r="DL83">
            <v>3.72</v>
          </cell>
          <cell r="DM83">
            <v>342.798</v>
          </cell>
          <cell r="DN83">
            <v>165.72</v>
          </cell>
          <cell r="DO83">
            <v>177.078</v>
          </cell>
          <cell r="DP83">
            <v>235.60400000000001</v>
          </cell>
          <cell r="DQ83">
            <v>118.75</v>
          </cell>
          <cell r="DR83">
            <v>116.854</v>
          </cell>
          <cell r="DS83">
            <v>19.744</v>
          </cell>
          <cell r="DT83">
            <v>11.829000000000001</v>
          </cell>
          <cell r="DU83">
            <v>7.915</v>
          </cell>
          <cell r="DV83">
            <v>13.146000000000001</v>
          </cell>
          <cell r="DW83">
            <v>7.1769999999999996</v>
          </cell>
          <cell r="DX83">
            <v>5.9690000000000003</v>
          </cell>
          <cell r="DY83">
            <v>7.51</v>
          </cell>
          <cell r="DZ83">
            <v>4.8949999999999996</v>
          </cell>
          <cell r="EA83">
            <v>2.6150000000000002</v>
          </cell>
          <cell r="EB83">
            <v>12.512</v>
          </cell>
          <cell r="EC83">
            <v>6.726</v>
          </cell>
          <cell r="ED83">
            <v>5.7869999999999999</v>
          </cell>
          <cell r="EE83">
            <v>11.555</v>
          </cell>
          <cell r="EF83">
            <v>6.2720000000000002</v>
          </cell>
          <cell r="EG83">
            <v>5.2839999999999998</v>
          </cell>
          <cell r="EH83">
            <v>46.256</v>
          </cell>
          <cell r="EI83">
            <v>20.756</v>
          </cell>
          <cell r="EJ83">
            <v>25.5</v>
          </cell>
          <cell r="EK83">
            <v>189.34899999999999</v>
          </cell>
          <cell r="EL83">
            <v>97.994</v>
          </cell>
          <cell r="EM83">
            <v>91.353999999999999</v>
          </cell>
          <cell r="EN83">
            <v>41.67</v>
          </cell>
          <cell r="EO83">
            <v>17.134</v>
          </cell>
          <cell r="EP83">
            <v>24.536000000000001</v>
          </cell>
          <cell r="EQ83">
            <v>166.16900000000001</v>
          </cell>
          <cell r="ER83">
            <v>82.637</v>
          </cell>
          <cell r="ES83">
            <v>83.531999999999996</v>
          </cell>
          <cell r="ET83">
            <v>17.084</v>
          </cell>
          <cell r="EU83">
            <v>7.8780000000000001</v>
          </cell>
          <cell r="EV83">
            <v>9.2059999999999995</v>
          </cell>
          <cell r="EW83">
            <v>250.91900000000001</v>
          </cell>
          <cell r="EX83">
            <v>125.776</v>
          </cell>
          <cell r="EY83">
            <v>125.143</v>
          </cell>
          <cell r="EZ83">
            <v>229.018</v>
          </cell>
          <cell r="FA83">
            <v>114.392</v>
          </cell>
          <cell r="FB83">
            <v>114.626</v>
          </cell>
          <cell r="FC83">
            <v>213.81</v>
          </cell>
          <cell r="FD83">
            <v>107.71</v>
          </cell>
          <cell r="FE83">
            <v>106.1</v>
          </cell>
          <cell r="FF83">
            <v>64.304000000000002</v>
          </cell>
          <cell r="FG83">
            <v>27.45</v>
          </cell>
          <cell r="FH83">
            <v>36.853999999999999</v>
          </cell>
          <cell r="FI83">
            <v>38.686999999999998</v>
          </cell>
          <cell r="FJ83">
            <v>16.619</v>
          </cell>
          <cell r="FK83">
            <v>22.068000000000001</v>
          </cell>
          <cell r="FL83">
            <v>23.373000000000001</v>
          </cell>
          <cell r="FM83">
            <v>9.5939999999999994</v>
          </cell>
          <cell r="FN83">
            <v>13.779</v>
          </cell>
          <cell r="FO83">
            <v>10.208</v>
          </cell>
          <cell r="FP83">
            <v>5.0179999999999998</v>
          </cell>
          <cell r="FQ83">
            <v>5.19</v>
          </cell>
          <cell r="FR83">
            <v>96.984999999999999</v>
          </cell>
          <cell r="FS83">
            <v>41.951999999999998</v>
          </cell>
          <cell r="FT83">
            <v>55.033999999999999</v>
          </cell>
          <cell r="FU83">
            <v>19.966000000000001</v>
          </cell>
          <cell r="FV83">
            <v>6.81</v>
          </cell>
          <cell r="FW83">
            <v>13.156000000000001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mailto:labour.statistics@abs.gov.au" TargetMode="External"/><Relationship Id="rId7" Type="http://schemas.openxmlformats.org/officeDocument/2006/relationships/printerSettings" Target="../printerSettings/printerSettings1.bin"/><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6" Type="http://schemas.openxmlformats.org/officeDocument/2006/relationships/hyperlink" Target="https://www.abs.gov.au/statistics/microdata-tablebuilder/available-microdata-tablebuilder/participation-job-search-and-mobility-australia" TargetMode="External"/><Relationship Id="rId5" Type="http://schemas.openxmlformats.org/officeDocument/2006/relationships/hyperlink" Target="https://www.abs.gov.au/methodologies/participation-job-search-and-mobility-australia-methodology/feb-2021" TargetMode="External"/><Relationship Id="rId4" Type="http://schemas.openxmlformats.org/officeDocument/2006/relationships/hyperlink" Target="http://www.abs.gov.au/about/contact-us" TargetMode="External"/></Relationships>
</file>

<file path=xl/worksheets/_rels/sheet10.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745C4-0FE0-41D2-9666-D2244A081CC2}">
  <dimension ref="A1:E26"/>
  <sheetViews>
    <sheetView showGridLines="0" tabSelected="1" workbookViewId="0">
      <pane ySplit="7" topLeftCell="A8" activePane="bottomLeft" state="frozen"/>
      <selection pane="bottomLeft"/>
    </sheetView>
  </sheetViews>
  <sheetFormatPr defaultColWidth="7.7109375" defaultRowHeight="15" customHeight="1"/>
  <cols>
    <col min="1" max="1" width="17.85546875" customWidth="1"/>
    <col min="2" max="2" width="9.140625" customWidth="1"/>
    <col min="3" max="3" width="98.85546875" customWidth="1"/>
    <col min="5" max="5" width="11" bestFit="1" customWidth="1"/>
    <col min="12" max="12" width="7.7109375" customWidth="1"/>
    <col min="26" max="26" width="7.7109375" customWidth="1"/>
  </cols>
  <sheetData>
    <row r="1" spans="1:5">
      <c r="A1" s="21"/>
      <c r="B1" s="21"/>
      <c r="C1" s="21"/>
      <c r="D1" s="21"/>
      <c r="E1" s="21"/>
    </row>
    <row r="2" spans="1:5">
      <c r="A2" s="21"/>
      <c r="B2" s="13" t="s">
        <v>2952</v>
      </c>
      <c r="C2" s="12"/>
      <c r="D2" s="12"/>
      <c r="E2" s="12"/>
    </row>
    <row r="3" spans="1:5" ht="12" customHeight="1">
      <c r="A3" s="21"/>
      <c r="B3" s="12"/>
      <c r="C3" s="12"/>
      <c r="D3" s="12"/>
      <c r="E3" s="12"/>
    </row>
    <row r="4" spans="1:5">
      <c r="A4" s="21"/>
      <c r="B4" s="12"/>
      <c r="C4" s="12"/>
      <c r="D4" s="12"/>
      <c r="E4" s="12"/>
    </row>
    <row r="5" spans="1:5" ht="15.75">
      <c r="A5" s="21"/>
      <c r="B5" s="14" t="s">
        <v>3030</v>
      </c>
      <c r="C5" s="21"/>
      <c r="D5" s="21"/>
      <c r="E5" s="21"/>
    </row>
    <row r="6" spans="1:5" ht="15.75" customHeight="1">
      <c r="A6" s="21"/>
      <c r="B6" s="65" t="s">
        <v>3027</v>
      </c>
      <c r="C6" s="65"/>
      <c r="D6" s="65"/>
      <c r="E6" s="65"/>
    </row>
    <row r="7" spans="1:5" ht="15.75" customHeight="1">
      <c r="A7" s="21"/>
      <c r="B7" s="22" t="s">
        <v>2959</v>
      </c>
      <c r="C7" s="21"/>
      <c r="D7" s="21"/>
      <c r="E7" s="21"/>
    </row>
    <row r="8" spans="1:5">
      <c r="A8" s="23"/>
      <c r="B8" s="23"/>
      <c r="C8" s="23"/>
      <c r="D8" s="21"/>
      <c r="E8" s="21"/>
    </row>
    <row r="9" spans="1:5" ht="15.75">
      <c r="A9" s="24"/>
      <c r="B9" s="25" t="s">
        <v>2960</v>
      </c>
      <c r="C9" s="24"/>
      <c r="D9" s="21"/>
      <c r="E9" s="21"/>
    </row>
    <row r="10" spans="1:5">
      <c r="A10" s="24"/>
      <c r="B10" s="26" t="s">
        <v>2961</v>
      </c>
      <c r="C10" s="24"/>
      <c r="D10" s="21"/>
      <c r="E10" s="21"/>
    </row>
    <row r="11" spans="1:5">
      <c r="A11" s="24"/>
      <c r="B11" s="27">
        <v>1.1000000000000001</v>
      </c>
      <c r="C11" s="28" t="s">
        <v>2962</v>
      </c>
      <c r="D11" s="21"/>
      <c r="E11" s="21"/>
    </row>
    <row r="12" spans="1:5">
      <c r="A12" s="24"/>
      <c r="B12" s="27">
        <v>1.2</v>
      </c>
      <c r="C12" s="28" t="s">
        <v>3028</v>
      </c>
      <c r="D12" s="21"/>
      <c r="E12" s="21"/>
    </row>
    <row r="13" spans="1:5">
      <c r="A13" s="24"/>
      <c r="B13" s="27" t="s">
        <v>2963</v>
      </c>
      <c r="C13" s="28" t="s">
        <v>2964</v>
      </c>
      <c r="D13" s="21"/>
      <c r="E13" s="21"/>
    </row>
    <row r="14" spans="1:5">
      <c r="A14" s="23"/>
      <c r="B14" s="23"/>
      <c r="C14" s="23"/>
      <c r="D14" s="21"/>
      <c r="E14" s="21"/>
    </row>
    <row r="15" spans="1:5" ht="15.75">
      <c r="A15" s="24"/>
      <c r="B15" s="66"/>
      <c r="C15" s="66"/>
      <c r="D15" s="21"/>
      <c r="E15" s="21"/>
    </row>
    <row r="16" spans="1:5" ht="15.75">
      <c r="A16" s="24"/>
      <c r="B16" s="67" t="s">
        <v>2965</v>
      </c>
      <c r="C16" s="67"/>
      <c r="D16" s="21"/>
      <c r="E16" s="21"/>
    </row>
    <row r="17" spans="1:5">
      <c r="A17" s="23"/>
      <c r="B17" s="23"/>
      <c r="C17" s="23"/>
      <c r="D17" s="21"/>
      <c r="E17" s="21"/>
    </row>
    <row r="18" spans="1:5">
      <c r="A18" s="24"/>
      <c r="B18" s="62" t="s">
        <v>3031</v>
      </c>
      <c r="C18" s="63"/>
      <c r="D18" s="21"/>
      <c r="E18" s="21"/>
    </row>
    <row r="19" spans="1:5">
      <c r="A19" s="24"/>
      <c r="B19" s="68" t="s">
        <v>2966</v>
      </c>
      <c r="C19" s="68"/>
      <c r="D19" s="21"/>
      <c r="E19" s="21"/>
    </row>
    <row r="20" spans="1:5">
      <c r="A20" s="24"/>
      <c r="B20" s="68" t="s">
        <v>3032</v>
      </c>
      <c r="C20" s="68"/>
      <c r="D20" s="21"/>
      <c r="E20" s="21"/>
    </row>
    <row r="21" spans="1:5">
      <c r="A21" s="23"/>
      <c r="B21" s="23"/>
      <c r="C21" s="23"/>
      <c r="D21" s="21"/>
      <c r="E21" s="21"/>
    </row>
    <row r="22" spans="1:5">
      <c r="A22" s="23"/>
      <c r="B22" s="15" t="s">
        <v>3029</v>
      </c>
      <c r="C22" s="21"/>
      <c r="D22" s="21"/>
      <c r="E22" s="21"/>
    </row>
    <row r="23" spans="1:5">
      <c r="A23" s="23"/>
      <c r="B23" s="64" t="s">
        <v>2967</v>
      </c>
      <c r="C23" s="64"/>
      <c r="D23" s="64"/>
      <c r="E23" s="64"/>
    </row>
    <row r="24" spans="1:5">
      <c r="A24" s="23"/>
      <c r="B24" s="64" t="s">
        <v>2968</v>
      </c>
      <c r="C24" s="64"/>
      <c r="D24" s="64"/>
      <c r="E24" s="64"/>
    </row>
    <row r="25" spans="1:5">
      <c r="A25" s="23"/>
      <c r="B25" s="23"/>
      <c r="C25" s="23"/>
      <c r="D25" s="21"/>
      <c r="E25" s="21"/>
    </row>
    <row r="26" spans="1:5">
      <c r="A26" s="23"/>
      <c r="B26" s="29" t="str">
        <f ca="1">"© Commonwealth of Australia "&amp;YEAR(TODAY())</f>
        <v>© Commonwealth of Australia 2022</v>
      </c>
      <c r="C26" s="24"/>
      <c r="D26" s="21"/>
      <c r="E26" s="21"/>
    </row>
  </sheetData>
  <mergeCells count="7">
    <mergeCell ref="B24:E24"/>
    <mergeCell ref="B6:E6"/>
    <mergeCell ref="B15:C15"/>
    <mergeCell ref="B16:C16"/>
    <mergeCell ref="B19:C19"/>
    <mergeCell ref="B20:C20"/>
    <mergeCell ref="B23:E23"/>
  </mergeCells>
  <hyperlinks>
    <hyperlink ref="B16" r:id="rId1" xr:uid="{5E77FC94-05DF-4BDA-857E-51BF8DEC4C31}"/>
    <hyperlink ref="B13" location="Index!A12" display="Index" xr:uid="{325D8796-A26C-49F1-8C95-B4702E57F350}"/>
    <hyperlink ref="B26" r:id="rId2" display="© Commonwealth of Australia 2015" xr:uid="{B201000A-F071-4E7A-8951-323FF8BF6B79}"/>
    <hyperlink ref="B12" location="'Table 1.2'!C10" display="'Table 1.2'!C10" xr:uid="{BA7A70A0-AC97-4C18-B124-2B76BCD0B179}"/>
    <hyperlink ref="B24" r:id="rId3" display="or the Labour Surveys Branch at labour.statistics@abs.gov.au." xr:uid="{E8B6972C-11C5-454A-A7DC-72D7E80810E1}"/>
    <hyperlink ref="B23:E23" r:id="rId4" display="For further information about these and related statistics visit www.abs.gov.au/about/contact-us" xr:uid="{E389E531-F686-438F-883F-8E4D0091467B}"/>
    <hyperlink ref="B11" location="'Table 1.1'!C10" display="'Table 1.1'!C10" xr:uid="{CCC8465F-F3E8-447D-8A29-EEED684A2C90}"/>
    <hyperlink ref="B20:C20" r:id="rId5" display="Explanatory Notes" xr:uid="{88C015BB-3589-4419-AB9C-0E159AFD38AF}"/>
    <hyperlink ref="B19:C19" r:id="rId6" display="Summary" xr:uid="{B2581AE7-03ED-491A-B28B-1C5973CF91D5}"/>
  </hyperlinks>
  <pageMargins left="0.7" right="0.7" top="0.75" bottom="0.75" header="0.3" footer="0.3"/>
  <pageSetup paperSize="9" orientation="portrait" r:id="rId7"/>
  <headerFooter>
    <oddHeader>&amp;C&amp;"Calibri"&amp;10&amp;KFF0000OFFICIAL: Census and Statistics Act&amp;1#</oddHeader>
    <oddFooter>&amp;C&amp;1#&amp;"Calibri"&amp;10&amp;KFF0000OFFICIAL: Census and Statistics Act</oddFooter>
  </headerFooter>
  <drawing r:id="rId8"/>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M17"/>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21" s="2" customFormat="1" ht="99.95" customHeight="1">
      <c r="B1" s="3" t="s">
        <v>2512</v>
      </c>
      <c r="C1" s="3" t="s">
        <v>2513</v>
      </c>
      <c r="D1" s="3" t="s">
        <v>2514</v>
      </c>
      <c r="E1" s="3" t="s">
        <v>2515</v>
      </c>
      <c r="F1" s="3" t="s">
        <v>2516</v>
      </c>
      <c r="G1" s="3" t="s">
        <v>2517</v>
      </c>
      <c r="H1" s="3" t="s">
        <v>2518</v>
      </c>
      <c r="I1" s="3" t="s">
        <v>2519</v>
      </c>
      <c r="J1" s="3" t="s">
        <v>2520</v>
      </c>
      <c r="K1" s="3" t="s">
        <v>2521</v>
      </c>
      <c r="L1" s="3" t="s">
        <v>2522</v>
      </c>
      <c r="M1" s="3" t="s">
        <v>2523</v>
      </c>
      <c r="N1" s="3" t="s">
        <v>2524</v>
      </c>
      <c r="O1" s="3" t="s">
        <v>2525</v>
      </c>
      <c r="P1" s="3" t="s">
        <v>2526</v>
      </c>
      <c r="Q1" s="3" t="s">
        <v>2527</v>
      </c>
      <c r="R1" s="3" t="s">
        <v>2528</v>
      </c>
      <c r="S1" s="3" t="s">
        <v>2529</v>
      </c>
      <c r="T1" s="3" t="s">
        <v>2530</v>
      </c>
      <c r="U1" s="3" t="s">
        <v>2531</v>
      </c>
      <c r="V1" s="3" t="s">
        <v>2532</v>
      </c>
      <c r="W1" s="3" t="s">
        <v>2533</v>
      </c>
      <c r="X1" s="3" t="s">
        <v>2534</v>
      </c>
      <c r="Y1" s="3" t="s">
        <v>2535</v>
      </c>
      <c r="Z1" s="3" t="s">
        <v>2536</v>
      </c>
      <c r="AA1" s="3" t="s">
        <v>2537</v>
      </c>
      <c r="AB1" s="3" t="s">
        <v>2538</v>
      </c>
      <c r="AC1" s="3" t="s">
        <v>2539</v>
      </c>
      <c r="AD1" s="3" t="s">
        <v>2540</v>
      </c>
      <c r="AE1" s="3" t="s">
        <v>2541</v>
      </c>
      <c r="AF1" s="3" t="s">
        <v>2542</v>
      </c>
      <c r="AG1" s="3" t="s">
        <v>2543</v>
      </c>
      <c r="AH1" s="3" t="s">
        <v>2544</v>
      </c>
      <c r="AI1" s="3" t="s">
        <v>2545</v>
      </c>
      <c r="AJ1" s="3" t="s">
        <v>2546</v>
      </c>
      <c r="AK1" s="3" t="s">
        <v>2547</v>
      </c>
      <c r="AL1" s="3" t="s">
        <v>2548</v>
      </c>
      <c r="AM1" s="3" t="s">
        <v>2549</v>
      </c>
      <c r="AN1" s="3" t="s">
        <v>2550</v>
      </c>
      <c r="AO1" s="3" t="s">
        <v>2551</v>
      </c>
      <c r="AP1" s="3" t="s">
        <v>2552</v>
      </c>
      <c r="AQ1" s="3" t="s">
        <v>2553</v>
      </c>
      <c r="AR1" s="3" t="s">
        <v>2554</v>
      </c>
      <c r="AS1" s="3" t="s">
        <v>2555</v>
      </c>
      <c r="AT1" s="3" t="s">
        <v>2556</v>
      </c>
      <c r="AU1" s="3" t="s">
        <v>2557</v>
      </c>
      <c r="AV1" s="3" t="s">
        <v>2558</v>
      </c>
      <c r="AW1" s="3" t="s">
        <v>2559</v>
      </c>
      <c r="AX1" s="3" t="s">
        <v>2560</v>
      </c>
      <c r="AY1" s="3" t="s">
        <v>2561</v>
      </c>
      <c r="AZ1" s="3" t="s">
        <v>2562</v>
      </c>
      <c r="BA1" s="3" t="s">
        <v>2563</v>
      </c>
      <c r="BB1" s="3" t="s">
        <v>2564</v>
      </c>
      <c r="BC1" s="3" t="s">
        <v>2565</v>
      </c>
      <c r="BD1" s="3" t="s">
        <v>2566</v>
      </c>
      <c r="BE1" s="3" t="s">
        <v>2567</v>
      </c>
      <c r="BF1" s="3" t="s">
        <v>2568</v>
      </c>
      <c r="BG1" s="3" t="s">
        <v>2569</v>
      </c>
      <c r="BH1" s="3" t="s">
        <v>2570</v>
      </c>
      <c r="BI1" s="3" t="s">
        <v>2571</v>
      </c>
      <c r="BJ1" s="3" t="s">
        <v>2572</v>
      </c>
      <c r="BK1" s="3" t="s">
        <v>2573</v>
      </c>
      <c r="BL1" s="3" t="s">
        <v>2574</v>
      </c>
      <c r="BM1" s="3" t="s">
        <v>2575</v>
      </c>
      <c r="BN1" s="3" t="s">
        <v>2576</v>
      </c>
      <c r="BO1" s="3" t="s">
        <v>2577</v>
      </c>
      <c r="BP1" s="3" t="s">
        <v>2578</v>
      </c>
      <c r="BQ1" s="3" t="s">
        <v>2579</v>
      </c>
      <c r="BR1" s="3" t="s">
        <v>2580</v>
      </c>
      <c r="BS1" s="3" t="s">
        <v>2581</v>
      </c>
      <c r="BT1" s="3" t="s">
        <v>2582</v>
      </c>
      <c r="BU1" s="3" t="s">
        <v>2583</v>
      </c>
      <c r="BV1" s="3" t="s">
        <v>2584</v>
      </c>
      <c r="BW1" s="3" t="s">
        <v>2585</v>
      </c>
      <c r="BX1" s="3" t="s">
        <v>2586</v>
      </c>
      <c r="BY1" s="3" t="s">
        <v>2587</v>
      </c>
      <c r="BZ1" s="3" t="s">
        <v>2588</v>
      </c>
      <c r="CA1" s="3" t="s">
        <v>2589</v>
      </c>
      <c r="CB1" s="3" t="s">
        <v>2590</v>
      </c>
      <c r="CC1" s="3" t="s">
        <v>2591</v>
      </c>
      <c r="CD1" s="3" t="s">
        <v>2592</v>
      </c>
      <c r="CE1" s="3" t="s">
        <v>2593</v>
      </c>
      <c r="CF1" s="3" t="s">
        <v>2594</v>
      </c>
      <c r="CG1" s="3" t="s">
        <v>2595</v>
      </c>
      <c r="CH1" s="3" t="s">
        <v>2596</v>
      </c>
      <c r="CI1" s="3" t="s">
        <v>2597</v>
      </c>
      <c r="CJ1" s="3" t="s">
        <v>2598</v>
      </c>
      <c r="CK1" s="3" t="s">
        <v>2599</v>
      </c>
      <c r="CL1" s="3" t="s">
        <v>2600</v>
      </c>
      <c r="CM1" s="3" t="s">
        <v>2601</v>
      </c>
      <c r="CN1" s="3" t="s">
        <v>2602</v>
      </c>
      <c r="CO1" s="3" t="s">
        <v>2603</v>
      </c>
      <c r="CP1" s="3" t="s">
        <v>2604</v>
      </c>
      <c r="CQ1" s="3" t="s">
        <v>2605</v>
      </c>
      <c r="CR1" s="3" t="s">
        <v>2606</v>
      </c>
      <c r="CS1" s="3" t="s">
        <v>2607</v>
      </c>
      <c r="CT1" s="3" t="s">
        <v>2608</v>
      </c>
      <c r="CU1" s="3" t="s">
        <v>2609</v>
      </c>
      <c r="CV1" s="3" t="s">
        <v>2610</v>
      </c>
      <c r="CW1" s="3" t="s">
        <v>2611</v>
      </c>
      <c r="CX1" s="3" t="s">
        <v>2612</v>
      </c>
      <c r="CY1" s="3" t="s">
        <v>2613</v>
      </c>
      <c r="CZ1" s="3" t="s">
        <v>2614</v>
      </c>
      <c r="DA1" s="3" t="s">
        <v>2615</v>
      </c>
      <c r="DB1" s="3" t="s">
        <v>2616</v>
      </c>
      <c r="DC1" s="3" t="s">
        <v>2617</v>
      </c>
      <c r="DD1" s="3" t="s">
        <v>2618</v>
      </c>
      <c r="DE1" s="3" t="s">
        <v>2619</v>
      </c>
      <c r="DF1" s="3" t="s">
        <v>2620</v>
      </c>
      <c r="DG1" s="3" t="s">
        <v>2621</v>
      </c>
      <c r="DH1" s="3" t="s">
        <v>2622</v>
      </c>
      <c r="DI1" s="3" t="s">
        <v>2623</v>
      </c>
      <c r="DJ1" s="3" t="s">
        <v>2624</v>
      </c>
      <c r="DK1" s="3" t="s">
        <v>2625</v>
      </c>
      <c r="DL1" s="3" t="s">
        <v>2626</v>
      </c>
      <c r="DM1" s="3" t="s">
        <v>2627</v>
      </c>
      <c r="DN1" s="3" t="s">
        <v>2628</v>
      </c>
      <c r="DO1" s="3" t="s">
        <v>2629</v>
      </c>
      <c r="DP1" s="3" t="s">
        <v>2630</v>
      </c>
      <c r="DQ1" s="3" t="s">
        <v>2631</v>
      </c>
      <c r="DR1" s="3" t="s">
        <v>2632</v>
      </c>
      <c r="DS1" s="3" t="s">
        <v>2633</v>
      </c>
      <c r="DT1" s="3" t="s">
        <v>2634</v>
      </c>
      <c r="DU1" s="3" t="s">
        <v>2635</v>
      </c>
      <c r="DV1" s="3" t="s">
        <v>2636</v>
      </c>
      <c r="DW1" s="3" t="s">
        <v>2637</v>
      </c>
      <c r="DX1" s="3" t="s">
        <v>2638</v>
      </c>
      <c r="DY1" s="3" t="s">
        <v>2639</v>
      </c>
      <c r="DZ1" s="3" t="s">
        <v>2640</v>
      </c>
      <c r="EA1" s="3" t="s">
        <v>2641</v>
      </c>
      <c r="EB1" s="3" t="s">
        <v>2642</v>
      </c>
      <c r="EC1" s="3" t="s">
        <v>2643</v>
      </c>
      <c r="ED1" s="3" t="s">
        <v>2644</v>
      </c>
      <c r="EE1" s="3" t="s">
        <v>2645</v>
      </c>
      <c r="EF1" s="3" t="s">
        <v>2646</v>
      </c>
      <c r="EG1" s="3" t="s">
        <v>2647</v>
      </c>
      <c r="EH1" s="3" t="s">
        <v>2648</v>
      </c>
      <c r="EI1" s="3" t="s">
        <v>2649</v>
      </c>
      <c r="EJ1" s="3" t="s">
        <v>2650</v>
      </c>
      <c r="EK1" s="3" t="s">
        <v>2651</v>
      </c>
      <c r="EL1" s="3" t="s">
        <v>2652</v>
      </c>
      <c r="EM1" s="3" t="s">
        <v>2653</v>
      </c>
      <c r="EN1" s="3" t="s">
        <v>2654</v>
      </c>
      <c r="EO1" s="3" t="s">
        <v>2655</v>
      </c>
      <c r="EP1" s="3" t="s">
        <v>2656</v>
      </c>
      <c r="EQ1" s="3" t="s">
        <v>2657</v>
      </c>
      <c r="ER1" s="3" t="s">
        <v>2658</v>
      </c>
      <c r="ES1" s="3" t="s">
        <v>2659</v>
      </c>
      <c r="ET1" s="3" t="s">
        <v>2660</v>
      </c>
      <c r="EU1" s="3" t="s">
        <v>2661</v>
      </c>
      <c r="EV1" s="3" t="s">
        <v>2662</v>
      </c>
      <c r="EW1" s="3" t="s">
        <v>2663</v>
      </c>
      <c r="EX1" s="3" t="s">
        <v>2664</v>
      </c>
      <c r="EY1" s="3" t="s">
        <v>2665</v>
      </c>
      <c r="EZ1" s="3" t="s">
        <v>2666</v>
      </c>
      <c r="FA1" s="3" t="s">
        <v>2667</v>
      </c>
      <c r="FB1" s="3" t="s">
        <v>2668</v>
      </c>
      <c r="FC1" s="3" t="s">
        <v>2669</v>
      </c>
      <c r="FD1" s="3" t="s">
        <v>2670</v>
      </c>
      <c r="FE1" s="3" t="s">
        <v>2671</v>
      </c>
      <c r="FF1" s="3" t="s">
        <v>2672</v>
      </c>
      <c r="FG1" s="3" t="s">
        <v>2673</v>
      </c>
      <c r="FH1" s="3" t="s">
        <v>2674</v>
      </c>
      <c r="FI1" s="3" t="s">
        <v>2675</v>
      </c>
      <c r="FJ1" s="3" t="s">
        <v>2676</v>
      </c>
      <c r="FK1" s="3" t="s">
        <v>2677</v>
      </c>
      <c r="FL1" s="3" t="s">
        <v>2678</v>
      </c>
      <c r="FM1" s="3" t="s">
        <v>2679</v>
      </c>
      <c r="FN1" s="3" t="s">
        <v>2680</v>
      </c>
      <c r="FO1" s="3" t="s">
        <v>2681</v>
      </c>
      <c r="FP1" s="3" t="s">
        <v>2682</v>
      </c>
      <c r="FQ1" s="3" t="s">
        <v>2683</v>
      </c>
      <c r="FR1" s="3" t="s">
        <v>2684</v>
      </c>
      <c r="FS1" s="3" t="s">
        <v>2685</v>
      </c>
      <c r="FT1" s="3" t="s">
        <v>2686</v>
      </c>
      <c r="FU1" s="3" t="s">
        <v>2687</v>
      </c>
      <c r="FV1" s="3" t="s">
        <v>2688</v>
      </c>
      <c r="FW1" s="3" t="s">
        <v>2689</v>
      </c>
      <c r="FX1" s="3" t="s">
        <v>2690</v>
      </c>
      <c r="FY1" s="3" t="s">
        <v>2691</v>
      </c>
      <c r="FZ1" s="3" t="s">
        <v>2692</v>
      </c>
      <c r="GA1" s="3" t="s">
        <v>2693</v>
      </c>
      <c r="GB1" s="3" t="s">
        <v>2694</v>
      </c>
      <c r="GC1" s="3" t="s">
        <v>2695</v>
      </c>
      <c r="GD1" s="3" t="s">
        <v>2696</v>
      </c>
      <c r="GE1" s="3" t="s">
        <v>2697</v>
      </c>
      <c r="GF1" s="3" t="s">
        <v>2698</v>
      </c>
      <c r="GG1" s="3" t="s">
        <v>2699</v>
      </c>
      <c r="GH1" s="3" t="s">
        <v>2700</v>
      </c>
      <c r="GI1" s="3" t="s">
        <v>2701</v>
      </c>
      <c r="GJ1" s="3" t="s">
        <v>2702</v>
      </c>
      <c r="GK1" s="3" t="s">
        <v>2703</v>
      </c>
      <c r="GL1" s="3" t="s">
        <v>2704</v>
      </c>
      <c r="GM1" s="3" t="s">
        <v>2705</v>
      </c>
      <c r="GN1" s="3" t="s">
        <v>2706</v>
      </c>
      <c r="GO1" s="3" t="s">
        <v>2707</v>
      </c>
      <c r="GP1" s="3" t="s">
        <v>2708</v>
      </c>
      <c r="GQ1" s="3" t="s">
        <v>2709</v>
      </c>
      <c r="GR1" s="3" t="s">
        <v>2710</v>
      </c>
      <c r="GS1" s="3" t="s">
        <v>2711</v>
      </c>
      <c r="GT1" s="3" t="s">
        <v>2712</v>
      </c>
      <c r="GU1" s="3" t="s">
        <v>2713</v>
      </c>
      <c r="GV1" s="3" t="s">
        <v>2714</v>
      </c>
      <c r="GW1" s="3" t="s">
        <v>2715</v>
      </c>
      <c r="GX1" s="3" t="s">
        <v>2716</v>
      </c>
      <c r="GY1" s="3" t="s">
        <v>2717</v>
      </c>
      <c r="GZ1" s="3" t="s">
        <v>2718</v>
      </c>
      <c r="HA1" s="3" t="s">
        <v>2719</v>
      </c>
      <c r="HB1" s="3" t="s">
        <v>2720</v>
      </c>
      <c r="HC1" s="3" t="s">
        <v>2721</v>
      </c>
      <c r="HD1" s="3" t="s">
        <v>2722</v>
      </c>
      <c r="HE1" s="3" t="s">
        <v>2723</v>
      </c>
      <c r="HF1" s="3" t="s">
        <v>2724</v>
      </c>
      <c r="HG1" s="3" t="s">
        <v>2725</v>
      </c>
      <c r="HH1" s="3" t="s">
        <v>2726</v>
      </c>
      <c r="HI1" s="3" t="s">
        <v>2727</v>
      </c>
      <c r="HJ1" s="3" t="s">
        <v>2728</v>
      </c>
      <c r="HK1" s="3" t="s">
        <v>2729</v>
      </c>
      <c r="HL1" s="3" t="s">
        <v>2730</v>
      </c>
      <c r="HM1" s="3" t="s">
        <v>2731</v>
      </c>
    </row>
    <row r="2" spans="1:22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row>
    <row r="3" spans="1:22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row>
    <row r="4" spans="1:22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row>
    <row r="5" spans="1:22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row>
    <row r="6" spans="1:22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row>
    <row r="7" spans="1:22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row>
    <row r="8" spans="1:221" s="6" customFormat="1">
      <c r="A8" s="5" t="s">
        <v>256</v>
      </c>
      <c r="B8" s="6">
        <v>44228</v>
      </c>
      <c r="C8" s="6">
        <v>44228</v>
      </c>
      <c r="D8" s="6">
        <v>44228</v>
      </c>
      <c r="E8" s="6">
        <v>44228</v>
      </c>
      <c r="F8" s="6">
        <v>44228</v>
      </c>
      <c r="G8" s="6">
        <v>44228</v>
      </c>
      <c r="H8" s="6">
        <v>44228</v>
      </c>
      <c r="I8" s="6">
        <v>44228</v>
      </c>
      <c r="J8" s="6">
        <v>44228</v>
      </c>
      <c r="K8" s="6">
        <v>44228</v>
      </c>
      <c r="L8" s="6">
        <v>44228</v>
      </c>
      <c r="M8" s="6">
        <v>44228</v>
      </c>
      <c r="N8" s="6">
        <v>44228</v>
      </c>
      <c r="O8" s="6">
        <v>44228</v>
      </c>
      <c r="P8" s="6">
        <v>44228</v>
      </c>
      <c r="Q8" s="6">
        <v>44228</v>
      </c>
      <c r="R8" s="6">
        <v>44228</v>
      </c>
      <c r="S8" s="6">
        <v>44228</v>
      </c>
      <c r="T8" s="6">
        <v>44228</v>
      </c>
      <c r="U8" s="6">
        <v>44228</v>
      </c>
      <c r="V8" s="6">
        <v>44228</v>
      </c>
      <c r="W8" s="6">
        <v>44228</v>
      </c>
      <c r="X8" s="6">
        <v>44228</v>
      </c>
      <c r="Y8" s="6">
        <v>44228</v>
      </c>
      <c r="Z8" s="6">
        <v>44228</v>
      </c>
      <c r="AA8" s="6">
        <v>44228</v>
      </c>
      <c r="AB8" s="6">
        <v>44228</v>
      </c>
      <c r="AC8" s="6">
        <v>44228</v>
      </c>
      <c r="AD8" s="6">
        <v>44228</v>
      </c>
      <c r="AE8" s="6">
        <v>44228</v>
      </c>
      <c r="AF8" s="6">
        <v>44228</v>
      </c>
      <c r="AG8" s="6">
        <v>44228</v>
      </c>
      <c r="AH8" s="6">
        <v>44228</v>
      </c>
      <c r="AI8" s="6">
        <v>44228</v>
      </c>
      <c r="AJ8" s="6">
        <v>44228</v>
      </c>
      <c r="AK8" s="6">
        <v>44228</v>
      </c>
      <c r="AL8" s="6">
        <v>44228</v>
      </c>
      <c r="AM8" s="6">
        <v>44228</v>
      </c>
      <c r="AN8" s="6">
        <v>44228</v>
      </c>
      <c r="AO8" s="6">
        <v>44228</v>
      </c>
      <c r="AP8" s="6">
        <v>44228</v>
      </c>
      <c r="AQ8" s="6">
        <v>44228</v>
      </c>
      <c r="AR8" s="6">
        <v>44228</v>
      </c>
      <c r="AS8" s="6">
        <v>44228</v>
      </c>
      <c r="AT8" s="6">
        <v>44228</v>
      </c>
      <c r="AU8" s="6">
        <v>44228</v>
      </c>
      <c r="AV8" s="6">
        <v>44228</v>
      </c>
      <c r="AW8" s="6">
        <v>44228</v>
      </c>
      <c r="AX8" s="6">
        <v>44228</v>
      </c>
      <c r="AY8" s="6">
        <v>44228</v>
      </c>
      <c r="AZ8" s="6">
        <v>44228</v>
      </c>
      <c r="BA8" s="6">
        <v>44228</v>
      </c>
      <c r="BB8" s="6">
        <v>44228</v>
      </c>
      <c r="BC8" s="6">
        <v>44228</v>
      </c>
      <c r="BD8" s="6">
        <v>44228</v>
      </c>
      <c r="BE8" s="6">
        <v>44228</v>
      </c>
      <c r="BF8" s="6">
        <v>44228</v>
      </c>
      <c r="BG8" s="6">
        <v>44228</v>
      </c>
      <c r="BH8" s="6">
        <v>44228</v>
      </c>
      <c r="BI8" s="6">
        <v>44228</v>
      </c>
      <c r="BJ8" s="6">
        <v>44228</v>
      </c>
      <c r="BK8" s="6">
        <v>44228</v>
      </c>
      <c r="BL8" s="6">
        <v>44228</v>
      </c>
      <c r="BM8" s="6">
        <v>44228</v>
      </c>
      <c r="BN8" s="6">
        <v>44228</v>
      </c>
      <c r="BO8" s="6">
        <v>44228</v>
      </c>
      <c r="BP8" s="6">
        <v>44228</v>
      </c>
      <c r="BQ8" s="6">
        <v>44228</v>
      </c>
      <c r="BR8" s="6">
        <v>44228</v>
      </c>
      <c r="BS8" s="6">
        <v>44228</v>
      </c>
      <c r="BT8" s="6">
        <v>44228</v>
      </c>
      <c r="BU8" s="6">
        <v>44228</v>
      </c>
      <c r="BV8" s="6">
        <v>44228</v>
      </c>
      <c r="BW8" s="6">
        <v>44228</v>
      </c>
      <c r="BX8" s="6">
        <v>44228</v>
      </c>
      <c r="BY8" s="6">
        <v>44228</v>
      </c>
      <c r="BZ8" s="6">
        <v>44228</v>
      </c>
      <c r="CA8" s="6">
        <v>44228</v>
      </c>
      <c r="CB8" s="6">
        <v>44228</v>
      </c>
      <c r="CC8" s="6">
        <v>44228</v>
      </c>
      <c r="CD8" s="6">
        <v>44228</v>
      </c>
      <c r="CE8" s="6">
        <v>44228</v>
      </c>
      <c r="CF8" s="6">
        <v>44228</v>
      </c>
      <c r="CG8" s="6">
        <v>44228</v>
      </c>
      <c r="CH8" s="6">
        <v>44228</v>
      </c>
      <c r="CI8" s="6">
        <v>44228</v>
      </c>
      <c r="CJ8" s="6">
        <v>44228</v>
      </c>
      <c r="CK8" s="6">
        <v>44228</v>
      </c>
      <c r="CL8" s="6">
        <v>44228</v>
      </c>
      <c r="CM8" s="6">
        <v>44228</v>
      </c>
      <c r="CN8" s="6">
        <v>44228</v>
      </c>
      <c r="CO8" s="6">
        <v>44228</v>
      </c>
      <c r="CP8" s="6">
        <v>44228</v>
      </c>
      <c r="CQ8" s="6">
        <v>44228</v>
      </c>
      <c r="CR8" s="6">
        <v>44228</v>
      </c>
      <c r="CS8" s="6">
        <v>44228</v>
      </c>
      <c r="CT8" s="6">
        <v>44228</v>
      </c>
      <c r="CU8" s="6">
        <v>44228</v>
      </c>
      <c r="CV8" s="6">
        <v>44228</v>
      </c>
      <c r="CW8" s="6">
        <v>44228</v>
      </c>
      <c r="CX8" s="6">
        <v>44228</v>
      </c>
      <c r="CY8" s="6">
        <v>44228</v>
      </c>
      <c r="CZ8" s="6">
        <v>44228</v>
      </c>
      <c r="DA8" s="6">
        <v>44228</v>
      </c>
      <c r="DB8" s="6">
        <v>44228</v>
      </c>
      <c r="DC8" s="6">
        <v>44228</v>
      </c>
      <c r="DD8" s="6">
        <v>44228</v>
      </c>
      <c r="DE8" s="6">
        <v>44228</v>
      </c>
      <c r="DF8" s="6">
        <v>44228</v>
      </c>
      <c r="DG8" s="6">
        <v>44228</v>
      </c>
      <c r="DH8" s="6">
        <v>44228</v>
      </c>
      <c r="DI8" s="6">
        <v>44228</v>
      </c>
      <c r="DJ8" s="6">
        <v>44228</v>
      </c>
      <c r="DK8" s="6">
        <v>44228</v>
      </c>
      <c r="DL8" s="6">
        <v>44228</v>
      </c>
      <c r="DM8" s="6">
        <v>44228</v>
      </c>
      <c r="DN8" s="6">
        <v>44228</v>
      </c>
      <c r="DO8" s="6">
        <v>44228</v>
      </c>
      <c r="DP8" s="6">
        <v>44228</v>
      </c>
      <c r="DQ8" s="6">
        <v>44228</v>
      </c>
      <c r="DR8" s="6">
        <v>44228</v>
      </c>
      <c r="DS8" s="6">
        <v>44228</v>
      </c>
      <c r="DT8" s="6">
        <v>44228</v>
      </c>
      <c r="DU8" s="6">
        <v>44228</v>
      </c>
      <c r="DV8" s="6">
        <v>44228</v>
      </c>
      <c r="DW8" s="6">
        <v>44228</v>
      </c>
      <c r="DX8" s="6">
        <v>44228</v>
      </c>
      <c r="DY8" s="6">
        <v>44228</v>
      </c>
      <c r="DZ8" s="6">
        <v>44228</v>
      </c>
      <c r="EA8" s="6">
        <v>44228</v>
      </c>
      <c r="EB8" s="6">
        <v>44228</v>
      </c>
      <c r="EC8" s="6">
        <v>44228</v>
      </c>
      <c r="ED8" s="6">
        <v>44228</v>
      </c>
      <c r="EE8" s="6">
        <v>44228</v>
      </c>
      <c r="EF8" s="6">
        <v>44228</v>
      </c>
      <c r="EG8" s="6">
        <v>44228</v>
      </c>
      <c r="EH8" s="6">
        <v>44228</v>
      </c>
      <c r="EI8" s="6">
        <v>44228</v>
      </c>
      <c r="EJ8" s="6">
        <v>44228</v>
      </c>
      <c r="EK8" s="6">
        <v>44228</v>
      </c>
      <c r="EL8" s="6">
        <v>44228</v>
      </c>
      <c r="EM8" s="6">
        <v>44228</v>
      </c>
      <c r="EN8" s="6">
        <v>44228</v>
      </c>
      <c r="EO8" s="6">
        <v>44228</v>
      </c>
      <c r="EP8" s="6">
        <v>44228</v>
      </c>
      <c r="EQ8" s="6">
        <v>44228</v>
      </c>
      <c r="ER8" s="6">
        <v>44228</v>
      </c>
      <c r="ES8" s="6">
        <v>44228</v>
      </c>
      <c r="ET8" s="6">
        <v>44228</v>
      </c>
      <c r="EU8" s="6">
        <v>44228</v>
      </c>
      <c r="EV8" s="6">
        <v>44228</v>
      </c>
      <c r="EW8" s="6">
        <v>44228</v>
      </c>
      <c r="EX8" s="6">
        <v>44228</v>
      </c>
      <c r="EY8" s="6">
        <v>44228</v>
      </c>
      <c r="EZ8" s="6">
        <v>44228</v>
      </c>
      <c r="FA8" s="6">
        <v>44228</v>
      </c>
      <c r="FB8" s="6">
        <v>44228</v>
      </c>
      <c r="FC8" s="6">
        <v>44228</v>
      </c>
      <c r="FD8" s="6">
        <v>44228</v>
      </c>
      <c r="FE8" s="6">
        <v>44228</v>
      </c>
      <c r="FF8" s="6">
        <v>44228</v>
      </c>
      <c r="FG8" s="6">
        <v>44228</v>
      </c>
      <c r="FH8" s="6">
        <v>44228</v>
      </c>
      <c r="FI8" s="6">
        <v>44228</v>
      </c>
      <c r="FJ8" s="6">
        <v>44228</v>
      </c>
      <c r="FK8" s="6">
        <v>44228</v>
      </c>
      <c r="FL8" s="6">
        <v>44228</v>
      </c>
      <c r="FM8" s="6">
        <v>44228</v>
      </c>
      <c r="FN8" s="6">
        <v>44228</v>
      </c>
      <c r="FO8" s="6">
        <v>44228</v>
      </c>
      <c r="FP8" s="6">
        <v>44228</v>
      </c>
      <c r="FQ8" s="6">
        <v>44228</v>
      </c>
      <c r="FR8" s="6">
        <v>44228</v>
      </c>
      <c r="FS8" s="6">
        <v>44228</v>
      </c>
      <c r="FT8" s="6">
        <v>44228</v>
      </c>
      <c r="FU8" s="6">
        <v>44228</v>
      </c>
      <c r="FV8" s="6">
        <v>44228</v>
      </c>
      <c r="FW8" s="6">
        <v>44228</v>
      </c>
      <c r="FX8" s="6">
        <v>44228</v>
      </c>
      <c r="FY8" s="6">
        <v>44228</v>
      </c>
      <c r="FZ8" s="6">
        <v>44228</v>
      </c>
      <c r="GA8" s="6">
        <v>44228</v>
      </c>
      <c r="GB8" s="6">
        <v>44228</v>
      </c>
      <c r="GC8" s="6">
        <v>44228</v>
      </c>
      <c r="GD8" s="6">
        <v>44228</v>
      </c>
      <c r="GE8" s="6">
        <v>44228</v>
      </c>
      <c r="GF8" s="6">
        <v>44228</v>
      </c>
      <c r="GG8" s="6">
        <v>44228</v>
      </c>
      <c r="GH8" s="6">
        <v>44228</v>
      </c>
      <c r="GI8" s="6">
        <v>44228</v>
      </c>
      <c r="GJ8" s="6">
        <v>44228</v>
      </c>
      <c r="GK8" s="6">
        <v>44228</v>
      </c>
      <c r="GL8" s="6">
        <v>44228</v>
      </c>
      <c r="GM8" s="6">
        <v>44228</v>
      </c>
      <c r="GN8" s="6">
        <v>44228</v>
      </c>
      <c r="GO8" s="6">
        <v>44228</v>
      </c>
      <c r="GP8" s="6">
        <v>44228</v>
      </c>
      <c r="GQ8" s="6">
        <v>44228</v>
      </c>
      <c r="GR8" s="6">
        <v>44228</v>
      </c>
      <c r="GS8" s="6">
        <v>44228</v>
      </c>
      <c r="GT8" s="6">
        <v>44228</v>
      </c>
      <c r="GU8" s="6">
        <v>44228</v>
      </c>
      <c r="GV8" s="6">
        <v>44228</v>
      </c>
      <c r="GW8" s="6">
        <v>44228</v>
      </c>
      <c r="GX8" s="6">
        <v>44228</v>
      </c>
      <c r="GY8" s="6">
        <v>44228</v>
      </c>
      <c r="GZ8" s="6">
        <v>44228</v>
      </c>
      <c r="HA8" s="6">
        <v>44228</v>
      </c>
      <c r="HB8" s="6">
        <v>44228</v>
      </c>
      <c r="HC8" s="6">
        <v>44228</v>
      </c>
      <c r="HD8" s="6">
        <v>44228</v>
      </c>
      <c r="HE8" s="6">
        <v>44228</v>
      </c>
      <c r="HF8" s="6">
        <v>44228</v>
      </c>
      <c r="HG8" s="6">
        <v>44228</v>
      </c>
      <c r="HH8" s="6">
        <v>44228</v>
      </c>
      <c r="HI8" s="6">
        <v>44228</v>
      </c>
      <c r="HJ8" s="6">
        <v>44228</v>
      </c>
      <c r="HK8" s="6">
        <v>44228</v>
      </c>
      <c r="HL8" s="6">
        <v>44228</v>
      </c>
      <c r="HM8" s="6">
        <v>44228</v>
      </c>
    </row>
    <row r="9" spans="1:221">
      <c r="A9" s="4" t="s">
        <v>257</v>
      </c>
      <c r="B9" s="1">
        <v>7</v>
      </c>
      <c r="C9" s="1">
        <v>7</v>
      </c>
      <c r="D9" s="1">
        <v>7</v>
      </c>
      <c r="E9" s="1">
        <v>7</v>
      </c>
      <c r="F9" s="1">
        <v>7</v>
      </c>
      <c r="G9" s="1">
        <v>7</v>
      </c>
      <c r="H9" s="1">
        <v>7</v>
      </c>
      <c r="I9" s="1">
        <v>7</v>
      </c>
      <c r="J9" s="1">
        <v>7</v>
      </c>
      <c r="K9" s="1">
        <v>7</v>
      </c>
      <c r="L9" s="1">
        <v>7</v>
      </c>
      <c r="M9" s="1">
        <v>7</v>
      </c>
      <c r="N9" s="1">
        <v>7</v>
      </c>
      <c r="O9" s="1">
        <v>7</v>
      </c>
      <c r="P9" s="1">
        <v>7</v>
      </c>
      <c r="Q9" s="1">
        <v>7</v>
      </c>
      <c r="R9" s="1">
        <v>7</v>
      </c>
      <c r="S9" s="1">
        <v>7</v>
      </c>
      <c r="T9" s="1">
        <v>7</v>
      </c>
      <c r="U9" s="1">
        <v>7</v>
      </c>
      <c r="V9" s="1">
        <v>7</v>
      </c>
      <c r="W9" s="1">
        <v>7</v>
      </c>
      <c r="X9" s="1">
        <v>7</v>
      </c>
      <c r="Y9" s="1">
        <v>7</v>
      </c>
      <c r="Z9" s="1">
        <v>7</v>
      </c>
      <c r="AA9" s="1">
        <v>7</v>
      </c>
      <c r="AB9" s="1">
        <v>7</v>
      </c>
      <c r="AC9" s="1">
        <v>7</v>
      </c>
      <c r="AD9" s="1">
        <v>7</v>
      </c>
      <c r="AE9" s="1">
        <v>7</v>
      </c>
      <c r="AF9" s="1">
        <v>7</v>
      </c>
      <c r="AG9" s="1">
        <v>7</v>
      </c>
      <c r="AH9" s="1">
        <v>7</v>
      </c>
      <c r="AI9" s="1">
        <v>7</v>
      </c>
      <c r="AJ9" s="1">
        <v>7</v>
      </c>
      <c r="AK9" s="1">
        <v>7</v>
      </c>
      <c r="AL9" s="1">
        <v>7</v>
      </c>
      <c r="AM9" s="1">
        <v>7</v>
      </c>
      <c r="AN9" s="1">
        <v>7</v>
      </c>
      <c r="AO9" s="1">
        <v>7</v>
      </c>
      <c r="AP9" s="1">
        <v>7</v>
      </c>
      <c r="AQ9" s="1">
        <v>7</v>
      </c>
      <c r="AR9" s="1">
        <v>7</v>
      </c>
      <c r="AS9" s="1">
        <v>7</v>
      </c>
      <c r="AT9" s="1">
        <v>7</v>
      </c>
      <c r="AU9" s="1">
        <v>7</v>
      </c>
      <c r="AV9" s="1">
        <v>7</v>
      </c>
      <c r="AW9" s="1">
        <v>7</v>
      </c>
      <c r="AX9" s="1">
        <v>7</v>
      </c>
      <c r="AY9" s="1">
        <v>7</v>
      </c>
      <c r="AZ9" s="1">
        <v>7</v>
      </c>
      <c r="BA9" s="1">
        <v>7</v>
      </c>
      <c r="BB9" s="1">
        <v>7</v>
      </c>
      <c r="BC9" s="1">
        <v>7</v>
      </c>
      <c r="BD9" s="1">
        <v>7</v>
      </c>
      <c r="BE9" s="1">
        <v>7</v>
      </c>
      <c r="BF9" s="1">
        <v>7</v>
      </c>
      <c r="BG9" s="1">
        <v>7</v>
      </c>
      <c r="BH9" s="1">
        <v>7</v>
      </c>
      <c r="BI9" s="1">
        <v>7</v>
      </c>
      <c r="BJ9" s="1">
        <v>7</v>
      </c>
      <c r="BK9" s="1">
        <v>7</v>
      </c>
      <c r="BL9" s="1">
        <v>7</v>
      </c>
      <c r="BM9" s="1">
        <v>7</v>
      </c>
      <c r="BN9" s="1">
        <v>7</v>
      </c>
      <c r="BO9" s="1">
        <v>7</v>
      </c>
      <c r="BP9" s="1">
        <v>7</v>
      </c>
      <c r="BQ9" s="1">
        <v>7</v>
      </c>
      <c r="BR9" s="1">
        <v>7</v>
      </c>
      <c r="BS9" s="1">
        <v>7</v>
      </c>
      <c r="BT9" s="1">
        <v>7</v>
      </c>
      <c r="BU9" s="1">
        <v>7</v>
      </c>
      <c r="BV9" s="1">
        <v>7</v>
      </c>
      <c r="BW9" s="1">
        <v>7</v>
      </c>
      <c r="BX9" s="1">
        <v>7</v>
      </c>
      <c r="BY9" s="1">
        <v>7</v>
      </c>
      <c r="BZ9" s="1">
        <v>7</v>
      </c>
      <c r="CA9" s="1">
        <v>7</v>
      </c>
      <c r="CB9" s="1">
        <v>7</v>
      </c>
      <c r="CC9" s="1">
        <v>7</v>
      </c>
      <c r="CD9" s="1">
        <v>7</v>
      </c>
      <c r="CE9" s="1">
        <v>7</v>
      </c>
      <c r="CF9" s="1">
        <v>7</v>
      </c>
      <c r="CG9" s="1">
        <v>7</v>
      </c>
      <c r="CH9" s="1">
        <v>7</v>
      </c>
      <c r="CI9" s="1">
        <v>7</v>
      </c>
      <c r="CJ9" s="1">
        <v>7</v>
      </c>
      <c r="CK9" s="1">
        <v>7</v>
      </c>
      <c r="CL9" s="1">
        <v>7</v>
      </c>
      <c r="CM9" s="1">
        <v>7</v>
      </c>
      <c r="CN9" s="1">
        <v>7</v>
      </c>
      <c r="CO9" s="1">
        <v>7</v>
      </c>
      <c r="CP9" s="1">
        <v>7</v>
      </c>
      <c r="CQ9" s="1">
        <v>7</v>
      </c>
      <c r="CR9" s="1">
        <v>7</v>
      </c>
      <c r="CS9" s="1">
        <v>7</v>
      </c>
      <c r="CT9" s="1">
        <v>7</v>
      </c>
      <c r="CU9" s="1">
        <v>7</v>
      </c>
      <c r="CV9" s="1">
        <v>7</v>
      </c>
      <c r="CW9" s="1">
        <v>7</v>
      </c>
      <c r="CX9" s="1">
        <v>7</v>
      </c>
      <c r="CY9" s="1">
        <v>7</v>
      </c>
      <c r="CZ9" s="1">
        <v>7</v>
      </c>
      <c r="DA9" s="1">
        <v>7</v>
      </c>
      <c r="DB9" s="1">
        <v>7</v>
      </c>
      <c r="DC9" s="1">
        <v>7</v>
      </c>
      <c r="DD9" s="1">
        <v>7</v>
      </c>
      <c r="DE9" s="1">
        <v>7</v>
      </c>
      <c r="DF9" s="1">
        <v>7</v>
      </c>
      <c r="DG9" s="1">
        <v>7</v>
      </c>
      <c r="DH9" s="1">
        <v>7</v>
      </c>
      <c r="DI9" s="1">
        <v>7</v>
      </c>
      <c r="DJ9" s="1">
        <v>7</v>
      </c>
      <c r="DK9" s="1">
        <v>7</v>
      </c>
      <c r="DL9" s="1">
        <v>7</v>
      </c>
      <c r="DM9" s="1">
        <v>7</v>
      </c>
      <c r="DN9" s="1">
        <v>7</v>
      </c>
      <c r="DO9" s="1">
        <v>7</v>
      </c>
      <c r="DP9" s="1">
        <v>7</v>
      </c>
      <c r="DQ9" s="1">
        <v>7</v>
      </c>
      <c r="DR9" s="1">
        <v>7</v>
      </c>
      <c r="DS9" s="1">
        <v>7</v>
      </c>
      <c r="DT9" s="1">
        <v>7</v>
      </c>
      <c r="DU9" s="1">
        <v>7</v>
      </c>
      <c r="DV9" s="1">
        <v>7</v>
      </c>
      <c r="DW9" s="1">
        <v>7</v>
      </c>
      <c r="DX9" s="1">
        <v>7</v>
      </c>
      <c r="DY9" s="1">
        <v>7</v>
      </c>
      <c r="DZ9" s="1">
        <v>7</v>
      </c>
      <c r="EA9" s="1">
        <v>7</v>
      </c>
      <c r="EB9" s="1">
        <v>7</v>
      </c>
      <c r="EC9" s="1">
        <v>7</v>
      </c>
      <c r="ED9" s="1">
        <v>7</v>
      </c>
      <c r="EE9" s="1">
        <v>7</v>
      </c>
      <c r="EF9" s="1">
        <v>7</v>
      </c>
      <c r="EG9" s="1">
        <v>7</v>
      </c>
      <c r="EH9" s="1">
        <v>7</v>
      </c>
      <c r="EI9" s="1">
        <v>7</v>
      </c>
      <c r="EJ9" s="1">
        <v>7</v>
      </c>
      <c r="EK9" s="1">
        <v>7</v>
      </c>
      <c r="EL9" s="1">
        <v>7</v>
      </c>
      <c r="EM9" s="1">
        <v>7</v>
      </c>
      <c r="EN9" s="1">
        <v>7</v>
      </c>
      <c r="EO9" s="1">
        <v>7</v>
      </c>
      <c r="EP9" s="1">
        <v>7</v>
      </c>
      <c r="EQ9" s="1">
        <v>7</v>
      </c>
      <c r="ER9" s="1">
        <v>7</v>
      </c>
      <c r="ES9" s="1">
        <v>7</v>
      </c>
      <c r="ET9" s="1">
        <v>7</v>
      </c>
      <c r="EU9" s="1">
        <v>7</v>
      </c>
      <c r="EV9" s="1">
        <v>7</v>
      </c>
      <c r="EW9" s="1">
        <v>7</v>
      </c>
      <c r="EX9" s="1">
        <v>7</v>
      </c>
      <c r="EY9" s="1">
        <v>7</v>
      </c>
      <c r="EZ9" s="1">
        <v>7</v>
      </c>
      <c r="FA9" s="1">
        <v>7</v>
      </c>
      <c r="FB9" s="1">
        <v>7</v>
      </c>
      <c r="FC9" s="1">
        <v>7</v>
      </c>
      <c r="FD9" s="1">
        <v>7</v>
      </c>
      <c r="FE9" s="1">
        <v>7</v>
      </c>
      <c r="FF9" s="1">
        <v>7</v>
      </c>
      <c r="FG9" s="1">
        <v>7</v>
      </c>
      <c r="FH9" s="1">
        <v>7</v>
      </c>
      <c r="FI9" s="1">
        <v>7</v>
      </c>
      <c r="FJ9" s="1">
        <v>7</v>
      </c>
      <c r="FK9" s="1">
        <v>7</v>
      </c>
      <c r="FL9" s="1">
        <v>7</v>
      </c>
      <c r="FM9" s="1">
        <v>7</v>
      </c>
      <c r="FN9" s="1">
        <v>7</v>
      </c>
      <c r="FO9" s="1">
        <v>7</v>
      </c>
      <c r="FP9" s="1">
        <v>7</v>
      </c>
      <c r="FQ9" s="1">
        <v>7</v>
      </c>
      <c r="FR9" s="1">
        <v>7</v>
      </c>
      <c r="FS9" s="1">
        <v>7</v>
      </c>
      <c r="FT9" s="1">
        <v>7</v>
      </c>
      <c r="FU9" s="1">
        <v>7</v>
      </c>
      <c r="FV9" s="1">
        <v>7</v>
      </c>
      <c r="FW9" s="1">
        <v>7</v>
      </c>
      <c r="FX9" s="1">
        <v>7</v>
      </c>
      <c r="FY9" s="1">
        <v>7</v>
      </c>
      <c r="FZ9" s="1">
        <v>7</v>
      </c>
      <c r="GA9" s="1">
        <v>7</v>
      </c>
      <c r="GB9" s="1">
        <v>7</v>
      </c>
      <c r="GC9" s="1">
        <v>7</v>
      </c>
      <c r="GD9" s="1">
        <v>7</v>
      </c>
      <c r="GE9" s="1">
        <v>7</v>
      </c>
      <c r="GF9" s="1">
        <v>7</v>
      </c>
      <c r="GG9" s="1">
        <v>7</v>
      </c>
      <c r="GH9" s="1">
        <v>7</v>
      </c>
      <c r="GI9" s="1">
        <v>7</v>
      </c>
      <c r="GJ9" s="1">
        <v>7</v>
      </c>
      <c r="GK9" s="1">
        <v>7</v>
      </c>
      <c r="GL9" s="1">
        <v>7</v>
      </c>
      <c r="GM9" s="1">
        <v>7</v>
      </c>
      <c r="GN9" s="1">
        <v>7</v>
      </c>
      <c r="GO9" s="1">
        <v>7</v>
      </c>
      <c r="GP9" s="1">
        <v>7</v>
      </c>
      <c r="GQ9" s="1">
        <v>7</v>
      </c>
      <c r="GR9" s="1">
        <v>7</v>
      </c>
      <c r="GS9" s="1">
        <v>7</v>
      </c>
      <c r="GT9" s="1">
        <v>7</v>
      </c>
      <c r="GU9" s="1">
        <v>7</v>
      </c>
      <c r="GV9" s="1">
        <v>7</v>
      </c>
      <c r="GW9" s="1">
        <v>7</v>
      </c>
      <c r="GX9" s="1">
        <v>7</v>
      </c>
      <c r="GY9" s="1">
        <v>7</v>
      </c>
      <c r="GZ9" s="1">
        <v>7</v>
      </c>
      <c r="HA9" s="1">
        <v>7</v>
      </c>
      <c r="HB9" s="1">
        <v>7</v>
      </c>
      <c r="HC9" s="1">
        <v>7</v>
      </c>
      <c r="HD9" s="1">
        <v>7</v>
      </c>
      <c r="HE9" s="1">
        <v>7</v>
      </c>
      <c r="HF9" s="1">
        <v>7</v>
      </c>
      <c r="HG9" s="1">
        <v>7</v>
      </c>
      <c r="HH9" s="1">
        <v>7</v>
      </c>
      <c r="HI9" s="1">
        <v>7</v>
      </c>
      <c r="HJ9" s="1">
        <v>7</v>
      </c>
      <c r="HK9" s="1">
        <v>7</v>
      </c>
      <c r="HL9" s="1">
        <v>7</v>
      </c>
      <c r="HM9" s="1">
        <v>7</v>
      </c>
    </row>
    <row r="10" spans="1:221">
      <c r="A10" s="4" t="s">
        <v>258</v>
      </c>
      <c r="B10" s="8" t="s">
        <v>2732</v>
      </c>
      <c r="C10" s="8" t="s">
        <v>2733</v>
      </c>
      <c r="D10" s="8" t="s">
        <v>2734</v>
      </c>
      <c r="E10" s="8" t="s">
        <v>2735</v>
      </c>
      <c r="F10" s="8" t="s">
        <v>2736</v>
      </c>
      <c r="G10" s="8" t="s">
        <v>2737</v>
      </c>
      <c r="H10" s="8" t="s">
        <v>2738</v>
      </c>
      <c r="I10" s="8" t="s">
        <v>2739</v>
      </c>
      <c r="J10" s="8" t="s">
        <v>2740</v>
      </c>
      <c r="K10" s="8" t="s">
        <v>2741</v>
      </c>
      <c r="L10" s="8" t="s">
        <v>2742</v>
      </c>
      <c r="M10" s="8" t="s">
        <v>2743</v>
      </c>
      <c r="N10" s="8" t="s">
        <v>2744</v>
      </c>
      <c r="O10" s="8" t="s">
        <v>2745</v>
      </c>
      <c r="P10" s="8" t="s">
        <v>2746</v>
      </c>
      <c r="Q10" s="8" t="s">
        <v>2747</v>
      </c>
      <c r="R10" s="8" t="s">
        <v>2748</v>
      </c>
      <c r="S10" s="8" t="s">
        <v>2749</v>
      </c>
      <c r="T10" s="8" t="s">
        <v>2750</v>
      </c>
      <c r="U10" s="8" t="s">
        <v>2751</v>
      </c>
      <c r="V10" s="8" t="s">
        <v>2752</v>
      </c>
      <c r="W10" s="8" t="s">
        <v>2753</v>
      </c>
      <c r="X10" s="8" t="s">
        <v>2754</v>
      </c>
      <c r="Y10" s="8" t="s">
        <v>2755</v>
      </c>
      <c r="Z10" s="8" t="s">
        <v>2756</v>
      </c>
      <c r="AA10" s="8" t="s">
        <v>2757</v>
      </c>
      <c r="AB10" s="8" t="s">
        <v>2758</v>
      </c>
      <c r="AC10" s="8" t="s">
        <v>2759</v>
      </c>
      <c r="AD10" s="8" t="s">
        <v>2760</v>
      </c>
      <c r="AE10" s="8" t="s">
        <v>2761</v>
      </c>
      <c r="AF10" s="8" t="s">
        <v>2762</v>
      </c>
      <c r="AG10" s="8" t="s">
        <v>2763</v>
      </c>
      <c r="AH10" s="8" t="s">
        <v>2764</v>
      </c>
      <c r="AI10" s="8" t="s">
        <v>2765</v>
      </c>
      <c r="AJ10" s="8" t="s">
        <v>2766</v>
      </c>
      <c r="AK10" s="8" t="s">
        <v>2767</v>
      </c>
      <c r="AL10" s="8" t="s">
        <v>2768</v>
      </c>
      <c r="AM10" s="8" t="s">
        <v>2769</v>
      </c>
      <c r="AN10" s="8" t="s">
        <v>2770</v>
      </c>
      <c r="AO10" s="8" t="s">
        <v>2771</v>
      </c>
      <c r="AP10" s="8" t="s">
        <v>2772</v>
      </c>
      <c r="AQ10" s="8" t="s">
        <v>2773</v>
      </c>
      <c r="AR10" s="8" t="s">
        <v>2774</v>
      </c>
      <c r="AS10" s="8" t="s">
        <v>2775</v>
      </c>
      <c r="AT10" s="8" t="s">
        <v>2776</v>
      </c>
      <c r="AU10" s="8" t="s">
        <v>2777</v>
      </c>
      <c r="AV10" s="8" t="s">
        <v>2778</v>
      </c>
      <c r="AW10" s="8" t="s">
        <v>2779</v>
      </c>
      <c r="AX10" s="8" t="s">
        <v>2780</v>
      </c>
      <c r="AY10" s="8" t="s">
        <v>2781</v>
      </c>
      <c r="AZ10" s="8" t="s">
        <v>2782</v>
      </c>
      <c r="BA10" s="8" t="s">
        <v>2783</v>
      </c>
      <c r="BB10" s="8" t="s">
        <v>2784</v>
      </c>
      <c r="BC10" s="8" t="s">
        <v>2785</v>
      </c>
      <c r="BD10" s="8" t="s">
        <v>2786</v>
      </c>
      <c r="BE10" s="8" t="s">
        <v>2787</v>
      </c>
      <c r="BF10" s="8" t="s">
        <v>2788</v>
      </c>
      <c r="BG10" s="8" t="s">
        <v>2789</v>
      </c>
      <c r="BH10" s="8" t="s">
        <v>2790</v>
      </c>
      <c r="BI10" s="8" t="s">
        <v>2791</v>
      </c>
      <c r="BJ10" s="8" t="s">
        <v>2792</v>
      </c>
      <c r="BK10" s="8" t="s">
        <v>2793</v>
      </c>
      <c r="BL10" s="8" t="s">
        <v>2794</v>
      </c>
      <c r="BM10" s="8" t="s">
        <v>2795</v>
      </c>
      <c r="BN10" s="8" t="s">
        <v>2796</v>
      </c>
      <c r="BO10" s="8" t="s">
        <v>2797</v>
      </c>
      <c r="BP10" s="8" t="s">
        <v>2798</v>
      </c>
      <c r="BQ10" s="8" t="s">
        <v>2799</v>
      </c>
      <c r="BR10" s="8" t="s">
        <v>2800</v>
      </c>
      <c r="BS10" s="8" t="s">
        <v>2801</v>
      </c>
      <c r="BT10" s="8" t="s">
        <v>2802</v>
      </c>
      <c r="BU10" s="8" t="s">
        <v>2803</v>
      </c>
      <c r="BV10" s="8" t="s">
        <v>2804</v>
      </c>
      <c r="BW10" s="8" t="s">
        <v>2805</v>
      </c>
      <c r="BX10" s="8" t="s">
        <v>2806</v>
      </c>
      <c r="BY10" s="8" t="s">
        <v>2807</v>
      </c>
      <c r="BZ10" s="8" t="s">
        <v>2808</v>
      </c>
      <c r="CA10" s="8" t="s">
        <v>2809</v>
      </c>
      <c r="CB10" s="8" t="s">
        <v>2810</v>
      </c>
      <c r="CC10" s="8" t="s">
        <v>2811</v>
      </c>
      <c r="CD10" s="8" t="s">
        <v>2812</v>
      </c>
      <c r="CE10" s="8" t="s">
        <v>2813</v>
      </c>
      <c r="CF10" s="8" t="s">
        <v>2814</v>
      </c>
      <c r="CG10" s="8" t="s">
        <v>2815</v>
      </c>
      <c r="CH10" s="8" t="s">
        <v>2816</v>
      </c>
      <c r="CI10" s="8" t="s">
        <v>2817</v>
      </c>
      <c r="CJ10" s="8" t="s">
        <v>2818</v>
      </c>
      <c r="CK10" s="8" t="s">
        <v>2819</v>
      </c>
      <c r="CL10" s="8" t="s">
        <v>2820</v>
      </c>
      <c r="CM10" s="8" t="s">
        <v>2821</v>
      </c>
      <c r="CN10" s="8" t="s">
        <v>2822</v>
      </c>
      <c r="CO10" s="8" t="s">
        <v>2823</v>
      </c>
      <c r="CP10" s="8" t="s">
        <v>2824</v>
      </c>
      <c r="CQ10" s="8" t="s">
        <v>2825</v>
      </c>
      <c r="CR10" s="8" t="s">
        <v>2826</v>
      </c>
      <c r="CS10" s="8" t="s">
        <v>2827</v>
      </c>
      <c r="CT10" s="8" t="s">
        <v>2828</v>
      </c>
      <c r="CU10" s="8" t="s">
        <v>2829</v>
      </c>
      <c r="CV10" s="8" t="s">
        <v>2830</v>
      </c>
      <c r="CW10" s="8" t="s">
        <v>2831</v>
      </c>
      <c r="CX10" s="8" t="s">
        <v>2832</v>
      </c>
      <c r="CY10" s="8" t="s">
        <v>2833</v>
      </c>
      <c r="CZ10" s="8" t="s">
        <v>2834</v>
      </c>
      <c r="DA10" s="8" t="s">
        <v>2835</v>
      </c>
      <c r="DB10" s="8" t="s">
        <v>2836</v>
      </c>
      <c r="DC10" s="8" t="s">
        <v>2837</v>
      </c>
      <c r="DD10" s="8" t="s">
        <v>2838</v>
      </c>
      <c r="DE10" s="8" t="s">
        <v>2839</v>
      </c>
      <c r="DF10" s="8" t="s">
        <v>2840</v>
      </c>
      <c r="DG10" s="8" t="s">
        <v>2841</v>
      </c>
      <c r="DH10" s="8" t="s">
        <v>2842</v>
      </c>
      <c r="DI10" s="8" t="s">
        <v>2843</v>
      </c>
      <c r="DJ10" s="8" t="s">
        <v>2844</v>
      </c>
      <c r="DK10" s="8" t="s">
        <v>2845</v>
      </c>
      <c r="DL10" s="8" t="s">
        <v>2846</v>
      </c>
      <c r="DM10" s="8" t="s">
        <v>2847</v>
      </c>
      <c r="DN10" s="8" t="s">
        <v>2848</v>
      </c>
      <c r="DO10" s="8" t="s">
        <v>2849</v>
      </c>
      <c r="DP10" s="8" t="s">
        <v>2850</v>
      </c>
      <c r="DQ10" s="8" t="s">
        <v>2851</v>
      </c>
      <c r="DR10" s="8" t="s">
        <v>2852</v>
      </c>
      <c r="DS10" s="8" t="s">
        <v>2853</v>
      </c>
      <c r="DT10" s="8" t="s">
        <v>2854</v>
      </c>
      <c r="DU10" s="8" t="s">
        <v>2855</v>
      </c>
      <c r="DV10" s="8" t="s">
        <v>2856</v>
      </c>
      <c r="DW10" s="8" t="s">
        <v>2857</v>
      </c>
      <c r="DX10" s="8" t="s">
        <v>2858</v>
      </c>
      <c r="DY10" s="8" t="s">
        <v>2859</v>
      </c>
      <c r="DZ10" s="8" t="s">
        <v>2860</v>
      </c>
      <c r="EA10" s="8" t="s">
        <v>2861</v>
      </c>
      <c r="EB10" s="8" t="s">
        <v>2862</v>
      </c>
      <c r="EC10" s="8" t="s">
        <v>2863</v>
      </c>
      <c r="ED10" s="8" t="s">
        <v>2864</v>
      </c>
      <c r="EE10" s="8" t="s">
        <v>2865</v>
      </c>
      <c r="EF10" s="8" t="s">
        <v>2866</v>
      </c>
      <c r="EG10" s="8" t="s">
        <v>2867</v>
      </c>
      <c r="EH10" s="8" t="s">
        <v>2868</v>
      </c>
      <c r="EI10" s="8" t="s">
        <v>2869</v>
      </c>
      <c r="EJ10" s="8" t="s">
        <v>2870</v>
      </c>
      <c r="EK10" s="8" t="s">
        <v>2871</v>
      </c>
      <c r="EL10" s="8" t="s">
        <v>2872</v>
      </c>
      <c r="EM10" s="8" t="s">
        <v>2873</v>
      </c>
      <c r="EN10" s="8" t="s">
        <v>2874</v>
      </c>
      <c r="EO10" s="8" t="s">
        <v>2875</v>
      </c>
      <c r="EP10" s="8" t="s">
        <v>2876</v>
      </c>
      <c r="EQ10" s="8" t="s">
        <v>2877</v>
      </c>
      <c r="ER10" s="8" t="s">
        <v>2878</v>
      </c>
      <c r="ES10" s="8" t="s">
        <v>2879</v>
      </c>
      <c r="ET10" s="8" t="s">
        <v>2880</v>
      </c>
      <c r="EU10" s="8" t="s">
        <v>2881</v>
      </c>
      <c r="EV10" s="8" t="s">
        <v>2882</v>
      </c>
      <c r="EW10" s="8" t="s">
        <v>2883</v>
      </c>
      <c r="EX10" s="8" t="s">
        <v>2884</v>
      </c>
      <c r="EY10" s="8" t="s">
        <v>2885</v>
      </c>
      <c r="EZ10" s="8" t="s">
        <v>2886</v>
      </c>
      <c r="FA10" s="8" t="s">
        <v>2887</v>
      </c>
      <c r="FB10" s="8" t="s">
        <v>2888</v>
      </c>
      <c r="FC10" s="8" t="s">
        <v>2889</v>
      </c>
      <c r="FD10" s="8" t="s">
        <v>2890</v>
      </c>
      <c r="FE10" s="8" t="s">
        <v>2891</v>
      </c>
      <c r="FF10" s="8" t="s">
        <v>2892</v>
      </c>
      <c r="FG10" s="8" t="s">
        <v>2893</v>
      </c>
      <c r="FH10" s="8" t="s">
        <v>2894</v>
      </c>
      <c r="FI10" s="8" t="s">
        <v>2895</v>
      </c>
      <c r="FJ10" s="8" t="s">
        <v>2896</v>
      </c>
      <c r="FK10" s="8" t="s">
        <v>2897</v>
      </c>
      <c r="FL10" s="8" t="s">
        <v>2898</v>
      </c>
      <c r="FM10" s="8" t="s">
        <v>2899</v>
      </c>
      <c r="FN10" s="8" t="s">
        <v>2900</v>
      </c>
      <c r="FO10" s="8" t="s">
        <v>2901</v>
      </c>
      <c r="FP10" s="8" t="s">
        <v>2902</v>
      </c>
      <c r="FQ10" s="8" t="s">
        <v>2903</v>
      </c>
      <c r="FR10" s="8" t="s">
        <v>2904</v>
      </c>
      <c r="FS10" s="8" t="s">
        <v>2905</v>
      </c>
      <c r="FT10" s="8" t="s">
        <v>2906</v>
      </c>
      <c r="FU10" s="8" t="s">
        <v>2907</v>
      </c>
      <c r="FV10" s="8" t="s">
        <v>2908</v>
      </c>
      <c r="FW10" s="8" t="s">
        <v>2909</v>
      </c>
      <c r="FX10" s="8" t="s">
        <v>2910</v>
      </c>
      <c r="FY10" s="8" t="s">
        <v>2911</v>
      </c>
      <c r="FZ10" s="8" t="s">
        <v>2912</v>
      </c>
      <c r="GA10" s="8" t="s">
        <v>2913</v>
      </c>
      <c r="GB10" s="8" t="s">
        <v>2914</v>
      </c>
      <c r="GC10" s="8" t="s">
        <v>2915</v>
      </c>
      <c r="GD10" s="8" t="s">
        <v>2916</v>
      </c>
      <c r="GE10" s="8" t="s">
        <v>2917</v>
      </c>
      <c r="GF10" s="8" t="s">
        <v>2918</v>
      </c>
      <c r="GG10" s="8" t="s">
        <v>2919</v>
      </c>
      <c r="GH10" s="8" t="s">
        <v>2920</v>
      </c>
      <c r="GI10" s="8" t="s">
        <v>2921</v>
      </c>
      <c r="GJ10" s="8" t="s">
        <v>2922</v>
      </c>
      <c r="GK10" s="8" t="s">
        <v>2923</v>
      </c>
      <c r="GL10" s="8" t="s">
        <v>2924</v>
      </c>
      <c r="GM10" s="8" t="s">
        <v>2925</v>
      </c>
      <c r="GN10" s="8" t="s">
        <v>2926</v>
      </c>
      <c r="GO10" s="8" t="s">
        <v>2927</v>
      </c>
      <c r="GP10" s="8" t="s">
        <v>2928</v>
      </c>
      <c r="GQ10" s="8" t="s">
        <v>2929</v>
      </c>
      <c r="GR10" s="8" t="s">
        <v>2930</v>
      </c>
      <c r="GS10" s="8" t="s">
        <v>2931</v>
      </c>
      <c r="GT10" s="8" t="s">
        <v>2932</v>
      </c>
      <c r="GU10" s="8" t="s">
        <v>2933</v>
      </c>
      <c r="GV10" s="8" t="s">
        <v>2934</v>
      </c>
      <c r="GW10" s="8" t="s">
        <v>2935</v>
      </c>
      <c r="GX10" s="8" t="s">
        <v>2936</v>
      </c>
      <c r="GY10" s="8" t="s">
        <v>2937</v>
      </c>
      <c r="GZ10" s="8" t="s">
        <v>2938</v>
      </c>
      <c r="HA10" s="8" t="s">
        <v>2939</v>
      </c>
      <c r="HB10" s="8" t="s">
        <v>2940</v>
      </c>
      <c r="HC10" s="8" t="s">
        <v>2941</v>
      </c>
      <c r="HD10" s="8" t="s">
        <v>2942</v>
      </c>
      <c r="HE10" s="8" t="s">
        <v>2943</v>
      </c>
      <c r="HF10" s="8" t="s">
        <v>2944</v>
      </c>
      <c r="HG10" s="8" t="s">
        <v>2945</v>
      </c>
      <c r="HH10" s="8" t="s">
        <v>2946</v>
      </c>
      <c r="HI10" s="8" t="s">
        <v>2947</v>
      </c>
      <c r="HJ10" s="8" t="s">
        <v>2948</v>
      </c>
      <c r="HK10" s="8" t="s">
        <v>2949</v>
      </c>
      <c r="HL10" s="8" t="s">
        <v>2950</v>
      </c>
      <c r="HM10" s="8" t="s">
        <v>2951</v>
      </c>
    </row>
    <row r="11" spans="1:221">
      <c r="A11" s="10">
        <v>42036</v>
      </c>
      <c r="B11" s="9">
        <v>23.100999999999999</v>
      </c>
      <c r="C11" s="9">
        <v>247.161</v>
      </c>
      <c r="D11" s="9">
        <v>130.10300000000001</v>
      </c>
      <c r="E11" s="9">
        <v>117.059</v>
      </c>
      <c r="F11" s="9">
        <v>169.393</v>
      </c>
      <c r="G11" s="9">
        <v>74.384</v>
      </c>
      <c r="H11" s="9">
        <v>95.009</v>
      </c>
      <c r="I11" s="9">
        <v>25.18</v>
      </c>
      <c r="J11" s="9">
        <v>8.798</v>
      </c>
      <c r="K11" s="9">
        <v>16.382000000000001</v>
      </c>
      <c r="L11" s="9">
        <v>168.851</v>
      </c>
      <c r="M11" s="9">
        <v>87.263000000000005</v>
      </c>
      <c r="N11" s="9">
        <v>81.587999999999994</v>
      </c>
      <c r="O11" s="9">
        <v>129.005</v>
      </c>
      <c r="P11" s="9">
        <v>69.322000000000003</v>
      </c>
      <c r="Q11" s="9">
        <v>59.683</v>
      </c>
      <c r="R11" s="9">
        <v>10.023</v>
      </c>
      <c r="S11" s="9">
        <v>4.6950000000000003</v>
      </c>
      <c r="T11" s="9">
        <v>5.3280000000000003</v>
      </c>
      <c r="U11" s="9">
        <v>4.931</v>
      </c>
      <c r="V11" s="9">
        <v>1.7030000000000001</v>
      </c>
      <c r="W11" s="9">
        <v>3.2290000000000001</v>
      </c>
      <c r="X11" s="9">
        <v>3.3929999999999998</v>
      </c>
      <c r="Y11" s="9">
        <v>1.5409999999999999</v>
      </c>
      <c r="Z11" s="9">
        <v>1.8520000000000001</v>
      </c>
      <c r="AA11" s="9">
        <v>5.0549999999999997</v>
      </c>
      <c r="AB11" s="9">
        <v>2.044</v>
      </c>
      <c r="AC11" s="9">
        <v>3.0110000000000001</v>
      </c>
      <c r="AD11" s="9">
        <v>4.6449999999999996</v>
      </c>
      <c r="AE11" s="9">
        <v>1.7030000000000001</v>
      </c>
      <c r="AF11" s="9">
        <v>2.9420000000000002</v>
      </c>
      <c r="AG11" s="9">
        <v>30.593</v>
      </c>
      <c r="AH11" s="9">
        <v>16.404</v>
      </c>
      <c r="AI11" s="9">
        <v>14.19</v>
      </c>
      <c r="AJ11" s="9">
        <v>98.412000000000006</v>
      </c>
      <c r="AK11" s="9">
        <v>52.917999999999999</v>
      </c>
      <c r="AL11" s="9">
        <v>45.493000000000002</v>
      </c>
      <c r="AM11" s="9">
        <v>28.146999999999998</v>
      </c>
      <c r="AN11" s="9">
        <v>14.568</v>
      </c>
      <c r="AO11" s="9">
        <v>13.579000000000001</v>
      </c>
      <c r="AP11" s="9">
        <v>84.736000000000004</v>
      </c>
      <c r="AQ11" s="9">
        <v>44.545999999999999</v>
      </c>
      <c r="AR11" s="9">
        <v>40.19</v>
      </c>
      <c r="AS11" s="9">
        <v>4.7889999999999997</v>
      </c>
      <c r="AT11" s="9">
        <v>2.1320000000000001</v>
      </c>
      <c r="AU11" s="9">
        <v>2.657</v>
      </c>
      <c r="AV11" s="9">
        <v>137.07599999999999</v>
      </c>
      <c r="AW11" s="9">
        <v>73.656000000000006</v>
      </c>
      <c r="AX11" s="9">
        <v>63.418999999999997</v>
      </c>
      <c r="AY11" s="9">
        <v>116.637</v>
      </c>
      <c r="AZ11" s="9">
        <v>62.591000000000001</v>
      </c>
      <c r="BA11" s="9">
        <v>54.045999999999999</v>
      </c>
      <c r="BB11" s="9">
        <v>109.845</v>
      </c>
      <c r="BC11" s="9">
        <v>58.658999999999999</v>
      </c>
      <c r="BD11" s="9">
        <v>51.185000000000002</v>
      </c>
      <c r="BE11" s="9">
        <v>29.242999999999999</v>
      </c>
      <c r="BF11" s="9">
        <v>15.38</v>
      </c>
      <c r="BG11" s="9">
        <v>13.862</v>
      </c>
      <c r="BH11" s="9">
        <v>19.236999999999998</v>
      </c>
      <c r="BI11" s="9">
        <v>10.092000000000001</v>
      </c>
      <c r="BJ11" s="9">
        <v>9.1449999999999996</v>
      </c>
      <c r="BK11" s="9">
        <v>11.167</v>
      </c>
      <c r="BL11" s="9">
        <v>5.758</v>
      </c>
      <c r="BM11" s="9">
        <v>5.4089999999999998</v>
      </c>
      <c r="BN11" s="9">
        <v>4.7279999999999998</v>
      </c>
      <c r="BO11" s="9">
        <v>2.6379999999999999</v>
      </c>
      <c r="BP11" s="9">
        <v>2.09</v>
      </c>
      <c r="BQ11" s="9">
        <v>35.119</v>
      </c>
      <c r="BR11" s="9">
        <v>15.303000000000001</v>
      </c>
      <c r="BS11" s="9">
        <v>19.815000000000001</v>
      </c>
      <c r="BT11" s="9">
        <v>8.89</v>
      </c>
      <c r="BU11" s="9">
        <v>3.5110000000000001</v>
      </c>
      <c r="BV11" s="9">
        <v>5.3789999999999996</v>
      </c>
      <c r="BW11" s="9">
        <v>2.1749999999999998</v>
      </c>
      <c r="BX11" s="9">
        <v>1.0569999999999999</v>
      </c>
      <c r="BY11" s="9">
        <v>1.119</v>
      </c>
      <c r="BZ11" s="9">
        <v>7.5629999999999997</v>
      </c>
      <c r="CA11" s="9">
        <v>2.996</v>
      </c>
      <c r="CB11" s="9">
        <v>4.5670000000000002</v>
      </c>
      <c r="CC11" s="9">
        <v>1.708</v>
      </c>
      <c r="CD11" s="9">
        <v>0.77</v>
      </c>
      <c r="CE11" s="9">
        <v>0.93799999999999994</v>
      </c>
      <c r="CF11" s="9">
        <v>5.3490000000000002</v>
      </c>
      <c r="CG11" s="9">
        <v>2.1480000000000001</v>
      </c>
      <c r="CH11" s="9">
        <v>3.2</v>
      </c>
      <c r="CI11" s="9">
        <v>0.47</v>
      </c>
      <c r="CJ11" s="9">
        <v>0.28499999999999998</v>
      </c>
      <c r="CK11" s="9">
        <v>0.185</v>
      </c>
      <c r="CL11" s="9">
        <v>1.327</v>
      </c>
      <c r="CM11" s="9">
        <v>0.51400000000000001</v>
      </c>
      <c r="CN11" s="9">
        <v>0.81299999999999994</v>
      </c>
      <c r="CO11" s="9">
        <v>1.3879999999999999</v>
      </c>
      <c r="CP11" s="9">
        <v>7.0999999999999994E-2</v>
      </c>
      <c r="CQ11" s="9">
        <v>1.3169999999999999</v>
      </c>
      <c r="CR11" s="9">
        <v>18.172999999999998</v>
      </c>
      <c r="CS11" s="9">
        <v>7.3369999999999997</v>
      </c>
      <c r="CT11" s="9">
        <v>10.836</v>
      </c>
      <c r="CU11" s="9">
        <v>13.617000000000001</v>
      </c>
      <c r="CV11" s="9">
        <v>6.1479999999999997</v>
      </c>
      <c r="CW11" s="9">
        <v>7.4690000000000003</v>
      </c>
      <c r="CX11" s="9">
        <v>2.5</v>
      </c>
      <c r="CY11" s="9">
        <v>1.419</v>
      </c>
      <c r="CZ11" s="9">
        <v>1.081</v>
      </c>
      <c r="DA11" s="9">
        <v>11.117000000000001</v>
      </c>
      <c r="DB11" s="9">
        <v>4.7290000000000001</v>
      </c>
      <c r="DC11" s="9">
        <v>6.3879999999999999</v>
      </c>
      <c r="DD11" s="9">
        <v>131.505</v>
      </c>
      <c r="DE11" s="9">
        <v>70.741</v>
      </c>
      <c r="DF11" s="9">
        <v>60.762999999999998</v>
      </c>
      <c r="DG11" s="9">
        <v>37.345999999999997</v>
      </c>
      <c r="DH11" s="9">
        <v>16.521999999999998</v>
      </c>
      <c r="DI11" s="9">
        <v>20.824999999999999</v>
      </c>
      <c r="DJ11" s="9">
        <v>7.2249999999999996</v>
      </c>
      <c r="DK11" s="9">
        <v>2.9180000000000001</v>
      </c>
      <c r="DL11" s="9">
        <v>4.3070000000000004</v>
      </c>
      <c r="DM11" s="9">
        <v>310.238</v>
      </c>
      <c r="DN11" s="9">
        <v>151.68199999999999</v>
      </c>
      <c r="DO11" s="9">
        <v>158.55600000000001</v>
      </c>
      <c r="DP11" s="9">
        <v>209.685</v>
      </c>
      <c r="DQ11" s="9">
        <v>107.553</v>
      </c>
      <c r="DR11" s="9">
        <v>102.13200000000001</v>
      </c>
      <c r="DS11" s="9">
        <v>26.248000000000001</v>
      </c>
      <c r="DT11" s="9">
        <v>15.614000000000001</v>
      </c>
      <c r="DU11" s="9">
        <v>10.634</v>
      </c>
      <c r="DV11" s="9">
        <v>15.555999999999999</v>
      </c>
      <c r="DW11" s="9">
        <v>7.7480000000000002</v>
      </c>
      <c r="DX11" s="9">
        <v>7.8079999999999998</v>
      </c>
      <c r="DY11" s="9">
        <v>7.0910000000000002</v>
      </c>
      <c r="DZ11" s="9">
        <v>3.3279999999999998</v>
      </c>
      <c r="EA11" s="9">
        <v>3.7629999999999999</v>
      </c>
      <c r="EB11" s="9">
        <v>16.234000000000002</v>
      </c>
      <c r="EC11" s="9">
        <v>8.3130000000000006</v>
      </c>
      <c r="ED11" s="9">
        <v>7.9210000000000003</v>
      </c>
      <c r="EE11" s="9">
        <v>14.683999999999999</v>
      </c>
      <c r="EF11" s="9">
        <v>7.2160000000000002</v>
      </c>
      <c r="EG11" s="9">
        <v>7.4669999999999996</v>
      </c>
      <c r="EH11" s="9">
        <v>39.076000000000001</v>
      </c>
      <c r="EI11" s="9">
        <v>19.623000000000001</v>
      </c>
      <c r="EJ11" s="9">
        <v>19.452999999999999</v>
      </c>
      <c r="EK11" s="9">
        <v>170.60900000000001</v>
      </c>
      <c r="EL11" s="9">
        <v>87.93</v>
      </c>
      <c r="EM11" s="9">
        <v>82.679000000000002</v>
      </c>
      <c r="EN11" s="9">
        <v>36.564</v>
      </c>
      <c r="EO11" s="9">
        <v>18.498000000000001</v>
      </c>
      <c r="EP11" s="9">
        <v>18.065000000000001</v>
      </c>
      <c r="EQ11" s="9">
        <v>151.453</v>
      </c>
      <c r="ER11" s="9">
        <v>75.313000000000002</v>
      </c>
      <c r="ES11" s="9">
        <v>76.14</v>
      </c>
      <c r="ET11" s="9">
        <v>21.510999999999999</v>
      </c>
      <c r="EU11" s="9">
        <v>12.455</v>
      </c>
      <c r="EV11" s="9">
        <v>9.0559999999999992</v>
      </c>
      <c r="EW11" s="9">
        <v>225.68799999999999</v>
      </c>
      <c r="EX11" s="9">
        <v>114.845</v>
      </c>
      <c r="EY11" s="9">
        <v>110.843</v>
      </c>
      <c r="EZ11" s="9">
        <v>204.392</v>
      </c>
      <c r="FA11" s="9">
        <v>105.63800000000001</v>
      </c>
      <c r="FB11" s="9">
        <v>98.754000000000005</v>
      </c>
      <c r="FC11" s="9">
        <v>189.93899999999999</v>
      </c>
      <c r="FD11" s="9">
        <v>98.847999999999999</v>
      </c>
      <c r="FE11" s="9">
        <v>91.090999999999994</v>
      </c>
      <c r="FF11" s="9">
        <v>55.22</v>
      </c>
      <c r="FG11" s="9">
        <v>29.08</v>
      </c>
      <c r="FH11" s="9">
        <v>26.138999999999999</v>
      </c>
      <c r="FI11" s="9">
        <v>34.606000000000002</v>
      </c>
      <c r="FJ11" s="9">
        <v>17.981999999999999</v>
      </c>
      <c r="FK11" s="9">
        <v>16.623999999999999</v>
      </c>
      <c r="FL11" s="9">
        <v>18.602</v>
      </c>
      <c r="FM11" s="9">
        <v>10.69</v>
      </c>
      <c r="FN11" s="9">
        <v>7.9130000000000003</v>
      </c>
      <c r="FO11" s="9">
        <v>10.269</v>
      </c>
      <c r="FP11" s="9">
        <v>4.4989999999999997</v>
      </c>
      <c r="FQ11" s="9">
        <v>5.77</v>
      </c>
      <c r="FR11" s="9">
        <v>90.284000000000006</v>
      </c>
      <c r="FS11" s="9">
        <v>39.628999999999998</v>
      </c>
      <c r="FT11" s="9">
        <v>50.655000000000001</v>
      </c>
      <c r="FU11" s="9">
        <v>25.498000000000001</v>
      </c>
      <c r="FV11" s="9">
        <v>10.941000000000001</v>
      </c>
      <c r="FW11" s="9">
        <v>14.557</v>
      </c>
      <c r="FX11" s="9">
        <v>6.4050000000000002</v>
      </c>
      <c r="FY11" s="9">
        <v>3.1219999999999999</v>
      </c>
      <c r="FZ11" s="9">
        <v>3.2829999999999999</v>
      </c>
      <c r="GA11" s="9">
        <v>20.942</v>
      </c>
      <c r="GB11" s="9">
        <v>9.7189999999999994</v>
      </c>
      <c r="GC11" s="9">
        <v>11.223000000000001</v>
      </c>
      <c r="GD11" s="9">
        <v>2.6920000000000002</v>
      </c>
      <c r="GE11" s="9">
        <v>1.0149999999999999</v>
      </c>
      <c r="GF11" s="9">
        <v>1.677</v>
      </c>
      <c r="GG11" s="9">
        <v>17.530999999999999</v>
      </c>
      <c r="GH11" s="9">
        <v>8.5489999999999995</v>
      </c>
      <c r="GI11" s="9">
        <v>8.9830000000000005</v>
      </c>
      <c r="GJ11" s="9">
        <v>1.046</v>
      </c>
      <c r="GK11" s="9">
        <v>0.4</v>
      </c>
      <c r="GL11" s="9">
        <v>0.64500000000000002</v>
      </c>
      <c r="GM11" s="9">
        <v>4.556</v>
      </c>
      <c r="GN11" s="9">
        <v>1.222</v>
      </c>
      <c r="GO11" s="9">
        <v>3.3340000000000001</v>
      </c>
      <c r="GP11" s="9">
        <v>3.0110000000000001</v>
      </c>
      <c r="GQ11" s="9">
        <v>0.317</v>
      </c>
      <c r="GR11" s="9">
        <v>2.694</v>
      </c>
      <c r="GS11" s="9">
        <v>45.436</v>
      </c>
      <c r="GT11" s="9">
        <v>22.370999999999999</v>
      </c>
      <c r="GU11" s="9">
        <v>23.065000000000001</v>
      </c>
      <c r="GV11" s="9">
        <v>35.767000000000003</v>
      </c>
      <c r="GW11" s="9">
        <v>15.441000000000001</v>
      </c>
      <c r="GX11" s="9">
        <v>20.327000000000002</v>
      </c>
      <c r="GY11" s="9">
        <v>4.3970000000000002</v>
      </c>
      <c r="GZ11" s="9">
        <v>1.788</v>
      </c>
      <c r="HA11" s="9">
        <v>2.609</v>
      </c>
      <c r="HB11" s="9">
        <v>31.37</v>
      </c>
      <c r="HC11" s="9">
        <v>13.653</v>
      </c>
      <c r="HD11" s="9">
        <v>17.716999999999999</v>
      </c>
      <c r="HE11" s="9">
        <v>214.08199999999999</v>
      </c>
      <c r="HF11" s="9">
        <v>109.34099999999999</v>
      </c>
      <c r="HG11" s="9">
        <v>104.741</v>
      </c>
      <c r="HH11" s="9">
        <v>96.156000000000006</v>
      </c>
      <c r="HI11" s="9">
        <v>42.341000000000001</v>
      </c>
      <c r="HJ11" s="9">
        <v>53.814999999999998</v>
      </c>
      <c r="HK11" s="9">
        <v>20.285</v>
      </c>
      <c r="HL11" s="9">
        <v>9.5749999999999993</v>
      </c>
      <c r="HM11" s="9">
        <v>10.71</v>
      </c>
    </row>
    <row r="12" spans="1:221">
      <c r="A12" s="10">
        <v>42401</v>
      </c>
      <c r="B12" s="9">
        <v>21.919</v>
      </c>
      <c r="C12" s="9">
        <v>242.50700000000001</v>
      </c>
      <c r="D12" s="9">
        <v>127.479</v>
      </c>
      <c r="E12" s="9">
        <v>115.029</v>
      </c>
      <c r="F12" s="9">
        <v>174.55799999999999</v>
      </c>
      <c r="G12" s="9">
        <v>78</v>
      </c>
      <c r="H12" s="9">
        <v>96.558999999999997</v>
      </c>
      <c r="I12" s="9">
        <v>23.498000000000001</v>
      </c>
      <c r="J12" s="9">
        <v>10.435</v>
      </c>
      <c r="K12" s="9">
        <v>13.061999999999999</v>
      </c>
      <c r="L12" s="9">
        <v>166.898</v>
      </c>
      <c r="M12" s="9">
        <v>84.754000000000005</v>
      </c>
      <c r="N12" s="9">
        <v>82.144000000000005</v>
      </c>
      <c r="O12" s="9">
        <v>126.261</v>
      </c>
      <c r="P12" s="9">
        <v>66.637</v>
      </c>
      <c r="Q12" s="9">
        <v>59.622999999999998</v>
      </c>
      <c r="R12" s="9">
        <v>11.026999999999999</v>
      </c>
      <c r="S12" s="9">
        <v>5.7270000000000003</v>
      </c>
      <c r="T12" s="9">
        <v>5.3010000000000002</v>
      </c>
      <c r="U12" s="9">
        <v>5.2210000000000001</v>
      </c>
      <c r="V12" s="9">
        <v>1.8029999999999999</v>
      </c>
      <c r="W12" s="9">
        <v>3.4180000000000001</v>
      </c>
      <c r="X12" s="9">
        <v>3.907</v>
      </c>
      <c r="Y12" s="9">
        <v>1.5629999999999999</v>
      </c>
      <c r="Z12" s="9">
        <v>2.3439999999999999</v>
      </c>
      <c r="AA12" s="9">
        <v>5.8140000000000001</v>
      </c>
      <c r="AB12" s="9">
        <v>2.4609999999999999</v>
      </c>
      <c r="AC12" s="9">
        <v>3.3530000000000002</v>
      </c>
      <c r="AD12" s="9">
        <v>5.0069999999999997</v>
      </c>
      <c r="AE12" s="9">
        <v>1.734</v>
      </c>
      <c r="AF12" s="9">
        <v>3.2719999999999998</v>
      </c>
      <c r="AG12" s="9">
        <v>21.739000000000001</v>
      </c>
      <c r="AH12" s="9">
        <v>10.356999999999999</v>
      </c>
      <c r="AI12" s="9">
        <v>11.382</v>
      </c>
      <c r="AJ12" s="9">
        <v>104.52200000000001</v>
      </c>
      <c r="AK12" s="9">
        <v>56.280999999999999</v>
      </c>
      <c r="AL12" s="9">
        <v>48.241</v>
      </c>
      <c r="AM12" s="9">
        <v>20.018999999999998</v>
      </c>
      <c r="AN12" s="9">
        <v>9.3330000000000002</v>
      </c>
      <c r="AO12" s="9">
        <v>10.686</v>
      </c>
      <c r="AP12" s="9">
        <v>89.298000000000002</v>
      </c>
      <c r="AQ12" s="9">
        <v>46.054000000000002</v>
      </c>
      <c r="AR12" s="9">
        <v>43.244</v>
      </c>
      <c r="AS12" s="9">
        <v>6.3070000000000004</v>
      </c>
      <c r="AT12" s="9">
        <v>2.71</v>
      </c>
      <c r="AU12" s="9">
        <v>3.5979999999999999</v>
      </c>
      <c r="AV12" s="9">
        <v>134.13399999999999</v>
      </c>
      <c r="AW12" s="9">
        <v>71.052999999999997</v>
      </c>
      <c r="AX12" s="9">
        <v>63.081000000000003</v>
      </c>
      <c r="AY12" s="9">
        <v>119.029</v>
      </c>
      <c r="AZ12" s="9">
        <v>63.423000000000002</v>
      </c>
      <c r="BA12" s="9">
        <v>55.606999999999999</v>
      </c>
      <c r="BB12" s="9">
        <v>111.60899999999999</v>
      </c>
      <c r="BC12" s="9">
        <v>59.786000000000001</v>
      </c>
      <c r="BD12" s="9">
        <v>51.823</v>
      </c>
      <c r="BE12" s="9">
        <v>24.035</v>
      </c>
      <c r="BF12" s="9">
        <v>12.202</v>
      </c>
      <c r="BG12" s="9">
        <v>11.832000000000001</v>
      </c>
      <c r="BH12" s="9">
        <v>15.782</v>
      </c>
      <c r="BI12" s="9">
        <v>8.3350000000000009</v>
      </c>
      <c r="BJ12" s="9">
        <v>7.4470000000000001</v>
      </c>
      <c r="BK12" s="9">
        <v>7.9089999999999998</v>
      </c>
      <c r="BL12" s="9">
        <v>3.919</v>
      </c>
      <c r="BM12" s="9">
        <v>3.99</v>
      </c>
      <c r="BN12" s="9">
        <v>6.4089999999999998</v>
      </c>
      <c r="BO12" s="9">
        <v>2.9369999999999998</v>
      </c>
      <c r="BP12" s="9">
        <v>3.472</v>
      </c>
      <c r="BQ12" s="9">
        <v>34.228000000000002</v>
      </c>
      <c r="BR12" s="9">
        <v>15.179</v>
      </c>
      <c r="BS12" s="9">
        <v>19.048999999999999</v>
      </c>
      <c r="BT12" s="9">
        <v>8.6080000000000005</v>
      </c>
      <c r="BU12" s="9">
        <v>3.7789999999999999</v>
      </c>
      <c r="BV12" s="9">
        <v>4.8289999999999997</v>
      </c>
      <c r="BW12" s="9">
        <v>2.548</v>
      </c>
      <c r="BX12" s="9">
        <v>1.367</v>
      </c>
      <c r="BY12" s="9">
        <v>1.1819999999999999</v>
      </c>
      <c r="BZ12" s="9">
        <v>7.3310000000000004</v>
      </c>
      <c r="CA12" s="9">
        <v>3.2789999999999999</v>
      </c>
      <c r="CB12" s="9">
        <v>4.0519999999999996</v>
      </c>
      <c r="CC12" s="9">
        <v>1.4319999999999999</v>
      </c>
      <c r="CD12" s="9">
        <v>0.76500000000000001</v>
      </c>
      <c r="CE12" s="9">
        <v>0.66700000000000004</v>
      </c>
      <c r="CF12" s="9">
        <v>4.7249999999999996</v>
      </c>
      <c r="CG12" s="9">
        <v>1.917</v>
      </c>
      <c r="CH12" s="9">
        <v>2.8079999999999998</v>
      </c>
      <c r="CI12" s="9">
        <v>0.35899999999999999</v>
      </c>
      <c r="CJ12" s="9">
        <v>0</v>
      </c>
      <c r="CK12" s="9">
        <v>0.35899999999999999</v>
      </c>
      <c r="CL12" s="9">
        <v>1.361</v>
      </c>
      <c r="CM12" s="9">
        <v>0.58399999999999996</v>
      </c>
      <c r="CN12" s="9">
        <v>0.77700000000000002</v>
      </c>
      <c r="CO12" s="9">
        <v>1.6080000000000001</v>
      </c>
      <c r="CP12" s="9">
        <v>0</v>
      </c>
      <c r="CQ12" s="9">
        <v>1.6080000000000001</v>
      </c>
      <c r="CR12" s="9">
        <v>17.707000000000001</v>
      </c>
      <c r="CS12" s="9">
        <v>8.1839999999999993</v>
      </c>
      <c r="CT12" s="9">
        <v>9.5220000000000002</v>
      </c>
      <c r="CU12" s="9">
        <v>15.101000000000001</v>
      </c>
      <c r="CV12" s="9">
        <v>6.8</v>
      </c>
      <c r="CW12" s="9">
        <v>8.3010000000000002</v>
      </c>
      <c r="CX12" s="9">
        <v>2.5419999999999998</v>
      </c>
      <c r="CY12" s="9">
        <v>1.3180000000000001</v>
      </c>
      <c r="CZ12" s="9">
        <v>1.224</v>
      </c>
      <c r="DA12" s="9">
        <v>12.558999999999999</v>
      </c>
      <c r="DB12" s="9">
        <v>5.4820000000000002</v>
      </c>
      <c r="DC12" s="9">
        <v>7.077</v>
      </c>
      <c r="DD12" s="9">
        <v>128.803</v>
      </c>
      <c r="DE12" s="9">
        <v>67.954999999999998</v>
      </c>
      <c r="DF12" s="9">
        <v>60.847999999999999</v>
      </c>
      <c r="DG12" s="9">
        <v>38.094999999999999</v>
      </c>
      <c r="DH12" s="9">
        <v>16.797999999999998</v>
      </c>
      <c r="DI12" s="9">
        <v>21.295999999999999</v>
      </c>
      <c r="DJ12" s="9">
        <v>6.6349999999999998</v>
      </c>
      <c r="DK12" s="9">
        <v>3.0089999999999999</v>
      </c>
      <c r="DL12" s="9">
        <v>3.6259999999999999</v>
      </c>
      <c r="DM12" s="9">
        <v>315.14800000000002</v>
      </c>
      <c r="DN12" s="9">
        <v>152.39099999999999</v>
      </c>
      <c r="DO12" s="9">
        <v>162.75700000000001</v>
      </c>
      <c r="DP12" s="9">
        <v>212.60900000000001</v>
      </c>
      <c r="DQ12" s="9">
        <v>105.624</v>
      </c>
      <c r="DR12" s="9">
        <v>106.985</v>
      </c>
      <c r="DS12" s="9">
        <v>23.864999999999998</v>
      </c>
      <c r="DT12" s="9">
        <v>11.978</v>
      </c>
      <c r="DU12" s="9">
        <v>11.887</v>
      </c>
      <c r="DV12" s="9">
        <v>13.92</v>
      </c>
      <c r="DW12" s="9">
        <v>5.1210000000000004</v>
      </c>
      <c r="DX12" s="9">
        <v>8.7989999999999995</v>
      </c>
      <c r="DY12" s="9">
        <v>7.6840000000000002</v>
      </c>
      <c r="DZ12" s="9">
        <v>3.621</v>
      </c>
      <c r="EA12" s="9">
        <v>4.0629999999999997</v>
      </c>
      <c r="EB12" s="9">
        <v>13.265000000000001</v>
      </c>
      <c r="EC12" s="9">
        <v>5.423</v>
      </c>
      <c r="ED12" s="9">
        <v>7.8419999999999996</v>
      </c>
      <c r="EE12" s="9">
        <v>12.625999999999999</v>
      </c>
      <c r="EF12" s="9">
        <v>4.7839999999999998</v>
      </c>
      <c r="EG12" s="9">
        <v>7.8419999999999996</v>
      </c>
      <c r="EH12" s="9">
        <v>44.976999999999997</v>
      </c>
      <c r="EI12" s="9">
        <v>22.175000000000001</v>
      </c>
      <c r="EJ12" s="9">
        <v>22.802</v>
      </c>
      <c r="EK12" s="9">
        <v>167.63200000000001</v>
      </c>
      <c r="EL12" s="9">
        <v>83.448999999999998</v>
      </c>
      <c r="EM12" s="9">
        <v>84.182000000000002</v>
      </c>
      <c r="EN12" s="9">
        <v>42.466000000000001</v>
      </c>
      <c r="EO12" s="9">
        <v>20.677</v>
      </c>
      <c r="EP12" s="9">
        <v>21.789000000000001</v>
      </c>
      <c r="EQ12" s="9">
        <v>147.23400000000001</v>
      </c>
      <c r="ER12" s="9">
        <v>69.478999999999999</v>
      </c>
      <c r="ES12" s="9">
        <v>77.754999999999995</v>
      </c>
      <c r="ET12" s="9">
        <v>19.542000000000002</v>
      </c>
      <c r="EU12" s="9">
        <v>8.2910000000000004</v>
      </c>
      <c r="EV12" s="9">
        <v>11.25</v>
      </c>
      <c r="EW12" s="9">
        <v>227.572</v>
      </c>
      <c r="EX12" s="9">
        <v>112.64700000000001</v>
      </c>
      <c r="EY12" s="9">
        <v>114.926</v>
      </c>
      <c r="EZ12" s="9">
        <v>204.89500000000001</v>
      </c>
      <c r="FA12" s="9">
        <v>101.755</v>
      </c>
      <c r="FB12" s="9">
        <v>103.14</v>
      </c>
      <c r="FC12" s="9">
        <v>194.10900000000001</v>
      </c>
      <c r="FD12" s="9">
        <v>96.927999999999997</v>
      </c>
      <c r="FE12" s="9">
        <v>97.182000000000002</v>
      </c>
      <c r="FF12" s="9">
        <v>60.046999999999997</v>
      </c>
      <c r="FG12" s="9">
        <v>28.762</v>
      </c>
      <c r="FH12" s="9">
        <v>31.285</v>
      </c>
      <c r="FI12" s="9">
        <v>39.790999999999997</v>
      </c>
      <c r="FJ12" s="9">
        <v>19.600000000000001</v>
      </c>
      <c r="FK12" s="9">
        <v>20.192</v>
      </c>
      <c r="FL12" s="9">
        <v>24.827999999999999</v>
      </c>
      <c r="FM12" s="9">
        <v>12.577</v>
      </c>
      <c r="FN12" s="9">
        <v>12.250999999999999</v>
      </c>
      <c r="FO12" s="9">
        <v>10.425000000000001</v>
      </c>
      <c r="FP12" s="9">
        <v>6.1849999999999996</v>
      </c>
      <c r="FQ12" s="9">
        <v>4.24</v>
      </c>
      <c r="FR12" s="9">
        <v>92.114000000000004</v>
      </c>
      <c r="FS12" s="9">
        <v>40.582000000000001</v>
      </c>
      <c r="FT12" s="9">
        <v>51.531999999999996</v>
      </c>
      <c r="FU12" s="9">
        <v>23.635000000000002</v>
      </c>
      <c r="FV12" s="9">
        <v>9.2430000000000003</v>
      </c>
      <c r="FW12" s="9">
        <v>14.391999999999999</v>
      </c>
      <c r="FX12" s="9">
        <v>6.4669999999999996</v>
      </c>
      <c r="FY12" s="9">
        <v>2.5449999999999999</v>
      </c>
      <c r="FZ12" s="9">
        <v>3.9220000000000002</v>
      </c>
      <c r="GA12" s="9">
        <v>20.033999999999999</v>
      </c>
      <c r="GB12" s="9">
        <v>7.7220000000000004</v>
      </c>
      <c r="GC12" s="9">
        <v>12.311999999999999</v>
      </c>
      <c r="GD12" s="9">
        <v>2.738</v>
      </c>
      <c r="GE12" s="9">
        <v>0.84</v>
      </c>
      <c r="GF12" s="9">
        <v>1.899</v>
      </c>
      <c r="GG12" s="9">
        <v>15.794</v>
      </c>
      <c r="GH12" s="9">
        <v>6.1470000000000002</v>
      </c>
      <c r="GI12" s="9">
        <v>9.6470000000000002</v>
      </c>
      <c r="GJ12" s="9">
        <v>0.89</v>
      </c>
      <c r="GK12" s="9">
        <v>0.158</v>
      </c>
      <c r="GL12" s="9">
        <v>0.73199999999999998</v>
      </c>
      <c r="GM12" s="9">
        <v>3.601</v>
      </c>
      <c r="GN12" s="9">
        <v>1.5209999999999999</v>
      </c>
      <c r="GO12" s="9">
        <v>2.08</v>
      </c>
      <c r="GP12" s="9">
        <v>3.766</v>
      </c>
      <c r="GQ12" s="9">
        <v>0</v>
      </c>
      <c r="GR12" s="9">
        <v>3.766</v>
      </c>
      <c r="GS12" s="9">
        <v>42.694000000000003</v>
      </c>
      <c r="GT12" s="9">
        <v>20.329999999999998</v>
      </c>
      <c r="GU12" s="9">
        <v>22.364000000000001</v>
      </c>
      <c r="GV12" s="9">
        <v>34.061</v>
      </c>
      <c r="GW12" s="9">
        <v>15.428000000000001</v>
      </c>
      <c r="GX12" s="9">
        <v>18.632000000000001</v>
      </c>
      <c r="GY12" s="9">
        <v>4.8120000000000003</v>
      </c>
      <c r="GZ12" s="9">
        <v>1.593</v>
      </c>
      <c r="HA12" s="9">
        <v>3.2189999999999999</v>
      </c>
      <c r="HB12" s="9">
        <v>29.248999999999999</v>
      </c>
      <c r="HC12" s="9">
        <v>13.835000000000001</v>
      </c>
      <c r="HD12" s="9">
        <v>15.413</v>
      </c>
      <c r="HE12" s="9">
        <v>217.42</v>
      </c>
      <c r="HF12" s="9">
        <v>107.217</v>
      </c>
      <c r="HG12" s="9">
        <v>110.20399999999999</v>
      </c>
      <c r="HH12" s="9">
        <v>97.727000000000004</v>
      </c>
      <c r="HI12" s="9">
        <v>45.173999999999999</v>
      </c>
      <c r="HJ12" s="9">
        <v>52.552999999999997</v>
      </c>
      <c r="HK12" s="9">
        <v>19.231999999999999</v>
      </c>
      <c r="HL12" s="9">
        <v>7.7220000000000004</v>
      </c>
      <c r="HM12" s="9">
        <v>11.51</v>
      </c>
    </row>
    <row r="13" spans="1:221">
      <c r="A13" s="10">
        <v>42767</v>
      </c>
      <c r="B13" s="9">
        <v>24.271000000000001</v>
      </c>
      <c r="C13" s="9">
        <v>247.09700000000001</v>
      </c>
      <c r="D13" s="9">
        <v>129.047</v>
      </c>
      <c r="E13" s="9">
        <v>118.05</v>
      </c>
      <c r="F13" s="9">
        <v>174.98400000000001</v>
      </c>
      <c r="G13" s="9">
        <v>78.548000000000002</v>
      </c>
      <c r="H13" s="9">
        <v>96.436000000000007</v>
      </c>
      <c r="I13" s="9">
        <v>28.045000000000002</v>
      </c>
      <c r="J13" s="9">
        <v>10.513</v>
      </c>
      <c r="K13" s="9">
        <v>17.530999999999999</v>
      </c>
      <c r="L13" s="9">
        <v>179.499</v>
      </c>
      <c r="M13" s="9">
        <v>92.203000000000003</v>
      </c>
      <c r="N13" s="9">
        <v>87.296999999999997</v>
      </c>
      <c r="O13" s="9">
        <v>137.946</v>
      </c>
      <c r="P13" s="9">
        <v>74.911000000000001</v>
      </c>
      <c r="Q13" s="9">
        <v>63.034999999999997</v>
      </c>
      <c r="R13" s="9">
        <v>13.608000000000001</v>
      </c>
      <c r="S13" s="9">
        <v>8.468</v>
      </c>
      <c r="T13" s="9">
        <v>5.14</v>
      </c>
      <c r="U13" s="9">
        <v>6.085</v>
      </c>
      <c r="V13" s="9">
        <v>3.0529999999999999</v>
      </c>
      <c r="W13" s="9">
        <v>3.032</v>
      </c>
      <c r="X13" s="9">
        <v>4.0869999999999997</v>
      </c>
      <c r="Y13" s="9">
        <v>2.0699999999999998</v>
      </c>
      <c r="Z13" s="9">
        <v>2.016</v>
      </c>
      <c r="AA13" s="9">
        <v>6.41</v>
      </c>
      <c r="AB13" s="9">
        <v>3.3719999999999999</v>
      </c>
      <c r="AC13" s="9">
        <v>3.0379999999999998</v>
      </c>
      <c r="AD13" s="9">
        <v>5.593</v>
      </c>
      <c r="AE13" s="9">
        <v>2.6349999999999998</v>
      </c>
      <c r="AF13" s="9">
        <v>2.9569999999999999</v>
      </c>
      <c r="AG13" s="9">
        <v>27.337</v>
      </c>
      <c r="AH13" s="9">
        <v>14.375999999999999</v>
      </c>
      <c r="AI13" s="9">
        <v>12.962</v>
      </c>
      <c r="AJ13" s="9">
        <v>110.608</v>
      </c>
      <c r="AK13" s="9">
        <v>60.536000000000001</v>
      </c>
      <c r="AL13" s="9">
        <v>50.073</v>
      </c>
      <c r="AM13" s="9">
        <v>25.945</v>
      </c>
      <c r="AN13" s="9">
        <v>13.564</v>
      </c>
      <c r="AO13" s="9">
        <v>12.381</v>
      </c>
      <c r="AP13" s="9">
        <v>97.563000000000002</v>
      </c>
      <c r="AQ13" s="9">
        <v>51.927999999999997</v>
      </c>
      <c r="AR13" s="9">
        <v>45.634</v>
      </c>
      <c r="AS13" s="9">
        <v>5.5330000000000004</v>
      </c>
      <c r="AT13" s="9">
        <v>2.5910000000000002</v>
      </c>
      <c r="AU13" s="9">
        <v>2.9420000000000002</v>
      </c>
      <c r="AV13" s="9">
        <v>146.392</v>
      </c>
      <c r="AW13" s="9">
        <v>79.353999999999999</v>
      </c>
      <c r="AX13" s="9">
        <v>67.037999999999997</v>
      </c>
      <c r="AY13" s="9">
        <v>128.51</v>
      </c>
      <c r="AZ13" s="9">
        <v>69.444999999999993</v>
      </c>
      <c r="BA13" s="9">
        <v>59.064999999999998</v>
      </c>
      <c r="BB13" s="9">
        <v>121.051</v>
      </c>
      <c r="BC13" s="9">
        <v>65.695999999999998</v>
      </c>
      <c r="BD13" s="9">
        <v>55.354999999999997</v>
      </c>
      <c r="BE13" s="9">
        <v>27.452000000000002</v>
      </c>
      <c r="BF13" s="9">
        <v>13.904999999999999</v>
      </c>
      <c r="BG13" s="9">
        <v>13.547000000000001</v>
      </c>
      <c r="BH13" s="9">
        <v>19.777999999999999</v>
      </c>
      <c r="BI13" s="9">
        <v>10.539</v>
      </c>
      <c r="BJ13" s="9">
        <v>9.2390000000000008</v>
      </c>
      <c r="BK13" s="9">
        <v>11.332000000000001</v>
      </c>
      <c r="BL13" s="9">
        <v>6.0960000000000001</v>
      </c>
      <c r="BM13" s="9">
        <v>5.2359999999999998</v>
      </c>
      <c r="BN13" s="9">
        <v>4.0670000000000002</v>
      </c>
      <c r="BO13" s="9">
        <v>1.792</v>
      </c>
      <c r="BP13" s="9">
        <v>2.2749999999999999</v>
      </c>
      <c r="BQ13" s="9">
        <v>37.485999999999997</v>
      </c>
      <c r="BR13" s="9">
        <v>15.499000000000001</v>
      </c>
      <c r="BS13" s="9">
        <v>21.986999999999998</v>
      </c>
      <c r="BT13" s="9">
        <v>11.101000000000001</v>
      </c>
      <c r="BU13" s="9">
        <v>4.3019999999999996</v>
      </c>
      <c r="BV13" s="9">
        <v>6.8</v>
      </c>
      <c r="BW13" s="9">
        <v>3.9260000000000002</v>
      </c>
      <c r="BX13" s="9">
        <v>2.09</v>
      </c>
      <c r="BY13" s="9">
        <v>1.8360000000000001</v>
      </c>
      <c r="BZ13" s="9">
        <v>9.5749999999999993</v>
      </c>
      <c r="CA13" s="9">
        <v>3.669</v>
      </c>
      <c r="CB13" s="9">
        <v>5.9059999999999997</v>
      </c>
      <c r="CC13" s="9">
        <v>2.7509999999999999</v>
      </c>
      <c r="CD13" s="9">
        <v>1.46</v>
      </c>
      <c r="CE13" s="9">
        <v>1.2909999999999999</v>
      </c>
      <c r="CF13" s="9">
        <v>5.827</v>
      </c>
      <c r="CG13" s="9">
        <v>1.5649999999999999</v>
      </c>
      <c r="CH13" s="9">
        <v>4.2619999999999996</v>
      </c>
      <c r="CI13" s="9">
        <v>1.1950000000000001</v>
      </c>
      <c r="CJ13" s="9">
        <v>0.49099999999999999</v>
      </c>
      <c r="CK13" s="9">
        <v>0.70499999999999996</v>
      </c>
      <c r="CL13" s="9">
        <v>1.609</v>
      </c>
      <c r="CM13" s="9">
        <v>0.63200000000000001</v>
      </c>
      <c r="CN13" s="9">
        <v>0.97699999999999998</v>
      </c>
      <c r="CO13" s="9">
        <v>1.982</v>
      </c>
      <c r="CP13" s="9">
        <v>0.127</v>
      </c>
      <c r="CQ13" s="9">
        <v>1.855</v>
      </c>
      <c r="CR13" s="9">
        <v>17.690999999999999</v>
      </c>
      <c r="CS13" s="9">
        <v>8.048</v>
      </c>
      <c r="CT13" s="9">
        <v>9.6430000000000007</v>
      </c>
      <c r="CU13" s="9">
        <v>15.252000000000001</v>
      </c>
      <c r="CV13" s="9">
        <v>6.0940000000000003</v>
      </c>
      <c r="CW13" s="9">
        <v>9.1579999999999995</v>
      </c>
      <c r="CX13" s="9">
        <v>3.3340000000000001</v>
      </c>
      <c r="CY13" s="9">
        <v>1.7230000000000001</v>
      </c>
      <c r="CZ13" s="9">
        <v>1.611</v>
      </c>
      <c r="DA13" s="9">
        <v>11.917999999999999</v>
      </c>
      <c r="DB13" s="9">
        <v>4.3710000000000004</v>
      </c>
      <c r="DC13" s="9">
        <v>7.5469999999999997</v>
      </c>
      <c r="DD13" s="9">
        <v>141.279</v>
      </c>
      <c r="DE13" s="9">
        <v>76.634</v>
      </c>
      <c r="DF13" s="9">
        <v>64.644999999999996</v>
      </c>
      <c r="DG13" s="9">
        <v>38.22</v>
      </c>
      <c r="DH13" s="9">
        <v>15.569000000000001</v>
      </c>
      <c r="DI13" s="9">
        <v>22.651</v>
      </c>
      <c r="DJ13" s="9">
        <v>8.4060000000000006</v>
      </c>
      <c r="DK13" s="9">
        <v>3.3740000000000001</v>
      </c>
      <c r="DL13" s="9">
        <v>5.032</v>
      </c>
      <c r="DM13" s="9">
        <v>324.63900000000001</v>
      </c>
      <c r="DN13" s="9">
        <v>157.9</v>
      </c>
      <c r="DO13" s="9">
        <v>166.739</v>
      </c>
      <c r="DP13" s="9">
        <v>221.404</v>
      </c>
      <c r="DQ13" s="9">
        <v>111.789</v>
      </c>
      <c r="DR13" s="9">
        <v>109.61499999999999</v>
      </c>
      <c r="DS13" s="9">
        <v>22.640999999999998</v>
      </c>
      <c r="DT13" s="9">
        <v>11.09</v>
      </c>
      <c r="DU13" s="9">
        <v>11.551</v>
      </c>
      <c r="DV13" s="9">
        <v>15.176</v>
      </c>
      <c r="DW13" s="9">
        <v>5.274</v>
      </c>
      <c r="DX13" s="9">
        <v>9.9019999999999992</v>
      </c>
      <c r="DY13" s="9">
        <v>6.5140000000000002</v>
      </c>
      <c r="DZ13" s="9">
        <v>2.9060000000000001</v>
      </c>
      <c r="EA13" s="9">
        <v>3.6080000000000001</v>
      </c>
      <c r="EB13" s="9">
        <v>14.289</v>
      </c>
      <c r="EC13" s="9">
        <v>5.5430000000000001</v>
      </c>
      <c r="ED13" s="9">
        <v>8.7460000000000004</v>
      </c>
      <c r="EE13" s="9">
        <v>13.565</v>
      </c>
      <c r="EF13" s="9">
        <v>5.274</v>
      </c>
      <c r="EG13" s="9">
        <v>8.2910000000000004</v>
      </c>
      <c r="EH13" s="9">
        <v>42.85</v>
      </c>
      <c r="EI13" s="9">
        <v>19.989999999999998</v>
      </c>
      <c r="EJ13" s="9">
        <v>22.859000000000002</v>
      </c>
      <c r="EK13" s="9">
        <v>178.554</v>
      </c>
      <c r="EL13" s="9">
        <v>91.799000000000007</v>
      </c>
      <c r="EM13" s="9">
        <v>86.754999999999995</v>
      </c>
      <c r="EN13" s="9">
        <v>41.045999999999999</v>
      </c>
      <c r="EO13" s="9">
        <v>18.524999999999999</v>
      </c>
      <c r="EP13" s="9">
        <v>22.521999999999998</v>
      </c>
      <c r="EQ13" s="9">
        <v>154.04300000000001</v>
      </c>
      <c r="ER13" s="9">
        <v>76.768000000000001</v>
      </c>
      <c r="ES13" s="9">
        <v>77.275000000000006</v>
      </c>
      <c r="ET13" s="9">
        <v>22.251000000000001</v>
      </c>
      <c r="EU13" s="9">
        <v>11.689</v>
      </c>
      <c r="EV13" s="9">
        <v>10.561999999999999</v>
      </c>
      <c r="EW13" s="9">
        <v>239.30600000000001</v>
      </c>
      <c r="EX13" s="9">
        <v>120.384</v>
      </c>
      <c r="EY13" s="9">
        <v>118.922</v>
      </c>
      <c r="EZ13" s="9">
        <v>213.232</v>
      </c>
      <c r="FA13" s="9">
        <v>107.1</v>
      </c>
      <c r="FB13" s="9">
        <v>106.13200000000001</v>
      </c>
      <c r="FC13" s="9">
        <v>198.01</v>
      </c>
      <c r="FD13" s="9">
        <v>99.876000000000005</v>
      </c>
      <c r="FE13" s="9">
        <v>98.134</v>
      </c>
      <c r="FF13" s="9">
        <v>57.296999999999997</v>
      </c>
      <c r="FG13" s="9">
        <v>27.137</v>
      </c>
      <c r="FH13" s="9">
        <v>30.16</v>
      </c>
      <c r="FI13" s="9">
        <v>37.417000000000002</v>
      </c>
      <c r="FJ13" s="9">
        <v>17.629000000000001</v>
      </c>
      <c r="FK13" s="9">
        <v>19.788</v>
      </c>
      <c r="FL13" s="9">
        <v>19.513999999999999</v>
      </c>
      <c r="FM13" s="9">
        <v>9.0340000000000007</v>
      </c>
      <c r="FN13" s="9">
        <v>10.481</v>
      </c>
      <c r="FO13" s="9">
        <v>9.2929999999999993</v>
      </c>
      <c r="FP13" s="9">
        <v>4.9989999999999997</v>
      </c>
      <c r="FQ13" s="9">
        <v>4.2939999999999996</v>
      </c>
      <c r="FR13" s="9">
        <v>93.941999999999993</v>
      </c>
      <c r="FS13" s="9">
        <v>41.110999999999997</v>
      </c>
      <c r="FT13" s="9">
        <v>52.831000000000003</v>
      </c>
      <c r="FU13" s="9">
        <v>20.588000000000001</v>
      </c>
      <c r="FV13" s="9">
        <v>9.2379999999999995</v>
      </c>
      <c r="FW13" s="9">
        <v>11.35</v>
      </c>
      <c r="FX13" s="9">
        <v>5.641</v>
      </c>
      <c r="FY13" s="9">
        <v>3.431</v>
      </c>
      <c r="FZ13" s="9">
        <v>2.21</v>
      </c>
      <c r="GA13" s="9">
        <v>17.414000000000001</v>
      </c>
      <c r="GB13" s="9">
        <v>8.0079999999999991</v>
      </c>
      <c r="GC13" s="9">
        <v>9.4060000000000006</v>
      </c>
      <c r="GD13" s="9">
        <v>3.6349999999999998</v>
      </c>
      <c r="GE13" s="9">
        <v>0.99299999999999999</v>
      </c>
      <c r="GF13" s="9">
        <v>2.6419999999999999</v>
      </c>
      <c r="GG13" s="9">
        <v>12.388999999999999</v>
      </c>
      <c r="GH13" s="9">
        <v>6.726</v>
      </c>
      <c r="GI13" s="9">
        <v>5.6630000000000003</v>
      </c>
      <c r="GJ13" s="9">
        <v>1.8919999999999999</v>
      </c>
      <c r="GK13" s="9">
        <v>0.91</v>
      </c>
      <c r="GL13" s="9">
        <v>0.98199999999999998</v>
      </c>
      <c r="GM13" s="9">
        <v>3.3639999999999999</v>
      </c>
      <c r="GN13" s="9">
        <v>1.23</v>
      </c>
      <c r="GO13" s="9">
        <v>2.1339999999999999</v>
      </c>
      <c r="GP13" s="9">
        <v>1.8939999999999999</v>
      </c>
      <c r="GQ13" s="9">
        <v>0.28999999999999998</v>
      </c>
      <c r="GR13" s="9">
        <v>1.6040000000000001</v>
      </c>
      <c r="GS13" s="9">
        <v>39.93</v>
      </c>
      <c r="GT13" s="9">
        <v>16.210999999999999</v>
      </c>
      <c r="GU13" s="9">
        <v>23.719000000000001</v>
      </c>
      <c r="GV13" s="9">
        <v>30.071000000000002</v>
      </c>
      <c r="GW13" s="9">
        <v>14.237</v>
      </c>
      <c r="GX13" s="9">
        <v>15.833</v>
      </c>
      <c r="GY13" s="9">
        <v>5.5579999999999998</v>
      </c>
      <c r="GZ13" s="9">
        <v>1.6839999999999999</v>
      </c>
      <c r="HA13" s="9">
        <v>3.8740000000000001</v>
      </c>
      <c r="HB13" s="9">
        <v>24.513000000000002</v>
      </c>
      <c r="HC13" s="9">
        <v>12.554</v>
      </c>
      <c r="HD13" s="9">
        <v>11.959</v>
      </c>
      <c r="HE13" s="9">
        <v>226.96199999999999</v>
      </c>
      <c r="HF13" s="9">
        <v>113.473</v>
      </c>
      <c r="HG13" s="9">
        <v>113.489</v>
      </c>
      <c r="HH13" s="9">
        <v>97.677000000000007</v>
      </c>
      <c r="HI13" s="9">
        <v>44.427</v>
      </c>
      <c r="HJ13" s="9">
        <v>53.250999999999998</v>
      </c>
      <c r="HK13" s="9">
        <v>15.419</v>
      </c>
      <c r="HL13" s="9">
        <v>7.7510000000000003</v>
      </c>
      <c r="HM13" s="9">
        <v>7.6680000000000001</v>
      </c>
    </row>
    <row r="14" spans="1:221">
      <c r="A14" s="10">
        <v>43132</v>
      </c>
      <c r="B14" s="9">
        <v>21.189</v>
      </c>
      <c r="C14" s="9">
        <v>252.64</v>
      </c>
      <c r="D14" s="9">
        <v>129.19499999999999</v>
      </c>
      <c r="E14" s="9">
        <v>123.446</v>
      </c>
      <c r="F14" s="9">
        <v>174.95500000000001</v>
      </c>
      <c r="G14" s="9">
        <v>81.385000000000005</v>
      </c>
      <c r="H14" s="9">
        <v>93.57</v>
      </c>
      <c r="I14" s="9">
        <v>23.292999999999999</v>
      </c>
      <c r="J14" s="9">
        <v>9.6270000000000007</v>
      </c>
      <c r="K14" s="9">
        <v>13.666</v>
      </c>
      <c r="L14" s="9">
        <v>167.16300000000001</v>
      </c>
      <c r="M14" s="9">
        <v>85.983999999999995</v>
      </c>
      <c r="N14" s="9">
        <v>81.179000000000002</v>
      </c>
      <c r="O14" s="9">
        <v>127.14</v>
      </c>
      <c r="P14" s="9">
        <v>68.385999999999996</v>
      </c>
      <c r="Q14" s="9">
        <v>58.753999999999998</v>
      </c>
      <c r="R14" s="9">
        <v>12.532</v>
      </c>
      <c r="S14" s="9">
        <v>6.9249999999999998</v>
      </c>
      <c r="T14" s="9">
        <v>5.6070000000000002</v>
      </c>
      <c r="U14" s="9">
        <v>6.5149999999999997</v>
      </c>
      <c r="V14" s="9">
        <v>2.4169999999999998</v>
      </c>
      <c r="W14" s="9">
        <v>4.0979999999999999</v>
      </c>
      <c r="X14" s="9">
        <v>4.4509999999999996</v>
      </c>
      <c r="Y14" s="9">
        <v>1.536</v>
      </c>
      <c r="Z14" s="9">
        <v>2.915</v>
      </c>
      <c r="AA14" s="9">
        <v>6.7949999999999999</v>
      </c>
      <c r="AB14" s="9">
        <v>3.214</v>
      </c>
      <c r="AC14" s="9">
        <v>3.581</v>
      </c>
      <c r="AD14" s="9">
        <v>5.9089999999999998</v>
      </c>
      <c r="AE14" s="9">
        <v>2.3279999999999998</v>
      </c>
      <c r="AF14" s="9">
        <v>3.581</v>
      </c>
      <c r="AG14" s="9">
        <v>27.009</v>
      </c>
      <c r="AH14" s="9">
        <v>13.24</v>
      </c>
      <c r="AI14" s="9">
        <v>13.768000000000001</v>
      </c>
      <c r="AJ14" s="9">
        <v>100.13200000000001</v>
      </c>
      <c r="AK14" s="9">
        <v>55.146000000000001</v>
      </c>
      <c r="AL14" s="9">
        <v>44.985999999999997</v>
      </c>
      <c r="AM14" s="9">
        <v>25.923999999999999</v>
      </c>
      <c r="AN14" s="9">
        <v>12.62</v>
      </c>
      <c r="AO14" s="9">
        <v>13.304</v>
      </c>
      <c r="AP14" s="9">
        <v>86.415000000000006</v>
      </c>
      <c r="AQ14" s="9">
        <v>45.987000000000002</v>
      </c>
      <c r="AR14" s="9">
        <v>40.427999999999997</v>
      </c>
      <c r="AS14" s="9">
        <v>7.2469999999999999</v>
      </c>
      <c r="AT14" s="9">
        <v>3.6760000000000002</v>
      </c>
      <c r="AU14" s="9">
        <v>3.5710000000000002</v>
      </c>
      <c r="AV14" s="9">
        <v>133.86000000000001</v>
      </c>
      <c r="AW14" s="9">
        <v>71.105999999999995</v>
      </c>
      <c r="AX14" s="9">
        <v>62.753</v>
      </c>
      <c r="AY14" s="9">
        <v>116.48099999999999</v>
      </c>
      <c r="AZ14" s="9">
        <v>63.143000000000001</v>
      </c>
      <c r="BA14" s="9">
        <v>53.338000000000001</v>
      </c>
      <c r="BB14" s="9">
        <v>110.84399999999999</v>
      </c>
      <c r="BC14" s="9">
        <v>60.790999999999997</v>
      </c>
      <c r="BD14" s="9">
        <v>50.052999999999997</v>
      </c>
      <c r="BE14" s="9">
        <v>27.074000000000002</v>
      </c>
      <c r="BF14" s="9">
        <v>12.53</v>
      </c>
      <c r="BG14" s="9">
        <v>14.544</v>
      </c>
      <c r="BH14" s="9">
        <v>17.105</v>
      </c>
      <c r="BI14" s="9">
        <v>8.0370000000000008</v>
      </c>
      <c r="BJ14" s="9">
        <v>9.0679999999999996</v>
      </c>
      <c r="BK14" s="9">
        <v>10.385</v>
      </c>
      <c r="BL14" s="9">
        <v>5.3170000000000002</v>
      </c>
      <c r="BM14" s="9">
        <v>5.0679999999999996</v>
      </c>
      <c r="BN14" s="9">
        <v>4.6669999999999998</v>
      </c>
      <c r="BO14" s="9">
        <v>2.3330000000000002</v>
      </c>
      <c r="BP14" s="9">
        <v>2.3340000000000001</v>
      </c>
      <c r="BQ14" s="9">
        <v>35.354999999999997</v>
      </c>
      <c r="BR14" s="9">
        <v>15.265000000000001</v>
      </c>
      <c r="BS14" s="9">
        <v>20.091000000000001</v>
      </c>
      <c r="BT14" s="9">
        <v>9.5760000000000005</v>
      </c>
      <c r="BU14" s="9">
        <v>3.87</v>
      </c>
      <c r="BV14" s="9">
        <v>5.7050000000000001</v>
      </c>
      <c r="BW14" s="9">
        <v>2.5960000000000001</v>
      </c>
      <c r="BX14" s="9">
        <v>1.163</v>
      </c>
      <c r="BY14" s="9">
        <v>1.4319999999999999</v>
      </c>
      <c r="BZ14" s="9">
        <v>8.0470000000000006</v>
      </c>
      <c r="CA14" s="9">
        <v>3.04</v>
      </c>
      <c r="CB14" s="9">
        <v>5.0069999999999997</v>
      </c>
      <c r="CC14" s="9">
        <v>1.212</v>
      </c>
      <c r="CD14" s="9">
        <v>0.32200000000000001</v>
      </c>
      <c r="CE14" s="9">
        <v>0.89</v>
      </c>
      <c r="CF14" s="9">
        <v>6.5030000000000001</v>
      </c>
      <c r="CG14" s="9">
        <v>2.718</v>
      </c>
      <c r="CH14" s="9">
        <v>3.786</v>
      </c>
      <c r="CI14" s="9">
        <v>0.44800000000000001</v>
      </c>
      <c r="CJ14" s="9">
        <v>0.36099999999999999</v>
      </c>
      <c r="CK14" s="9">
        <v>8.5999999999999993E-2</v>
      </c>
      <c r="CL14" s="9">
        <v>1.5649999999999999</v>
      </c>
      <c r="CM14" s="9">
        <v>0.86799999999999999</v>
      </c>
      <c r="CN14" s="9">
        <v>0.69799999999999995</v>
      </c>
      <c r="CO14" s="9">
        <v>2.3130000000000002</v>
      </c>
      <c r="CP14" s="9">
        <v>0.21099999999999999</v>
      </c>
      <c r="CQ14" s="9">
        <v>2.1019999999999999</v>
      </c>
      <c r="CR14" s="9">
        <v>18.111999999999998</v>
      </c>
      <c r="CS14" s="9">
        <v>6.9960000000000004</v>
      </c>
      <c r="CT14" s="9">
        <v>11.116</v>
      </c>
      <c r="CU14" s="9">
        <v>14.279</v>
      </c>
      <c r="CV14" s="9">
        <v>6.24</v>
      </c>
      <c r="CW14" s="9">
        <v>8.0389999999999997</v>
      </c>
      <c r="CX14" s="9">
        <v>2.3540000000000001</v>
      </c>
      <c r="CY14" s="9">
        <v>0.85299999999999998</v>
      </c>
      <c r="CZ14" s="9">
        <v>1.5009999999999999</v>
      </c>
      <c r="DA14" s="9">
        <v>11.925000000000001</v>
      </c>
      <c r="DB14" s="9">
        <v>5.3869999999999996</v>
      </c>
      <c r="DC14" s="9">
        <v>6.5380000000000003</v>
      </c>
      <c r="DD14" s="9">
        <v>129.495</v>
      </c>
      <c r="DE14" s="9">
        <v>69.239000000000004</v>
      </c>
      <c r="DF14" s="9">
        <v>60.255000000000003</v>
      </c>
      <c r="DG14" s="9">
        <v>37.667999999999999</v>
      </c>
      <c r="DH14" s="9">
        <v>16.744</v>
      </c>
      <c r="DI14" s="9">
        <v>20.923999999999999</v>
      </c>
      <c r="DJ14" s="9">
        <v>7.5869999999999997</v>
      </c>
      <c r="DK14" s="9">
        <v>3.0030000000000001</v>
      </c>
      <c r="DL14" s="9">
        <v>4.5839999999999996</v>
      </c>
      <c r="DM14" s="9">
        <v>330.25200000000001</v>
      </c>
      <c r="DN14" s="9">
        <v>160.815</v>
      </c>
      <c r="DO14" s="9">
        <v>169.43700000000001</v>
      </c>
      <c r="DP14" s="9">
        <v>231.089</v>
      </c>
      <c r="DQ14" s="9">
        <v>118.12</v>
      </c>
      <c r="DR14" s="9">
        <v>112.96899999999999</v>
      </c>
      <c r="DS14" s="9">
        <v>26.6</v>
      </c>
      <c r="DT14" s="9">
        <v>15.696</v>
      </c>
      <c r="DU14" s="9">
        <v>10.904</v>
      </c>
      <c r="DV14" s="9">
        <v>15.983000000000001</v>
      </c>
      <c r="DW14" s="9">
        <v>6.226</v>
      </c>
      <c r="DX14" s="9">
        <v>9.7569999999999997</v>
      </c>
      <c r="DY14" s="9">
        <v>7.992</v>
      </c>
      <c r="DZ14" s="9">
        <v>3.8809999999999998</v>
      </c>
      <c r="EA14" s="9">
        <v>4.1109999999999998</v>
      </c>
      <c r="EB14" s="9">
        <v>15.114000000000001</v>
      </c>
      <c r="EC14" s="9">
        <v>6.0149999999999997</v>
      </c>
      <c r="ED14" s="9">
        <v>9.1</v>
      </c>
      <c r="EE14" s="9">
        <v>13.513999999999999</v>
      </c>
      <c r="EF14" s="9">
        <v>4.8620000000000001</v>
      </c>
      <c r="EG14" s="9">
        <v>8.6509999999999998</v>
      </c>
      <c r="EH14" s="9">
        <v>48.985999999999997</v>
      </c>
      <c r="EI14" s="9">
        <v>26.852</v>
      </c>
      <c r="EJ14" s="9">
        <v>22.134</v>
      </c>
      <c r="EK14" s="9">
        <v>182.10300000000001</v>
      </c>
      <c r="EL14" s="9">
        <v>91.268000000000001</v>
      </c>
      <c r="EM14" s="9">
        <v>90.834999999999994</v>
      </c>
      <c r="EN14" s="9">
        <v>45.048999999999999</v>
      </c>
      <c r="EO14" s="9">
        <v>24.931000000000001</v>
      </c>
      <c r="EP14" s="9">
        <v>20.117999999999999</v>
      </c>
      <c r="EQ14" s="9">
        <v>160.256</v>
      </c>
      <c r="ER14" s="9">
        <v>76.176000000000002</v>
      </c>
      <c r="ES14" s="9">
        <v>84.08</v>
      </c>
      <c r="ET14" s="9">
        <v>24.710999999999999</v>
      </c>
      <c r="EU14" s="9">
        <v>11.595000000000001</v>
      </c>
      <c r="EV14" s="9">
        <v>13.117000000000001</v>
      </c>
      <c r="EW14" s="9">
        <v>246.72900000000001</v>
      </c>
      <c r="EX14" s="9">
        <v>123.904</v>
      </c>
      <c r="EY14" s="9">
        <v>122.825</v>
      </c>
      <c r="EZ14" s="9">
        <v>220.29900000000001</v>
      </c>
      <c r="FA14" s="9">
        <v>109.56</v>
      </c>
      <c r="FB14" s="9">
        <v>110.74</v>
      </c>
      <c r="FC14" s="9">
        <v>206.32499999999999</v>
      </c>
      <c r="FD14" s="9">
        <v>104.68</v>
      </c>
      <c r="FE14" s="9">
        <v>101.645</v>
      </c>
      <c r="FF14" s="9">
        <v>60.591999999999999</v>
      </c>
      <c r="FG14" s="9">
        <v>28.291</v>
      </c>
      <c r="FH14" s="9">
        <v>32.301000000000002</v>
      </c>
      <c r="FI14" s="9">
        <v>40.662999999999997</v>
      </c>
      <c r="FJ14" s="9">
        <v>19.957000000000001</v>
      </c>
      <c r="FK14" s="9">
        <v>20.706</v>
      </c>
      <c r="FL14" s="9">
        <v>25.023</v>
      </c>
      <c r="FM14" s="9">
        <v>14.173</v>
      </c>
      <c r="FN14" s="9">
        <v>10.85</v>
      </c>
      <c r="FO14" s="9">
        <v>9.4309999999999992</v>
      </c>
      <c r="FP14" s="9">
        <v>5.1029999999999998</v>
      </c>
      <c r="FQ14" s="9">
        <v>4.327</v>
      </c>
      <c r="FR14" s="9">
        <v>89.731999999999999</v>
      </c>
      <c r="FS14" s="9">
        <v>37.591999999999999</v>
      </c>
      <c r="FT14" s="9">
        <v>52.14</v>
      </c>
      <c r="FU14" s="9">
        <v>22.376000000000001</v>
      </c>
      <c r="FV14" s="9">
        <v>9.5180000000000007</v>
      </c>
      <c r="FW14" s="9">
        <v>12.858000000000001</v>
      </c>
      <c r="FX14" s="9">
        <v>5.7990000000000004</v>
      </c>
      <c r="FY14" s="9">
        <v>3.512</v>
      </c>
      <c r="FZ14" s="9">
        <v>2.2869999999999999</v>
      </c>
      <c r="GA14" s="9">
        <v>20.408000000000001</v>
      </c>
      <c r="GB14" s="9">
        <v>9.1920000000000002</v>
      </c>
      <c r="GC14" s="9">
        <v>11.215999999999999</v>
      </c>
      <c r="GD14" s="9">
        <v>3.4740000000000002</v>
      </c>
      <c r="GE14" s="9">
        <v>0.51400000000000001</v>
      </c>
      <c r="GF14" s="9">
        <v>2.9609999999999999</v>
      </c>
      <c r="GG14" s="9">
        <v>15.265000000000001</v>
      </c>
      <c r="GH14" s="9">
        <v>7.8650000000000002</v>
      </c>
      <c r="GI14" s="9">
        <v>7.4</v>
      </c>
      <c r="GJ14" s="9">
        <v>1.847</v>
      </c>
      <c r="GK14" s="9">
        <v>0.73599999999999999</v>
      </c>
      <c r="GL14" s="9">
        <v>1.1100000000000001</v>
      </c>
      <c r="GM14" s="9">
        <v>1.968</v>
      </c>
      <c r="GN14" s="9">
        <v>0.32700000000000001</v>
      </c>
      <c r="GO14" s="9">
        <v>1.6419999999999999</v>
      </c>
      <c r="GP14" s="9">
        <v>3.3420000000000001</v>
      </c>
      <c r="GQ14" s="9">
        <v>0.47699999999999998</v>
      </c>
      <c r="GR14" s="9">
        <v>2.8650000000000002</v>
      </c>
      <c r="GS14" s="9">
        <v>43.457000000000001</v>
      </c>
      <c r="GT14" s="9">
        <v>18.597999999999999</v>
      </c>
      <c r="GU14" s="9">
        <v>24.858000000000001</v>
      </c>
      <c r="GV14" s="9">
        <v>31.806999999999999</v>
      </c>
      <c r="GW14" s="9">
        <v>14.622</v>
      </c>
      <c r="GX14" s="9">
        <v>17.184999999999999</v>
      </c>
      <c r="GY14" s="9">
        <v>5.5010000000000003</v>
      </c>
      <c r="GZ14" s="9">
        <v>1.7709999999999999</v>
      </c>
      <c r="HA14" s="9">
        <v>3.73</v>
      </c>
      <c r="HB14" s="9">
        <v>26.306000000000001</v>
      </c>
      <c r="HC14" s="9">
        <v>12.851000000000001</v>
      </c>
      <c r="HD14" s="9">
        <v>13.455</v>
      </c>
      <c r="HE14" s="9">
        <v>236.59</v>
      </c>
      <c r="HF14" s="9">
        <v>119.89100000000001</v>
      </c>
      <c r="HG14" s="9">
        <v>116.699</v>
      </c>
      <c r="HH14" s="9">
        <v>93.662000000000006</v>
      </c>
      <c r="HI14" s="9">
        <v>40.923999999999999</v>
      </c>
      <c r="HJ14" s="9">
        <v>52.738</v>
      </c>
      <c r="HK14" s="9">
        <v>19.091999999999999</v>
      </c>
      <c r="HL14" s="9">
        <v>9.1920000000000002</v>
      </c>
      <c r="HM14" s="9">
        <v>9.9</v>
      </c>
    </row>
    <row r="15" spans="1:221">
      <c r="A15" s="10">
        <v>43497</v>
      </c>
      <c r="B15" s="9">
        <v>22.190999999999999</v>
      </c>
      <c r="C15" s="9">
        <v>253.667</v>
      </c>
      <c r="D15" s="9">
        <v>132.041</v>
      </c>
      <c r="E15" s="9">
        <v>121.626</v>
      </c>
      <c r="F15" s="9">
        <v>178.26</v>
      </c>
      <c r="G15" s="9">
        <v>79.637</v>
      </c>
      <c r="H15" s="9">
        <v>98.623999999999995</v>
      </c>
      <c r="I15" s="9">
        <v>24.033000000000001</v>
      </c>
      <c r="J15" s="9">
        <v>10.272</v>
      </c>
      <c r="K15" s="9">
        <v>13.760999999999999</v>
      </c>
      <c r="L15" s="9">
        <v>163.82300000000001</v>
      </c>
      <c r="M15" s="9">
        <v>82.584000000000003</v>
      </c>
      <c r="N15" s="9">
        <v>81.239999999999995</v>
      </c>
      <c r="O15" s="9">
        <v>121.34399999999999</v>
      </c>
      <c r="P15" s="9">
        <v>64.316999999999993</v>
      </c>
      <c r="Q15" s="9">
        <v>57.027000000000001</v>
      </c>
      <c r="R15" s="9">
        <v>13.875</v>
      </c>
      <c r="S15" s="9">
        <v>8.2919999999999998</v>
      </c>
      <c r="T15" s="9">
        <v>5.5830000000000002</v>
      </c>
      <c r="U15" s="9">
        <v>5.524</v>
      </c>
      <c r="V15" s="9">
        <v>2.1379999999999999</v>
      </c>
      <c r="W15" s="9">
        <v>3.3860000000000001</v>
      </c>
      <c r="X15" s="9">
        <v>3.476</v>
      </c>
      <c r="Y15" s="9">
        <v>1.524</v>
      </c>
      <c r="Z15" s="9">
        <v>1.952</v>
      </c>
      <c r="AA15" s="9">
        <v>5.74</v>
      </c>
      <c r="AB15" s="9">
        <v>2.3820000000000001</v>
      </c>
      <c r="AC15" s="9">
        <v>3.3580000000000001</v>
      </c>
      <c r="AD15" s="9">
        <v>5.1130000000000004</v>
      </c>
      <c r="AE15" s="9">
        <v>1.93</v>
      </c>
      <c r="AF15" s="9">
        <v>3.1829999999999998</v>
      </c>
      <c r="AG15" s="9">
        <v>25.936</v>
      </c>
      <c r="AH15" s="9">
        <v>14.526999999999999</v>
      </c>
      <c r="AI15" s="9">
        <v>11.41</v>
      </c>
      <c r="AJ15" s="9">
        <v>95.408000000000001</v>
      </c>
      <c r="AK15" s="9">
        <v>49.79</v>
      </c>
      <c r="AL15" s="9">
        <v>45.616999999999997</v>
      </c>
      <c r="AM15" s="9">
        <v>24.881</v>
      </c>
      <c r="AN15" s="9">
        <v>14.141999999999999</v>
      </c>
      <c r="AO15" s="9">
        <v>10.739000000000001</v>
      </c>
      <c r="AP15" s="9">
        <v>86.72</v>
      </c>
      <c r="AQ15" s="9">
        <v>44.267000000000003</v>
      </c>
      <c r="AR15" s="9">
        <v>42.453000000000003</v>
      </c>
      <c r="AS15" s="9">
        <v>7.96</v>
      </c>
      <c r="AT15" s="9">
        <v>4.3419999999999996</v>
      </c>
      <c r="AU15" s="9">
        <v>3.6179999999999999</v>
      </c>
      <c r="AV15" s="9">
        <v>130.17099999999999</v>
      </c>
      <c r="AW15" s="9">
        <v>68.284000000000006</v>
      </c>
      <c r="AX15" s="9">
        <v>61.887</v>
      </c>
      <c r="AY15" s="9">
        <v>113.86499999999999</v>
      </c>
      <c r="AZ15" s="9">
        <v>59.993000000000002</v>
      </c>
      <c r="BA15" s="9">
        <v>53.872</v>
      </c>
      <c r="BB15" s="9">
        <v>106.791</v>
      </c>
      <c r="BC15" s="9">
        <v>56.420999999999999</v>
      </c>
      <c r="BD15" s="9">
        <v>50.37</v>
      </c>
      <c r="BE15" s="9">
        <v>30.870999999999999</v>
      </c>
      <c r="BF15" s="9">
        <v>16.297999999999998</v>
      </c>
      <c r="BG15" s="9">
        <v>14.573</v>
      </c>
      <c r="BH15" s="9">
        <v>19.765000000000001</v>
      </c>
      <c r="BI15" s="9">
        <v>10.555999999999999</v>
      </c>
      <c r="BJ15" s="9">
        <v>9.2089999999999996</v>
      </c>
      <c r="BK15" s="9">
        <v>10.936999999999999</v>
      </c>
      <c r="BL15" s="9">
        <v>6.5890000000000004</v>
      </c>
      <c r="BM15" s="9">
        <v>4.3490000000000002</v>
      </c>
      <c r="BN15" s="9">
        <v>6.2830000000000004</v>
      </c>
      <c r="BO15" s="9">
        <v>3.6970000000000001</v>
      </c>
      <c r="BP15" s="9">
        <v>2.5859999999999999</v>
      </c>
      <c r="BQ15" s="9">
        <v>36.197000000000003</v>
      </c>
      <c r="BR15" s="9">
        <v>14.57</v>
      </c>
      <c r="BS15" s="9">
        <v>21.626000000000001</v>
      </c>
      <c r="BT15" s="9">
        <v>9.4480000000000004</v>
      </c>
      <c r="BU15" s="9">
        <v>3.7360000000000002</v>
      </c>
      <c r="BV15" s="9">
        <v>5.7110000000000003</v>
      </c>
      <c r="BW15" s="9">
        <v>3.302</v>
      </c>
      <c r="BX15" s="9">
        <v>1.6930000000000001</v>
      </c>
      <c r="BY15" s="9">
        <v>1.609</v>
      </c>
      <c r="BZ15" s="9">
        <v>6.859</v>
      </c>
      <c r="CA15" s="9">
        <v>2.8130000000000002</v>
      </c>
      <c r="CB15" s="9">
        <v>4.0460000000000003</v>
      </c>
      <c r="CC15" s="9">
        <v>1.4359999999999999</v>
      </c>
      <c r="CD15" s="9">
        <v>0.23799999999999999</v>
      </c>
      <c r="CE15" s="9">
        <v>1.1990000000000001</v>
      </c>
      <c r="CF15" s="9">
        <v>4.8330000000000002</v>
      </c>
      <c r="CG15" s="9">
        <v>2.4020000000000001</v>
      </c>
      <c r="CH15" s="9">
        <v>2.431</v>
      </c>
      <c r="CI15" s="9">
        <v>0.312</v>
      </c>
      <c r="CJ15" s="9">
        <v>0.18</v>
      </c>
      <c r="CK15" s="9">
        <v>0.13100000000000001</v>
      </c>
      <c r="CL15" s="9">
        <v>2.778</v>
      </c>
      <c r="CM15" s="9">
        <v>0.92300000000000004</v>
      </c>
      <c r="CN15" s="9">
        <v>1.855</v>
      </c>
      <c r="CO15" s="9">
        <v>1.141</v>
      </c>
      <c r="CP15" s="9">
        <v>7.6999999999999999E-2</v>
      </c>
      <c r="CQ15" s="9">
        <v>1.0649999999999999</v>
      </c>
      <c r="CR15" s="9">
        <v>18.925000000000001</v>
      </c>
      <c r="CS15" s="9">
        <v>7.8070000000000004</v>
      </c>
      <c r="CT15" s="9">
        <v>11.119</v>
      </c>
      <c r="CU15" s="9">
        <v>15.920999999999999</v>
      </c>
      <c r="CV15" s="9">
        <v>7.4329999999999998</v>
      </c>
      <c r="CW15" s="9">
        <v>8.4870000000000001</v>
      </c>
      <c r="CX15" s="9">
        <v>2.6419999999999999</v>
      </c>
      <c r="CY15" s="9">
        <v>0.96099999999999997</v>
      </c>
      <c r="CZ15" s="9">
        <v>1.6819999999999999</v>
      </c>
      <c r="DA15" s="9">
        <v>13.278</v>
      </c>
      <c r="DB15" s="9">
        <v>6.4729999999999999</v>
      </c>
      <c r="DC15" s="9">
        <v>6.806</v>
      </c>
      <c r="DD15" s="9">
        <v>123.986</v>
      </c>
      <c r="DE15" s="9">
        <v>65.277000000000001</v>
      </c>
      <c r="DF15" s="9">
        <v>58.709000000000003</v>
      </c>
      <c r="DG15" s="9">
        <v>39.838000000000001</v>
      </c>
      <c r="DH15" s="9">
        <v>17.306000000000001</v>
      </c>
      <c r="DI15" s="9">
        <v>22.530999999999999</v>
      </c>
      <c r="DJ15" s="9">
        <v>6.2009999999999996</v>
      </c>
      <c r="DK15" s="9">
        <v>2.8130000000000002</v>
      </c>
      <c r="DL15" s="9">
        <v>3.3879999999999999</v>
      </c>
      <c r="DM15" s="9">
        <v>332.97300000000001</v>
      </c>
      <c r="DN15" s="9">
        <v>162.233</v>
      </c>
      <c r="DO15" s="9">
        <v>170.74</v>
      </c>
      <c r="DP15" s="9">
        <v>226.18</v>
      </c>
      <c r="DQ15" s="9">
        <v>114.542</v>
      </c>
      <c r="DR15" s="9">
        <v>111.63800000000001</v>
      </c>
      <c r="DS15" s="9">
        <v>27.254000000000001</v>
      </c>
      <c r="DT15" s="9">
        <v>16.125</v>
      </c>
      <c r="DU15" s="9">
        <v>11.129</v>
      </c>
      <c r="DV15" s="9">
        <v>15.339</v>
      </c>
      <c r="DW15" s="9">
        <v>5.9669999999999996</v>
      </c>
      <c r="DX15" s="9">
        <v>9.3719999999999999</v>
      </c>
      <c r="DY15" s="9">
        <v>7.1630000000000003</v>
      </c>
      <c r="DZ15" s="9">
        <v>2.1339999999999999</v>
      </c>
      <c r="EA15" s="9">
        <v>5.0289999999999999</v>
      </c>
      <c r="EB15" s="9">
        <v>14.974</v>
      </c>
      <c r="EC15" s="9">
        <v>6.3040000000000003</v>
      </c>
      <c r="ED15" s="9">
        <v>8.67</v>
      </c>
      <c r="EE15" s="9">
        <v>14.417</v>
      </c>
      <c r="EF15" s="9">
        <v>5.9669999999999996</v>
      </c>
      <c r="EG15" s="9">
        <v>8.4499999999999993</v>
      </c>
      <c r="EH15" s="9">
        <v>49.072000000000003</v>
      </c>
      <c r="EI15" s="9">
        <v>24.46</v>
      </c>
      <c r="EJ15" s="9">
        <v>24.613</v>
      </c>
      <c r="EK15" s="9">
        <v>177.108</v>
      </c>
      <c r="EL15" s="9">
        <v>90.081999999999994</v>
      </c>
      <c r="EM15" s="9">
        <v>87.025999999999996</v>
      </c>
      <c r="EN15" s="9">
        <v>45.649000000000001</v>
      </c>
      <c r="EO15" s="9">
        <v>22.234000000000002</v>
      </c>
      <c r="EP15" s="9">
        <v>23.414999999999999</v>
      </c>
      <c r="EQ15" s="9">
        <v>154.339</v>
      </c>
      <c r="ER15" s="9">
        <v>76.614000000000004</v>
      </c>
      <c r="ES15" s="9">
        <v>77.724999999999994</v>
      </c>
      <c r="ET15" s="9">
        <v>23.861999999999998</v>
      </c>
      <c r="EU15" s="9">
        <v>10.359</v>
      </c>
      <c r="EV15" s="9">
        <v>13.502000000000001</v>
      </c>
      <c r="EW15" s="9">
        <v>242.85900000000001</v>
      </c>
      <c r="EX15" s="9">
        <v>122.45</v>
      </c>
      <c r="EY15" s="9">
        <v>120.40900000000001</v>
      </c>
      <c r="EZ15" s="9">
        <v>215.678</v>
      </c>
      <c r="FA15" s="9">
        <v>107.751</v>
      </c>
      <c r="FB15" s="9">
        <v>107.926</v>
      </c>
      <c r="FC15" s="9">
        <v>201.364</v>
      </c>
      <c r="FD15" s="9">
        <v>101.63</v>
      </c>
      <c r="FE15" s="9">
        <v>99.733999999999995</v>
      </c>
      <c r="FF15" s="9">
        <v>62.256999999999998</v>
      </c>
      <c r="FG15" s="9">
        <v>30.588000000000001</v>
      </c>
      <c r="FH15" s="9">
        <v>31.669</v>
      </c>
      <c r="FI15" s="9">
        <v>40.988</v>
      </c>
      <c r="FJ15" s="9">
        <v>19.044</v>
      </c>
      <c r="FK15" s="9">
        <v>21.945</v>
      </c>
      <c r="FL15" s="9">
        <v>24.31</v>
      </c>
      <c r="FM15" s="9">
        <v>11.135999999999999</v>
      </c>
      <c r="FN15" s="9">
        <v>13.173999999999999</v>
      </c>
      <c r="FO15" s="9">
        <v>7.3029999999999999</v>
      </c>
      <c r="FP15" s="9">
        <v>4.1779999999999999</v>
      </c>
      <c r="FQ15" s="9">
        <v>3.125</v>
      </c>
      <c r="FR15" s="9">
        <v>99.49</v>
      </c>
      <c r="FS15" s="9">
        <v>43.514000000000003</v>
      </c>
      <c r="FT15" s="9">
        <v>55.975999999999999</v>
      </c>
      <c r="FU15" s="9">
        <v>23.257000000000001</v>
      </c>
      <c r="FV15" s="9">
        <v>11.44</v>
      </c>
      <c r="FW15" s="9">
        <v>11.817</v>
      </c>
      <c r="FX15" s="9">
        <v>4.8730000000000002</v>
      </c>
      <c r="FY15" s="9">
        <v>2.4910000000000001</v>
      </c>
      <c r="FZ15" s="9">
        <v>2.3820000000000001</v>
      </c>
      <c r="GA15" s="9">
        <v>21.094000000000001</v>
      </c>
      <c r="GB15" s="9">
        <v>10.987</v>
      </c>
      <c r="GC15" s="9">
        <v>10.106999999999999</v>
      </c>
      <c r="GD15" s="9">
        <v>5.4180000000000001</v>
      </c>
      <c r="GE15" s="9">
        <v>2.968</v>
      </c>
      <c r="GF15" s="9">
        <v>2.4500000000000002</v>
      </c>
      <c r="GG15" s="9">
        <v>14.601000000000001</v>
      </c>
      <c r="GH15" s="9">
        <v>7.3150000000000004</v>
      </c>
      <c r="GI15" s="9">
        <v>7.2859999999999996</v>
      </c>
      <c r="GJ15" s="9">
        <v>1.304</v>
      </c>
      <c r="GK15" s="9">
        <v>0.91900000000000004</v>
      </c>
      <c r="GL15" s="9">
        <v>0.38500000000000001</v>
      </c>
      <c r="GM15" s="9">
        <v>2.6219999999999999</v>
      </c>
      <c r="GN15" s="9">
        <v>0.69899999999999995</v>
      </c>
      <c r="GO15" s="9">
        <v>1.923</v>
      </c>
      <c r="GP15" s="9">
        <v>3.1469999999999998</v>
      </c>
      <c r="GQ15" s="9">
        <v>0.496</v>
      </c>
      <c r="GR15" s="9">
        <v>2.65</v>
      </c>
      <c r="GS15" s="9">
        <v>45.231000000000002</v>
      </c>
      <c r="GT15" s="9">
        <v>22.021000000000001</v>
      </c>
      <c r="GU15" s="9">
        <v>23.210999999999999</v>
      </c>
      <c r="GV15" s="9">
        <v>31.018000000000001</v>
      </c>
      <c r="GW15" s="9">
        <v>15.863</v>
      </c>
      <c r="GX15" s="9">
        <v>15.154999999999999</v>
      </c>
      <c r="GY15" s="9">
        <v>6.9850000000000003</v>
      </c>
      <c r="GZ15" s="9">
        <v>3.7</v>
      </c>
      <c r="HA15" s="9">
        <v>3.2850000000000001</v>
      </c>
      <c r="HB15" s="9">
        <v>24.033000000000001</v>
      </c>
      <c r="HC15" s="9">
        <v>12.163</v>
      </c>
      <c r="HD15" s="9">
        <v>11.87</v>
      </c>
      <c r="HE15" s="9">
        <v>233.16499999999999</v>
      </c>
      <c r="HF15" s="9">
        <v>118.242</v>
      </c>
      <c r="HG15" s="9">
        <v>114.923</v>
      </c>
      <c r="HH15" s="9">
        <v>99.808000000000007</v>
      </c>
      <c r="HI15" s="9">
        <v>43.991</v>
      </c>
      <c r="HJ15" s="9">
        <v>55.817</v>
      </c>
      <c r="HK15" s="9">
        <v>20.391999999999999</v>
      </c>
      <c r="HL15" s="9">
        <v>10.497999999999999</v>
      </c>
      <c r="HM15" s="9">
        <v>9.8940000000000001</v>
      </c>
    </row>
    <row r="16" spans="1:221">
      <c r="A16" s="10">
        <v>43862</v>
      </c>
      <c r="B16" s="9">
        <v>20.739000000000001</v>
      </c>
      <c r="C16" s="9">
        <v>267.70400000000001</v>
      </c>
      <c r="D16" s="9">
        <v>138.76</v>
      </c>
      <c r="E16" s="9">
        <v>128.94499999999999</v>
      </c>
      <c r="F16" s="9">
        <v>169.85499999999999</v>
      </c>
      <c r="G16" s="9">
        <v>76.369</v>
      </c>
      <c r="H16" s="9">
        <v>93.486999999999995</v>
      </c>
      <c r="I16" s="9">
        <v>23.276</v>
      </c>
      <c r="J16" s="9">
        <v>8.6489999999999991</v>
      </c>
      <c r="K16" s="9">
        <v>14.627000000000001</v>
      </c>
      <c r="L16" s="9">
        <v>168.59399999999999</v>
      </c>
      <c r="M16" s="9">
        <v>85.164000000000001</v>
      </c>
      <c r="N16" s="9">
        <v>83.43</v>
      </c>
      <c r="O16" s="9">
        <v>123.539</v>
      </c>
      <c r="P16" s="9">
        <v>64.299000000000007</v>
      </c>
      <c r="Q16" s="9">
        <v>59.24</v>
      </c>
      <c r="R16" s="9">
        <v>16.635999999999999</v>
      </c>
      <c r="S16" s="9">
        <v>8.8469999999999995</v>
      </c>
      <c r="T16" s="9">
        <v>7.7889999999999997</v>
      </c>
      <c r="U16" s="9">
        <v>7.6280000000000001</v>
      </c>
      <c r="V16" s="9">
        <v>2.8980000000000001</v>
      </c>
      <c r="W16" s="9">
        <v>4.7300000000000004</v>
      </c>
      <c r="X16" s="9">
        <v>6.19</v>
      </c>
      <c r="Y16" s="9">
        <v>2.4980000000000002</v>
      </c>
      <c r="Z16" s="9">
        <v>3.6930000000000001</v>
      </c>
      <c r="AA16" s="9">
        <v>7.6630000000000003</v>
      </c>
      <c r="AB16" s="9">
        <v>3.2530000000000001</v>
      </c>
      <c r="AC16" s="9">
        <v>4.41</v>
      </c>
      <c r="AD16" s="9">
        <v>6.93</v>
      </c>
      <c r="AE16" s="9">
        <v>2.6139999999999999</v>
      </c>
      <c r="AF16" s="9">
        <v>4.3159999999999998</v>
      </c>
      <c r="AG16" s="9">
        <v>24.472000000000001</v>
      </c>
      <c r="AH16" s="9">
        <v>11.766999999999999</v>
      </c>
      <c r="AI16" s="9">
        <v>12.705</v>
      </c>
      <c r="AJ16" s="9">
        <v>99.066000000000003</v>
      </c>
      <c r="AK16" s="9">
        <v>52.531999999999996</v>
      </c>
      <c r="AL16" s="9">
        <v>46.534999999999997</v>
      </c>
      <c r="AM16" s="9">
        <v>23.24</v>
      </c>
      <c r="AN16" s="9">
        <v>10.95</v>
      </c>
      <c r="AO16" s="9">
        <v>12.29</v>
      </c>
      <c r="AP16" s="9">
        <v>87.024000000000001</v>
      </c>
      <c r="AQ16" s="9">
        <v>43.996000000000002</v>
      </c>
      <c r="AR16" s="9">
        <v>43.027000000000001</v>
      </c>
      <c r="AS16" s="9">
        <v>8.5630000000000006</v>
      </c>
      <c r="AT16" s="9">
        <v>4.4729999999999999</v>
      </c>
      <c r="AU16" s="9">
        <v>4.09</v>
      </c>
      <c r="AV16" s="9">
        <v>133.173</v>
      </c>
      <c r="AW16" s="9">
        <v>68.165000000000006</v>
      </c>
      <c r="AX16" s="9">
        <v>65.007999999999996</v>
      </c>
      <c r="AY16" s="9">
        <v>116.962</v>
      </c>
      <c r="AZ16" s="9">
        <v>61.390999999999998</v>
      </c>
      <c r="BA16" s="9">
        <v>55.570999999999998</v>
      </c>
      <c r="BB16" s="9">
        <v>108.453</v>
      </c>
      <c r="BC16" s="9">
        <v>57.69</v>
      </c>
      <c r="BD16" s="9">
        <v>50.762999999999998</v>
      </c>
      <c r="BE16" s="9">
        <v>29.986000000000001</v>
      </c>
      <c r="BF16" s="9">
        <v>13.949</v>
      </c>
      <c r="BG16" s="9">
        <v>16.036000000000001</v>
      </c>
      <c r="BH16" s="9">
        <v>19.024000000000001</v>
      </c>
      <c r="BI16" s="9">
        <v>8.8859999999999992</v>
      </c>
      <c r="BJ16" s="9">
        <v>10.138</v>
      </c>
      <c r="BK16" s="9">
        <v>9.3889999999999993</v>
      </c>
      <c r="BL16" s="9">
        <v>5.0199999999999996</v>
      </c>
      <c r="BM16" s="9">
        <v>4.37</v>
      </c>
      <c r="BN16" s="9">
        <v>7.1609999999999996</v>
      </c>
      <c r="BO16" s="9">
        <v>3.7330000000000001</v>
      </c>
      <c r="BP16" s="9">
        <v>3.4279999999999999</v>
      </c>
      <c r="BQ16" s="9">
        <v>37.893999999999998</v>
      </c>
      <c r="BR16" s="9">
        <v>17.132000000000001</v>
      </c>
      <c r="BS16" s="9">
        <v>20.760999999999999</v>
      </c>
      <c r="BT16" s="9">
        <v>10.499000000000001</v>
      </c>
      <c r="BU16" s="9">
        <v>3.6230000000000002</v>
      </c>
      <c r="BV16" s="9">
        <v>6.8760000000000003</v>
      </c>
      <c r="BW16" s="9">
        <v>2.375</v>
      </c>
      <c r="BX16" s="9">
        <v>1.143</v>
      </c>
      <c r="BY16" s="9">
        <v>1.232</v>
      </c>
      <c r="BZ16" s="9">
        <v>9.157</v>
      </c>
      <c r="CA16" s="9">
        <v>3.121</v>
      </c>
      <c r="CB16" s="9">
        <v>6.0359999999999996</v>
      </c>
      <c r="CC16" s="9">
        <v>1.925</v>
      </c>
      <c r="CD16" s="9">
        <v>0.746</v>
      </c>
      <c r="CE16" s="9">
        <v>1.179</v>
      </c>
      <c r="CF16" s="9">
        <v>7.0579999999999998</v>
      </c>
      <c r="CG16" s="9">
        <v>2.2829999999999999</v>
      </c>
      <c r="CH16" s="9">
        <v>4.7750000000000004</v>
      </c>
      <c r="CI16" s="9">
        <v>0.96899999999999997</v>
      </c>
      <c r="CJ16" s="9">
        <v>0.53700000000000003</v>
      </c>
      <c r="CK16" s="9">
        <v>0.432</v>
      </c>
      <c r="CL16" s="9">
        <v>1.3420000000000001</v>
      </c>
      <c r="CM16" s="9">
        <v>0.502</v>
      </c>
      <c r="CN16" s="9">
        <v>0.84</v>
      </c>
      <c r="CO16" s="9">
        <v>2.0379999999999998</v>
      </c>
      <c r="CP16" s="9">
        <v>0.182</v>
      </c>
      <c r="CQ16" s="9">
        <v>1.8560000000000001</v>
      </c>
      <c r="CR16" s="9">
        <v>18.173999999999999</v>
      </c>
      <c r="CS16" s="9">
        <v>7.6609999999999996</v>
      </c>
      <c r="CT16" s="9">
        <v>10.513</v>
      </c>
      <c r="CU16" s="9">
        <v>17.661000000000001</v>
      </c>
      <c r="CV16" s="9">
        <v>7.3559999999999999</v>
      </c>
      <c r="CW16" s="9">
        <v>10.305</v>
      </c>
      <c r="CX16" s="9">
        <v>3.1930000000000001</v>
      </c>
      <c r="CY16" s="9">
        <v>1.099</v>
      </c>
      <c r="CZ16" s="9">
        <v>2.0950000000000002</v>
      </c>
      <c r="DA16" s="9">
        <v>14.467000000000001</v>
      </c>
      <c r="DB16" s="9">
        <v>6.2569999999999997</v>
      </c>
      <c r="DC16" s="9">
        <v>8.2100000000000009</v>
      </c>
      <c r="DD16" s="9">
        <v>126.732</v>
      </c>
      <c r="DE16" s="9">
        <v>65.397999999999996</v>
      </c>
      <c r="DF16" s="9">
        <v>61.335000000000001</v>
      </c>
      <c r="DG16" s="9">
        <v>41.862000000000002</v>
      </c>
      <c r="DH16" s="9">
        <v>19.766999999999999</v>
      </c>
      <c r="DI16" s="9">
        <v>22.094999999999999</v>
      </c>
      <c r="DJ16" s="9">
        <v>8.8550000000000004</v>
      </c>
      <c r="DK16" s="9">
        <v>3.121</v>
      </c>
      <c r="DL16" s="9">
        <v>5.734</v>
      </c>
      <c r="DM16" s="9">
        <v>336.60599999999999</v>
      </c>
      <c r="DN16" s="9">
        <v>163.82599999999999</v>
      </c>
      <c r="DO16" s="9">
        <v>172.78</v>
      </c>
      <c r="DP16" s="9">
        <v>237.858</v>
      </c>
      <c r="DQ16" s="9">
        <v>119.89400000000001</v>
      </c>
      <c r="DR16" s="9">
        <v>117.965</v>
      </c>
      <c r="DS16" s="9">
        <v>21.247</v>
      </c>
      <c r="DT16" s="9">
        <v>9.5990000000000002</v>
      </c>
      <c r="DU16" s="9">
        <v>11.648</v>
      </c>
      <c r="DV16" s="9">
        <v>14.404999999999999</v>
      </c>
      <c r="DW16" s="9">
        <v>4.9720000000000004</v>
      </c>
      <c r="DX16" s="9">
        <v>9.4329999999999998</v>
      </c>
      <c r="DY16" s="9">
        <v>6.2439999999999998</v>
      </c>
      <c r="DZ16" s="9">
        <v>2.7719999999999998</v>
      </c>
      <c r="EA16" s="9">
        <v>3.472</v>
      </c>
      <c r="EB16" s="9">
        <v>12.643000000000001</v>
      </c>
      <c r="EC16" s="9">
        <v>4.984</v>
      </c>
      <c r="ED16" s="9">
        <v>7.66</v>
      </c>
      <c r="EE16" s="9">
        <v>12.132999999999999</v>
      </c>
      <c r="EF16" s="9">
        <v>4.4729999999999999</v>
      </c>
      <c r="EG16" s="9">
        <v>7.66</v>
      </c>
      <c r="EH16" s="9">
        <v>47.497999999999998</v>
      </c>
      <c r="EI16" s="9">
        <v>22.094000000000001</v>
      </c>
      <c r="EJ16" s="9">
        <v>25.405000000000001</v>
      </c>
      <c r="EK16" s="9">
        <v>190.36</v>
      </c>
      <c r="EL16" s="9">
        <v>97.8</v>
      </c>
      <c r="EM16" s="9">
        <v>92.56</v>
      </c>
      <c r="EN16" s="9">
        <v>44.768999999999998</v>
      </c>
      <c r="EO16" s="9">
        <v>20.091000000000001</v>
      </c>
      <c r="EP16" s="9">
        <v>24.678999999999998</v>
      </c>
      <c r="EQ16" s="9">
        <v>166.53899999999999</v>
      </c>
      <c r="ER16" s="9">
        <v>82.356999999999999</v>
      </c>
      <c r="ES16" s="9">
        <v>84.182000000000002</v>
      </c>
      <c r="ET16" s="9">
        <v>22.72</v>
      </c>
      <c r="EU16" s="9">
        <v>9.8529999999999998</v>
      </c>
      <c r="EV16" s="9">
        <v>12.866</v>
      </c>
      <c r="EW16" s="9">
        <v>253.315</v>
      </c>
      <c r="EX16" s="9">
        <v>127.79600000000001</v>
      </c>
      <c r="EY16" s="9">
        <v>125.51900000000001</v>
      </c>
      <c r="EZ16" s="9">
        <v>225.58199999999999</v>
      </c>
      <c r="FA16" s="9">
        <v>114.036</v>
      </c>
      <c r="FB16" s="9">
        <v>111.54600000000001</v>
      </c>
      <c r="FC16" s="9">
        <v>213.14699999999999</v>
      </c>
      <c r="FD16" s="9">
        <v>108.28400000000001</v>
      </c>
      <c r="FE16" s="9">
        <v>104.863</v>
      </c>
      <c r="FF16" s="9">
        <v>60.335999999999999</v>
      </c>
      <c r="FG16" s="9">
        <v>27.977</v>
      </c>
      <c r="FH16" s="9">
        <v>32.36</v>
      </c>
      <c r="FI16" s="9">
        <v>36.847000000000001</v>
      </c>
      <c r="FJ16" s="9">
        <v>18.190999999999999</v>
      </c>
      <c r="FK16" s="9">
        <v>18.655999999999999</v>
      </c>
      <c r="FL16" s="9">
        <v>21.390999999999998</v>
      </c>
      <c r="FM16" s="9">
        <v>10.289</v>
      </c>
      <c r="FN16" s="9">
        <v>11.102</v>
      </c>
      <c r="FO16" s="9">
        <v>6.7690000000000001</v>
      </c>
      <c r="FP16" s="9">
        <v>2.61</v>
      </c>
      <c r="FQ16" s="9">
        <v>4.1589999999999998</v>
      </c>
      <c r="FR16" s="9">
        <v>91.977999999999994</v>
      </c>
      <c r="FS16" s="9">
        <v>41.322000000000003</v>
      </c>
      <c r="FT16" s="9">
        <v>50.656999999999996</v>
      </c>
      <c r="FU16" s="9">
        <v>18.783000000000001</v>
      </c>
      <c r="FV16" s="9">
        <v>8.4949999999999992</v>
      </c>
      <c r="FW16" s="9">
        <v>10.287000000000001</v>
      </c>
      <c r="FX16" s="9">
        <v>5.6970000000000001</v>
      </c>
      <c r="FY16" s="9">
        <v>3.036</v>
      </c>
      <c r="FZ16" s="9">
        <v>2.661</v>
      </c>
      <c r="GA16" s="9">
        <v>18.565000000000001</v>
      </c>
      <c r="GB16" s="9">
        <v>8.4949999999999992</v>
      </c>
      <c r="GC16" s="9">
        <v>10.069000000000001</v>
      </c>
      <c r="GD16" s="9">
        <v>4.8360000000000003</v>
      </c>
      <c r="GE16" s="9">
        <v>2.4249999999999998</v>
      </c>
      <c r="GF16" s="9">
        <v>2.411</v>
      </c>
      <c r="GG16" s="9">
        <v>13.432</v>
      </c>
      <c r="GH16" s="9">
        <v>5.774</v>
      </c>
      <c r="GI16" s="9">
        <v>7.6580000000000004</v>
      </c>
      <c r="GJ16" s="9">
        <v>1.046</v>
      </c>
      <c r="GK16" s="9">
        <v>0.85099999999999998</v>
      </c>
      <c r="GL16" s="9">
        <v>0.19500000000000001</v>
      </c>
      <c r="GM16" s="9">
        <v>0.47199999999999998</v>
      </c>
      <c r="GN16" s="9">
        <v>0</v>
      </c>
      <c r="GO16" s="9">
        <v>0.47199999999999998</v>
      </c>
      <c r="GP16" s="9">
        <v>3.2010000000000001</v>
      </c>
      <c r="GQ16" s="9">
        <v>0.35399999999999998</v>
      </c>
      <c r="GR16" s="9">
        <v>2.8479999999999999</v>
      </c>
      <c r="GS16" s="9">
        <v>45.927</v>
      </c>
      <c r="GT16" s="9">
        <v>22.364999999999998</v>
      </c>
      <c r="GU16" s="9">
        <v>23.562000000000001</v>
      </c>
      <c r="GV16" s="9">
        <v>25.805</v>
      </c>
      <c r="GW16" s="9">
        <v>11.105</v>
      </c>
      <c r="GX16" s="9">
        <v>14.7</v>
      </c>
      <c r="GY16" s="9">
        <v>6.1769999999999996</v>
      </c>
      <c r="GZ16" s="9">
        <v>3.294</v>
      </c>
      <c r="HA16" s="9">
        <v>2.8839999999999999</v>
      </c>
      <c r="HB16" s="9">
        <v>19.628</v>
      </c>
      <c r="HC16" s="9">
        <v>7.8120000000000003</v>
      </c>
      <c r="HD16" s="9">
        <v>11.816000000000001</v>
      </c>
      <c r="HE16" s="9">
        <v>244.036</v>
      </c>
      <c r="HF16" s="9">
        <v>123.188</v>
      </c>
      <c r="HG16" s="9">
        <v>120.848</v>
      </c>
      <c r="HH16" s="9">
        <v>92.57</v>
      </c>
      <c r="HI16" s="9">
        <v>40.637999999999998</v>
      </c>
      <c r="HJ16" s="9">
        <v>51.930999999999997</v>
      </c>
      <c r="HK16" s="9">
        <v>17.352</v>
      </c>
      <c r="HL16" s="9">
        <v>8.4949999999999992</v>
      </c>
      <c r="HM16" s="9">
        <v>8.8569999999999993</v>
      </c>
    </row>
    <row r="17" spans="1:221">
      <c r="A17" s="10">
        <v>44228</v>
      </c>
      <c r="B17" s="9">
        <v>21.125</v>
      </c>
      <c r="C17" s="9">
        <v>266.64699999999999</v>
      </c>
      <c r="D17" s="9">
        <v>139.20599999999999</v>
      </c>
      <c r="E17" s="9">
        <v>127.441</v>
      </c>
      <c r="F17" s="9">
        <v>176.65600000000001</v>
      </c>
      <c r="G17" s="9">
        <v>78.885000000000005</v>
      </c>
      <c r="H17" s="9">
        <v>97.771000000000001</v>
      </c>
      <c r="I17" s="9">
        <v>24.125</v>
      </c>
      <c r="J17" s="9">
        <v>10.223000000000001</v>
      </c>
      <c r="K17" s="9">
        <v>13.901999999999999</v>
      </c>
      <c r="L17" s="9">
        <v>156.191</v>
      </c>
      <c r="M17" s="9">
        <v>77.953999999999994</v>
      </c>
      <c r="N17" s="9">
        <v>78.236000000000004</v>
      </c>
      <c r="O17" s="9">
        <v>116.462</v>
      </c>
      <c r="P17" s="9">
        <v>61.362000000000002</v>
      </c>
      <c r="Q17" s="9">
        <v>55.1</v>
      </c>
      <c r="R17" s="9">
        <v>11.38</v>
      </c>
      <c r="S17" s="9">
        <v>7.101</v>
      </c>
      <c r="T17" s="9">
        <v>4.2789999999999999</v>
      </c>
      <c r="U17" s="9">
        <v>5.21</v>
      </c>
      <c r="V17" s="9">
        <v>2.3260000000000001</v>
      </c>
      <c r="W17" s="9">
        <v>2.8839999999999999</v>
      </c>
      <c r="X17" s="9">
        <v>3.601</v>
      </c>
      <c r="Y17" s="9">
        <v>1.7889999999999999</v>
      </c>
      <c r="Z17" s="9">
        <v>1.8120000000000001</v>
      </c>
      <c r="AA17" s="9">
        <v>5.2880000000000003</v>
      </c>
      <c r="AB17" s="9">
        <v>2.4809999999999999</v>
      </c>
      <c r="AC17" s="9">
        <v>2.8069999999999999</v>
      </c>
      <c r="AD17" s="9">
        <v>4.7930000000000001</v>
      </c>
      <c r="AE17" s="9">
        <v>2.2080000000000002</v>
      </c>
      <c r="AF17" s="9">
        <v>2.585</v>
      </c>
      <c r="AG17" s="9">
        <v>21.946000000000002</v>
      </c>
      <c r="AH17" s="9">
        <v>11.702999999999999</v>
      </c>
      <c r="AI17" s="9">
        <v>10.243</v>
      </c>
      <c r="AJ17" s="9">
        <v>94.516999999999996</v>
      </c>
      <c r="AK17" s="9">
        <v>49.658999999999999</v>
      </c>
      <c r="AL17" s="9">
        <v>44.856999999999999</v>
      </c>
      <c r="AM17" s="9">
        <v>20.536000000000001</v>
      </c>
      <c r="AN17" s="9">
        <v>10.845000000000001</v>
      </c>
      <c r="AO17" s="9">
        <v>9.6910000000000007</v>
      </c>
      <c r="AP17" s="9">
        <v>80.143000000000001</v>
      </c>
      <c r="AQ17" s="9">
        <v>39.19</v>
      </c>
      <c r="AR17" s="9">
        <v>40.953000000000003</v>
      </c>
      <c r="AS17" s="9">
        <v>6.6159999999999997</v>
      </c>
      <c r="AT17" s="9">
        <v>3.2090000000000001</v>
      </c>
      <c r="AU17" s="9">
        <v>3.407</v>
      </c>
      <c r="AV17" s="9">
        <v>123.035</v>
      </c>
      <c r="AW17" s="9">
        <v>63.975000000000001</v>
      </c>
      <c r="AX17" s="9">
        <v>59.06</v>
      </c>
      <c r="AY17" s="9">
        <v>109.608</v>
      </c>
      <c r="AZ17" s="9">
        <v>56.524999999999999</v>
      </c>
      <c r="BA17" s="9">
        <v>53.082000000000001</v>
      </c>
      <c r="BB17" s="9">
        <v>103.873</v>
      </c>
      <c r="BC17" s="9">
        <v>54.473999999999997</v>
      </c>
      <c r="BD17" s="9">
        <v>49.399000000000001</v>
      </c>
      <c r="BE17" s="9">
        <v>28.552</v>
      </c>
      <c r="BF17" s="9">
        <v>14.714</v>
      </c>
      <c r="BG17" s="9">
        <v>13.837</v>
      </c>
      <c r="BH17" s="9">
        <v>16.481000000000002</v>
      </c>
      <c r="BI17" s="9">
        <v>7.944</v>
      </c>
      <c r="BJ17" s="9">
        <v>8.5370000000000008</v>
      </c>
      <c r="BK17" s="9">
        <v>9.9079999999999995</v>
      </c>
      <c r="BL17" s="9">
        <v>5.3310000000000004</v>
      </c>
      <c r="BM17" s="9">
        <v>4.577</v>
      </c>
      <c r="BN17" s="9">
        <v>5.54</v>
      </c>
      <c r="BO17" s="9">
        <v>1.833</v>
      </c>
      <c r="BP17" s="9">
        <v>3.7069999999999999</v>
      </c>
      <c r="BQ17" s="9">
        <v>34.189</v>
      </c>
      <c r="BR17" s="9">
        <v>14.76</v>
      </c>
      <c r="BS17" s="9">
        <v>19.428999999999998</v>
      </c>
      <c r="BT17" s="9">
        <v>8.0500000000000007</v>
      </c>
      <c r="BU17" s="9">
        <v>3.5070000000000001</v>
      </c>
      <c r="BV17" s="9">
        <v>4.5430000000000001</v>
      </c>
      <c r="BW17" s="9">
        <v>1.6830000000000001</v>
      </c>
      <c r="BX17" s="9">
        <v>0.63100000000000001</v>
      </c>
      <c r="BY17" s="9">
        <v>1.052</v>
      </c>
      <c r="BZ17" s="9">
        <v>6.9749999999999996</v>
      </c>
      <c r="CA17" s="9">
        <v>2.9929999999999999</v>
      </c>
      <c r="CB17" s="9">
        <v>3.9820000000000002</v>
      </c>
      <c r="CC17" s="9">
        <v>1.8580000000000001</v>
      </c>
      <c r="CD17" s="9">
        <v>0.85199999999999998</v>
      </c>
      <c r="CE17" s="9">
        <v>1.006</v>
      </c>
      <c r="CF17" s="9">
        <v>4.6790000000000003</v>
      </c>
      <c r="CG17" s="9">
        <v>1.9</v>
      </c>
      <c r="CH17" s="9">
        <v>2.7789999999999999</v>
      </c>
      <c r="CI17" s="9">
        <v>0.31</v>
      </c>
      <c r="CJ17" s="9">
        <v>0.20499999999999999</v>
      </c>
      <c r="CK17" s="9">
        <v>0.105</v>
      </c>
      <c r="CL17" s="9">
        <v>1.075</v>
      </c>
      <c r="CM17" s="9">
        <v>0.51400000000000001</v>
      </c>
      <c r="CN17" s="9">
        <v>0.56100000000000005</v>
      </c>
      <c r="CO17" s="9">
        <v>1.7549999999999999</v>
      </c>
      <c r="CP17" s="9">
        <v>0.17100000000000001</v>
      </c>
      <c r="CQ17" s="9">
        <v>1.585</v>
      </c>
      <c r="CR17" s="9">
        <v>16.54</v>
      </c>
      <c r="CS17" s="9">
        <v>7.6260000000000003</v>
      </c>
      <c r="CT17" s="9">
        <v>8.9139999999999997</v>
      </c>
      <c r="CU17" s="9">
        <v>13.59</v>
      </c>
      <c r="CV17" s="9">
        <v>5.3390000000000004</v>
      </c>
      <c r="CW17" s="9">
        <v>8.25</v>
      </c>
      <c r="CX17" s="9">
        <v>3.0169999999999999</v>
      </c>
      <c r="CY17" s="9">
        <v>1.35</v>
      </c>
      <c r="CZ17" s="9">
        <v>1.667</v>
      </c>
      <c r="DA17" s="9">
        <v>10.573</v>
      </c>
      <c r="DB17" s="9">
        <v>3.9889999999999999</v>
      </c>
      <c r="DC17" s="9">
        <v>6.5830000000000002</v>
      </c>
      <c r="DD17" s="9">
        <v>119.479</v>
      </c>
      <c r="DE17" s="9">
        <v>62.712000000000003</v>
      </c>
      <c r="DF17" s="9">
        <v>56.767000000000003</v>
      </c>
      <c r="DG17" s="9">
        <v>36.710999999999999</v>
      </c>
      <c r="DH17" s="9">
        <v>15.243</v>
      </c>
      <c r="DI17" s="9">
        <v>21.469000000000001</v>
      </c>
      <c r="DJ17" s="9">
        <v>6.282</v>
      </c>
      <c r="DK17" s="9">
        <v>2.5609999999999999</v>
      </c>
      <c r="DL17" s="9">
        <v>3.72</v>
      </c>
      <c r="DM17" s="9">
        <v>342.798</v>
      </c>
      <c r="DN17" s="9">
        <v>165.72</v>
      </c>
      <c r="DO17" s="9">
        <v>177.078</v>
      </c>
      <c r="DP17" s="9">
        <v>235.60400000000001</v>
      </c>
      <c r="DQ17" s="9">
        <v>118.75</v>
      </c>
      <c r="DR17" s="9">
        <v>116.854</v>
      </c>
      <c r="DS17" s="9">
        <v>19.744</v>
      </c>
      <c r="DT17" s="9">
        <v>11.829000000000001</v>
      </c>
      <c r="DU17" s="9">
        <v>7.915</v>
      </c>
      <c r="DV17" s="9">
        <v>13.146000000000001</v>
      </c>
      <c r="DW17" s="9">
        <v>7.1769999999999996</v>
      </c>
      <c r="DX17" s="9">
        <v>5.9690000000000003</v>
      </c>
      <c r="DY17" s="9">
        <v>7.51</v>
      </c>
      <c r="DZ17" s="9">
        <v>4.8949999999999996</v>
      </c>
      <c r="EA17" s="9">
        <v>2.6150000000000002</v>
      </c>
      <c r="EB17" s="9">
        <v>12.512</v>
      </c>
      <c r="EC17" s="9">
        <v>6.726</v>
      </c>
      <c r="ED17" s="9">
        <v>5.7869999999999999</v>
      </c>
      <c r="EE17" s="9">
        <v>11.555</v>
      </c>
      <c r="EF17" s="9">
        <v>6.2720000000000002</v>
      </c>
      <c r="EG17" s="9">
        <v>5.2839999999999998</v>
      </c>
      <c r="EH17" s="9">
        <v>46.256</v>
      </c>
      <c r="EI17" s="9">
        <v>20.756</v>
      </c>
      <c r="EJ17" s="9">
        <v>25.5</v>
      </c>
      <c r="EK17" s="9">
        <v>189.34899999999999</v>
      </c>
      <c r="EL17" s="9">
        <v>97.994</v>
      </c>
      <c r="EM17" s="9">
        <v>91.353999999999999</v>
      </c>
      <c r="EN17" s="9">
        <v>41.67</v>
      </c>
      <c r="EO17" s="9">
        <v>17.134</v>
      </c>
      <c r="EP17" s="9">
        <v>24.536000000000001</v>
      </c>
      <c r="EQ17" s="9">
        <v>166.16900000000001</v>
      </c>
      <c r="ER17" s="9">
        <v>82.637</v>
      </c>
      <c r="ES17" s="9">
        <v>83.531999999999996</v>
      </c>
      <c r="ET17" s="9">
        <v>17.084</v>
      </c>
      <c r="EU17" s="9">
        <v>7.8780000000000001</v>
      </c>
      <c r="EV17" s="9">
        <v>9.2059999999999995</v>
      </c>
      <c r="EW17" s="9">
        <v>250.91900000000001</v>
      </c>
      <c r="EX17" s="9">
        <v>125.776</v>
      </c>
      <c r="EY17" s="9">
        <v>125.143</v>
      </c>
      <c r="EZ17" s="9">
        <v>229.018</v>
      </c>
      <c r="FA17" s="9">
        <v>114.392</v>
      </c>
      <c r="FB17" s="9">
        <v>114.626</v>
      </c>
      <c r="FC17" s="9">
        <v>213.81</v>
      </c>
      <c r="FD17" s="9">
        <v>107.71</v>
      </c>
      <c r="FE17" s="9">
        <v>106.1</v>
      </c>
      <c r="FF17" s="9">
        <v>64.304000000000002</v>
      </c>
      <c r="FG17" s="9">
        <v>27.45</v>
      </c>
      <c r="FH17" s="9">
        <v>36.853999999999999</v>
      </c>
      <c r="FI17" s="9">
        <v>38.686999999999998</v>
      </c>
      <c r="FJ17" s="9">
        <v>16.619</v>
      </c>
      <c r="FK17" s="9">
        <v>22.068000000000001</v>
      </c>
      <c r="FL17" s="9">
        <v>23.373000000000001</v>
      </c>
      <c r="FM17" s="9">
        <v>9.5939999999999994</v>
      </c>
      <c r="FN17" s="9">
        <v>13.779</v>
      </c>
      <c r="FO17" s="9">
        <v>10.208</v>
      </c>
      <c r="FP17" s="9">
        <v>5.0179999999999998</v>
      </c>
      <c r="FQ17" s="9">
        <v>5.19</v>
      </c>
      <c r="FR17" s="9">
        <v>96.984999999999999</v>
      </c>
      <c r="FS17" s="9">
        <v>41.951999999999998</v>
      </c>
      <c r="FT17" s="9">
        <v>55.033999999999999</v>
      </c>
      <c r="FU17" s="9">
        <v>19.966000000000001</v>
      </c>
      <c r="FV17" s="9">
        <v>6.81</v>
      </c>
      <c r="FW17" s="9">
        <v>13.156000000000001</v>
      </c>
      <c r="FX17" s="9">
        <v>5.4</v>
      </c>
      <c r="FY17" s="9">
        <v>2.6720000000000002</v>
      </c>
      <c r="FZ17" s="9">
        <v>2.7280000000000002</v>
      </c>
      <c r="GA17" s="9">
        <v>17.765000000000001</v>
      </c>
      <c r="GB17" s="9">
        <v>6.3049999999999997</v>
      </c>
      <c r="GC17" s="9">
        <v>11.46</v>
      </c>
      <c r="GD17" s="9">
        <v>2.67</v>
      </c>
      <c r="GE17" s="9">
        <v>0.85499999999999998</v>
      </c>
      <c r="GF17" s="9">
        <v>1.8149999999999999</v>
      </c>
      <c r="GG17" s="9">
        <v>14.653</v>
      </c>
      <c r="GH17" s="9">
        <v>5.1859999999999999</v>
      </c>
      <c r="GI17" s="9">
        <v>9.4670000000000005</v>
      </c>
      <c r="GJ17" s="9">
        <v>1.6459999999999999</v>
      </c>
      <c r="GK17" s="9">
        <v>0.60499999999999998</v>
      </c>
      <c r="GL17" s="9">
        <v>1.0409999999999999</v>
      </c>
      <c r="GM17" s="9">
        <v>2.371</v>
      </c>
      <c r="GN17" s="9">
        <v>0.50600000000000001</v>
      </c>
      <c r="GO17" s="9">
        <v>1.865</v>
      </c>
      <c r="GP17" s="9">
        <v>3.9119999999999999</v>
      </c>
      <c r="GQ17" s="9">
        <v>0.57799999999999996</v>
      </c>
      <c r="GR17" s="9">
        <v>3.3340000000000001</v>
      </c>
      <c r="GS17" s="9">
        <v>43.81</v>
      </c>
      <c r="GT17" s="9">
        <v>19.245999999999999</v>
      </c>
      <c r="GU17" s="9">
        <v>24.564</v>
      </c>
      <c r="GV17" s="9">
        <v>30.344000000000001</v>
      </c>
      <c r="GW17" s="9">
        <v>11.829000000000001</v>
      </c>
      <c r="GX17" s="9">
        <v>18.515999999999998</v>
      </c>
      <c r="GY17" s="9">
        <v>5.3940000000000001</v>
      </c>
      <c r="GZ17" s="9">
        <v>2.661</v>
      </c>
      <c r="HA17" s="9">
        <v>2.7330000000000001</v>
      </c>
      <c r="HB17" s="9">
        <v>24.951000000000001</v>
      </c>
      <c r="HC17" s="9">
        <v>9.1679999999999993</v>
      </c>
      <c r="HD17" s="9">
        <v>15.782999999999999</v>
      </c>
      <c r="HE17" s="9">
        <v>240.99799999999999</v>
      </c>
      <c r="HF17" s="9">
        <v>121.411</v>
      </c>
      <c r="HG17" s="9">
        <v>119.587</v>
      </c>
      <c r="HH17" s="9">
        <v>101.8</v>
      </c>
      <c r="HI17" s="9">
        <v>44.308999999999997</v>
      </c>
      <c r="HJ17" s="9">
        <v>57.491</v>
      </c>
      <c r="HK17" s="9">
        <v>17.003</v>
      </c>
      <c r="HL17" s="9">
        <v>6.3049999999999997</v>
      </c>
      <c r="HM17" s="9">
        <v>10.698</v>
      </c>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ABFC3-C11C-4B51-9B3D-B1B3A8978F75}">
  <sheetPr>
    <pageSetUpPr fitToPage="1"/>
  </sheetPr>
  <dimension ref="A1:U159"/>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0"/>
      <c r="B1" s="30"/>
      <c r="C1" s="30"/>
      <c r="D1" s="30"/>
      <c r="E1" s="30"/>
      <c r="F1" s="30"/>
      <c r="G1" s="30"/>
      <c r="H1" s="30"/>
      <c r="I1" s="30"/>
      <c r="J1" s="30"/>
      <c r="K1" s="30"/>
    </row>
    <row r="2" spans="1:20" ht="15.95" customHeight="1">
      <c r="A2" s="21"/>
      <c r="B2" s="31" t="s">
        <v>2952</v>
      </c>
      <c r="C2" s="12"/>
      <c r="D2" s="12"/>
      <c r="E2" s="12"/>
      <c r="F2" s="12"/>
      <c r="G2" s="12"/>
      <c r="H2" s="12"/>
      <c r="I2" s="12"/>
      <c r="J2" s="12"/>
      <c r="K2" s="12"/>
      <c r="L2" s="31"/>
      <c r="M2" s="12"/>
      <c r="N2" s="12"/>
      <c r="O2" s="12"/>
      <c r="P2" s="12"/>
      <c r="Q2" s="12"/>
      <c r="R2" s="12"/>
      <c r="S2" s="12"/>
      <c r="T2" s="12"/>
    </row>
    <row r="3" spans="1:20" ht="11.25" customHeight="1">
      <c r="A3" s="21"/>
      <c r="B3" s="12"/>
      <c r="C3" s="12"/>
      <c r="D3" s="12"/>
      <c r="E3" s="12"/>
      <c r="F3" s="12"/>
      <c r="G3" s="12"/>
      <c r="H3" s="12"/>
      <c r="I3" s="12"/>
      <c r="J3" s="12"/>
      <c r="K3" s="12"/>
      <c r="L3" s="12"/>
      <c r="M3" s="12"/>
      <c r="N3" s="12"/>
      <c r="O3" s="12"/>
      <c r="P3" s="12"/>
      <c r="Q3" s="12"/>
      <c r="R3" s="12"/>
      <c r="S3" s="12"/>
      <c r="T3" s="12"/>
    </row>
    <row r="4" spans="1:20" ht="11.25" customHeight="1">
      <c r="A4" s="21"/>
      <c r="B4" s="12"/>
      <c r="C4" s="12"/>
      <c r="D4" s="12"/>
      <c r="E4" s="12"/>
      <c r="F4" s="12"/>
      <c r="G4" s="12"/>
      <c r="H4" s="12"/>
      <c r="I4" s="12"/>
      <c r="J4" s="12"/>
      <c r="K4" s="12"/>
      <c r="L4" s="12"/>
      <c r="M4" s="12"/>
      <c r="N4" s="12"/>
      <c r="O4" s="12"/>
      <c r="P4" s="12"/>
      <c r="Q4" s="12"/>
      <c r="R4" s="12"/>
      <c r="S4" s="12"/>
      <c r="T4" s="12"/>
    </row>
    <row r="5" spans="1:20" ht="15.95" customHeight="1">
      <c r="A5" s="30"/>
      <c r="B5" s="32" t="str">
        <f>Contents!B5</f>
        <v>6226.0.00.001 Microdata and TableBuilder: Participation, Job Search and Mobility</v>
      </c>
      <c r="C5" s="30"/>
      <c r="D5" s="30"/>
      <c r="E5" s="30"/>
      <c r="F5" s="30"/>
      <c r="G5" s="30"/>
      <c r="H5" s="30"/>
      <c r="I5" s="30"/>
      <c r="J5" s="30"/>
      <c r="K5" s="30"/>
      <c r="L5" s="32"/>
      <c r="M5" s="30"/>
      <c r="N5" s="30"/>
      <c r="O5" s="30"/>
      <c r="P5" s="30"/>
      <c r="Q5" s="30"/>
      <c r="R5" s="30"/>
      <c r="S5" s="30"/>
      <c r="T5" s="30"/>
    </row>
    <row r="6" spans="1:20" ht="15.95" customHeight="1">
      <c r="A6" s="30"/>
      <c r="B6" s="32" t="str">
        <f>Contents!B6</f>
        <v>Table 1. Populations</v>
      </c>
      <c r="C6" s="30"/>
      <c r="D6" s="30"/>
      <c r="E6" s="30"/>
      <c r="F6" s="30"/>
      <c r="G6" s="30"/>
      <c r="H6" s="30"/>
      <c r="I6" s="30"/>
      <c r="J6" s="30"/>
      <c r="K6" s="30"/>
      <c r="L6" s="69"/>
      <c r="M6" s="69"/>
      <c r="N6" s="69"/>
      <c r="O6" s="69"/>
      <c r="P6" s="69"/>
      <c r="Q6" s="69"/>
      <c r="R6" s="69"/>
      <c r="S6" s="69"/>
      <c r="T6" s="69"/>
    </row>
    <row r="7" spans="1:20" ht="15.95" customHeight="1">
      <c r="A7" s="30"/>
      <c r="B7" s="33" t="str">
        <f>Contents!B7</f>
        <v>Released at 11:30 am (Canberra time) Fri 29 Apr 2022</v>
      </c>
      <c r="C7" s="30"/>
      <c r="D7" s="30"/>
      <c r="E7" s="30"/>
      <c r="F7" s="30"/>
      <c r="G7" s="30"/>
      <c r="H7" s="30"/>
      <c r="I7" s="30"/>
      <c r="J7" s="30"/>
      <c r="K7" s="30"/>
      <c r="L7" s="34"/>
      <c r="M7" s="30"/>
      <c r="N7" s="30"/>
      <c r="O7" s="30"/>
      <c r="P7" s="30"/>
      <c r="Q7" s="30"/>
      <c r="R7" s="30"/>
      <c r="S7" s="30"/>
      <c r="T7" s="30"/>
    </row>
    <row r="8" spans="1:20" ht="15.75" customHeight="1">
      <c r="A8" s="70" t="str">
        <f>Contents!C11</f>
        <v>Table 1.1 - Populations by age, February 2021</v>
      </c>
      <c r="B8" s="70"/>
      <c r="C8" s="70"/>
      <c r="D8" s="70"/>
      <c r="E8" s="70"/>
      <c r="F8" s="70"/>
      <c r="G8" s="70"/>
      <c r="H8" s="70"/>
      <c r="I8" s="35"/>
      <c r="J8" s="36"/>
      <c r="K8" s="36"/>
      <c r="L8" s="70"/>
      <c r="M8" s="70"/>
      <c r="N8" s="70"/>
      <c r="O8" s="70"/>
      <c r="P8" s="70"/>
      <c r="Q8" s="70"/>
      <c r="R8" s="70"/>
      <c r="S8" s="35"/>
      <c r="T8" s="36"/>
    </row>
    <row r="9" spans="1:20" ht="15.75" customHeight="1">
      <c r="A9" s="37"/>
      <c r="B9" s="37"/>
      <c r="C9" s="38"/>
      <c r="D9" s="38"/>
      <c r="E9" s="38"/>
      <c r="F9" s="38"/>
      <c r="G9" s="38"/>
      <c r="H9" s="38"/>
      <c r="I9" s="38"/>
      <c r="J9" s="38"/>
      <c r="K9" s="38"/>
      <c r="L9" s="38"/>
      <c r="M9" s="38"/>
      <c r="N9" s="38"/>
      <c r="O9" s="38"/>
      <c r="P9" s="38"/>
      <c r="Q9" s="38"/>
      <c r="R9" s="38"/>
      <c r="S9" s="38"/>
      <c r="T9" s="38"/>
    </row>
    <row r="10" spans="1:20" ht="15" customHeight="1">
      <c r="A10" s="37"/>
      <c r="B10" s="39" t="s">
        <v>2969</v>
      </c>
      <c r="C10" s="71" t="s">
        <v>2970</v>
      </c>
      <c r="D10" s="71"/>
      <c r="E10" s="71"/>
      <c r="F10" s="40"/>
      <c r="G10" s="72" t="s">
        <v>2971</v>
      </c>
      <c r="H10" s="72"/>
      <c r="I10" s="72"/>
      <c r="J10" s="40"/>
      <c r="K10" s="40"/>
      <c r="L10" s="40"/>
      <c r="M10" s="40"/>
      <c r="N10" s="40"/>
      <c r="O10" s="40"/>
      <c r="P10" s="40"/>
      <c r="Q10" s="40"/>
      <c r="R10" s="40"/>
      <c r="S10" s="40"/>
      <c r="T10" s="40"/>
    </row>
    <row r="11" spans="1:20">
      <c r="A11" s="37"/>
      <c r="B11" s="37"/>
      <c r="C11" s="38" t="s">
        <v>2972</v>
      </c>
      <c r="D11" s="38" t="s">
        <v>2973</v>
      </c>
      <c r="E11" s="38" t="s">
        <v>2974</v>
      </c>
      <c r="F11" s="38"/>
      <c r="G11" s="38" t="s">
        <v>2972</v>
      </c>
      <c r="H11" s="38" t="s">
        <v>2973</v>
      </c>
      <c r="I11" s="38" t="s">
        <v>2974</v>
      </c>
      <c r="J11" s="38"/>
      <c r="K11" s="38"/>
      <c r="L11" s="38"/>
      <c r="M11" s="38"/>
      <c r="N11" s="38"/>
      <c r="O11" s="38"/>
      <c r="P11" s="38"/>
      <c r="Q11" s="38"/>
      <c r="R11" s="38"/>
      <c r="S11" s="38"/>
      <c r="T11" s="38"/>
    </row>
    <row r="12" spans="1:20">
      <c r="A12" s="37"/>
      <c r="B12" s="37"/>
      <c r="C12" s="41" t="s">
        <v>2975</v>
      </c>
      <c r="D12" s="41" t="s">
        <v>2975</v>
      </c>
      <c r="E12" s="41" t="s">
        <v>2975</v>
      </c>
      <c r="F12" s="41"/>
      <c r="G12" s="41" t="s">
        <v>2975</v>
      </c>
      <c r="H12" s="41" t="s">
        <v>2975</v>
      </c>
      <c r="I12" s="41" t="s">
        <v>2975</v>
      </c>
      <c r="J12" s="41"/>
      <c r="K12" s="41"/>
      <c r="L12" s="41"/>
      <c r="M12" s="41"/>
      <c r="N12" s="41"/>
      <c r="O12" s="41"/>
      <c r="P12" s="41"/>
      <c r="Q12" s="41"/>
      <c r="R12" s="41"/>
      <c r="S12" s="41"/>
      <c r="T12" s="41"/>
    </row>
    <row r="13" spans="1:20">
      <c r="A13" s="42" t="s">
        <v>2976</v>
      </c>
      <c r="B13" s="43"/>
      <c r="C13" s="41"/>
      <c r="D13" s="41"/>
      <c r="E13" s="41"/>
      <c r="F13" s="44"/>
      <c r="G13" s="41"/>
      <c r="H13" s="41"/>
      <c r="I13" s="41"/>
    </row>
    <row r="14" spans="1:20">
      <c r="A14" s="42"/>
      <c r="B14" s="45" t="s">
        <v>2977</v>
      </c>
      <c r="C14" s="46" cm="1">
        <f t="array" ref="C14">INDEX($C$73:$T$107,$U73,C$59)</f>
        <v>20632.147000000001</v>
      </c>
      <c r="D14" s="46" cm="1">
        <f t="array" ref="D14">INDEX($C$73:$T$107,$U73,D$59)</f>
        <v>10122.019</v>
      </c>
      <c r="E14" s="46" cm="1">
        <f t="array" ref="E14">INDEX($C$73:$T$107,$U73,E$59)</f>
        <v>10510.128000000001</v>
      </c>
      <c r="F14" s="46"/>
      <c r="G14" s="19" t="str" cm="1">
        <f t="array" ref="G14">HYPERLINK(TEXT("#"&amp;INDEX($C$121:$T$155,$U121,C$59),),INDEX($C$121:$T$155,$U121,C$59))</f>
        <v>A126094922J</v>
      </c>
      <c r="H14" s="19" t="str" cm="1">
        <f t="array" ref="H14">HYPERLINK(TEXT("#"&amp;INDEX($C$121:$T$155,$U121,D$59),),INDEX($C$121:$T$155,$U121,D$59))</f>
        <v>A126110042V</v>
      </c>
      <c r="I14" s="19" t="str" cm="1">
        <f t="array" ref="I14">HYPERLINK(TEXT("#"&amp;INDEX($C$121:$T$155,$U121,E$59),),INDEX($C$121:$T$155,$U121,E$59))</f>
        <v>A126102482X</v>
      </c>
    </row>
    <row r="15" spans="1:20">
      <c r="A15" s="42"/>
      <c r="B15" s="45" t="s">
        <v>2978</v>
      </c>
      <c r="C15" s="46" cm="1">
        <f t="array" ref="C15">INDEX($C$73:$T$107,$U74,C$59)</f>
        <v>12947.324000000001</v>
      </c>
      <c r="D15" s="46" cm="1">
        <f t="array" ref="D15">INDEX($C$73:$T$107,$U74,D$59)</f>
        <v>6797.5029999999997</v>
      </c>
      <c r="E15" s="46" cm="1">
        <f t="array" ref="E15">INDEX($C$73:$T$107,$U74,E$59)</f>
        <v>6149.8209999999999</v>
      </c>
      <c r="F15" s="46"/>
      <c r="G15" s="19" t="str" cm="1">
        <f t="array" ref="G15">HYPERLINK(TEXT("#"&amp;INDEX($C$121:$T$155,$U122,C$59),),INDEX($C$121:$T$155,$U122,C$59))</f>
        <v>A126094878K</v>
      </c>
      <c r="H15" s="19" t="str" cm="1">
        <f t="array" ref="H15">HYPERLINK(TEXT("#"&amp;INDEX($C$121:$T$155,$U122,D$59),),INDEX($C$121:$T$155,$U122,D$59))</f>
        <v>A126109998R</v>
      </c>
      <c r="I15" s="19" t="str" cm="1">
        <f t="array" ref="I15">HYPERLINK(TEXT("#"&amp;INDEX($C$121:$T$155,$U122,E$59),),INDEX($C$121:$T$155,$U122,E$59))</f>
        <v>A126102438R</v>
      </c>
    </row>
    <row r="16" spans="1:20">
      <c r="A16" s="42"/>
      <c r="B16" s="45" t="s">
        <v>2979</v>
      </c>
      <c r="C16" s="46" cm="1">
        <f t="array" ref="C16">INDEX($C$73:$T$107,$U75,C$59)</f>
        <v>1666.6859999999999</v>
      </c>
      <c r="D16" s="46" cm="1">
        <f t="array" ref="D16">INDEX($C$73:$T$107,$U75,D$59)</f>
        <v>891.85699999999997</v>
      </c>
      <c r="E16" s="46" cm="1">
        <f t="array" ref="E16">INDEX($C$73:$T$107,$U75,E$59)</f>
        <v>774.82899999999995</v>
      </c>
      <c r="F16" s="46"/>
      <c r="G16" s="19" t="str" cm="1">
        <f t="array" ref="G16">HYPERLINK(TEXT("#"&amp;INDEX($C$121:$T$155,$U123,C$59),),INDEX($C$121:$T$155,$U123,C$59))</f>
        <v>A126094926T</v>
      </c>
      <c r="H16" s="19" t="str" cm="1">
        <f t="array" ref="H16">HYPERLINK(TEXT("#"&amp;INDEX($C$121:$T$155,$U123,D$59),),INDEX($C$121:$T$155,$U123,D$59))</f>
        <v>A126110046C</v>
      </c>
      <c r="I16" s="19" t="str" cm="1">
        <f t="array" ref="I16">HYPERLINK(TEXT("#"&amp;INDEX($C$121:$T$155,$U123,E$59),),INDEX($C$121:$T$155,$U123,E$59))</f>
        <v>A126102486J</v>
      </c>
    </row>
    <row r="17" spans="1:9">
      <c r="A17" s="42"/>
      <c r="B17" s="45" t="s">
        <v>2980</v>
      </c>
      <c r="C17" s="46" cm="1">
        <f t="array" ref="C17">INDEX($C$73:$T$107,$U76,C$59)</f>
        <v>1064.377</v>
      </c>
      <c r="D17" s="46" cm="1">
        <f t="array" ref="D17">INDEX($C$73:$T$107,$U76,D$59)</f>
        <v>436.22199999999998</v>
      </c>
      <c r="E17" s="46" cm="1">
        <f t="array" ref="E17">INDEX($C$73:$T$107,$U76,E$59)</f>
        <v>628.15499999999997</v>
      </c>
      <c r="F17" s="46"/>
      <c r="G17" s="19" t="str" cm="1">
        <f t="array" ref="G17">HYPERLINK(TEXT("#"&amp;INDEX($C$121:$T$155,$U124,C$59),),INDEX($C$121:$T$155,$U124,C$59))</f>
        <v>A126094930J</v>
      </c>
      <c r="H17" s="19" t="str" cm="1">
        <f t="array" ref="H17">HYPERLINK(TEXT("#"&amp;INDEX($C$121:$T$155,$U124,D$59),),INDEX($C$121:$T$155,$U124,D$59))</f>
        <v>A126110050V</v>
      </c>
      <c r="I17" s="19" t="str" cm="1">
        <f t="array" ref="I17">HYPERLINK(TEXT("#"&amp;INDEX($C$121:$T$155,$U124,E$59),),INDEX($C$121:$T$155,$U124,E$59))</f>
        <v>A126102490X</v>
      </c>
    </row>
    <row r="18" spans="1:9">
      <c r="A18" s="42"/>
      <c r="B18" s="45" t="s">
        <v>2981</v>
      </c>
      <c r="C18" s="46" cm="1">
        <f t="array" ref="C18">INDEX($C$73:$T$107,$U77,C$59)</f>
        <v>573.18399999999997</v>
      </c>
      <c r="D18" s="46" cm="1">
        <f t="array" ref="D18">INDEX($C$73:$T$107,$U77,D$59)</f>
        <v>286.685</v>
      </c>
      <c r="E18" s="46" cm="1">
        <f t="array" ref="E18">INDEX($C$73:$T$107,$U77,E$59)</f>
        <v>286.49799999999999</v>
      </c>
      <c r="F18" s="46"/>
      <c r="G18" s="19" t="str" cm="1">
        <f t="array" ref="G18">HYPERLINK(TEXT("#"&amp;INDEX($C$121:$T$155,$U125,C$59),),INDEX($C$121:$T$155,$U125,C$59))</f>
        <v>A126094882A</v>
      </c>
      <c r="H18" s="19" t="str" cm="1">
        <f t="array" ref="H18">HYPERLINK(TEXT("#"&amp;INDEX($C$121:$T$155,$U125,D$59),),INDEX($C$121:$T$155,$U125,D$59))</f>
        <v>A126110002A</v>
      </c>
      <c r="I18" s="19" t="str" cm="1">
        <f t="array" ref="I18">HYPERLINK(TEXT("#"&amp;INDEX($C$121:$T$155,$U125,E$59),),INDEX($C$121:$T$155,$U125,E$59))</f>
        <v>A126102442F</v>
      </c>
    </row>
    <row r="19" spans="1:9">
      <c r="A19" s="42"/>
      <c r="B19" s="45" t="s">
        <v>2982</v>
      </c>
      <c r="C19" s="46" cm="1">
        <f t="array" ref="C19">INDEX($C$73:$T$107,$U78,C$59)</f>
        <v>1167.097</v>
      </c>
      <c r="D19" s="46" cm="1">
        <f t="array" ref="D19">INDEX($C$73:$T$107,$U78,D$59)</f>
        <v>533.81600000000003</v>
      </c>
      <c r="E19" s="46" cm="1">
        <f t="array" ref="E19">INDEX($C$73:$T$107,$U78,E$59)</f>
        <v>633.28099999999995</v>
      </c>
      <c r="F19" s="46"/>
      <c r="G19" s="19" t="str" cm="1">
        <f t="array" ref="G19">HYPERLINK(TEXT("#"&amp;INDEX($C$121:$T$155,$U126,C$59),),INDEX($C$121:$T$155,$U126,C$59))</f>
        <v>A126094886K</v>
      </c>
      <c r="H19" s="19" t="str" cm="1">
        <f t="array" ref="H19">HYPERLINK(TEXT("#"&amp;INDEX($C$121:$T$155,$U126,D$59),),INDEX($C$121:$T$155,$U126,D$59))</f>
        <v>A126110006K</v>
      </c>
      <c r="I19" s="19" t="str" cm="1">
        <f t="array" ref="I19">HYPERLINK(TEXT("#"&amp;INDEX($C$121:$T$155,$U126,E$59),),INDEX($C$121:$T$155,$U126,E$59))</f>
        <v>A126102446R</v>
      </c>
    </row>
    <row r="20" spans="1:9">
      <c r="A20" s="42"/>
      <c r="B20" s="45" t="s">
        <v>2983</v>
      </c>
      <c r="C20" s="46" cm="1">
        <f t="array" ref="C20">INDEX($C$73:$T$107,$U79,C$59)</f>
        <v>1010.2</v>
      </c>
      <c r="D20" s="46" cm="1">
        <f t="array" ref="D20">INDEX($C$73:$T$107,$U79,D$59)</f>
        <v>421.40100000000001</v>
      </c>
      <c r="E20" s="46" cm="1">
        <f t="array" ref="E20">INDEX($C$73:$T$107,$U79,E$59)</f>
        <v>588.79899999999998</v>
      </c>
      <c r="F20" s="46"/>
      <c r="G20" s="19" t="str" cm="1">
        <f t="array" ref="G20">HYPERLINK(TEXT("#"&amp;INDEX($C$121:$T$155,$U127,C$59),),INDEX($C$121:$T$155,$U127,C$59))</f>
        <v>A126094910X</v>
      </c>
      <c r="H20" s="19" t="str" cm="1">
        <f t="array" ref="H20">HYPERLINK(TEXT("#"&amp;INDEX($C$121:$T$155,$U127,D$59),),INDEX($C$121:$T$155,$U127,D$59))</f>
        <v>A126110030K</v>
      </c>
      <c r="I20" s="19" t="str" cm="1">
        <f t="array" ref="I20">HYPERLINK(TEXT("#"&amp;INDEX($C$121:$T$155,$U127,E$59),),INDEX($C$121:$T$155,$U127,E$59))</f>
        <v>A126102470R</v>
      </c>
    </row>
    <row r="21" spans="1:9">
      <c r="A21" s="42"/>
      <c r="B21" s="45" t="s">
        <v>2984</v>
      </c>
      <c r="C21" s="46" cm="1">
        <f t="array" ref="C21">INDEX($C$73:$T$107,$U80,C$59)</f>
        <v>2276.9609999999998</v>
      </c>
      <c r="D21" s="46" cm="1">
        <f t="array" ref="D21">INDEX($C$73:$T$107,$U80,D$59)</f>
        <v>1144.857</v>
      </c>
      <c r="E21" s="46" cm="1">
        <f t="array" ref="E21">INDEX($C$73:$T$107,$U80,E$59)</f>
        <v>1132.105</v>
      </c>
      <c r="F21" s="46"/>
      <c r="G21" s="19" t="str" cm="1">
        <f t="array" ref="G21">HYPERLINK(TEXT("#"&amp;INDEX($C$121:$T$155,$U128,C$59),),INDEX($C$121:$T$155,$U128,C$59))</f>
        <v>A126094858A</v>
      </c>
      <c r="H21" s="19" t="str" cm="1">
        <f t="array" ref="H21">HYPERLINK(TEXT("#"&amp;INDEX($C$121:$T$155,$U128,D$59),),INDEX($C$121:$T$155,$U128,D$59))</f>
        <v>A126109978F</v>
      </c>
      <c r="I21" s="19" t="str" cm="1">
        <f t="array" ref="I21">HYPERLINK(TEXT("#"&amp;INDEX($C$121:$T$155,$U128,E$59),),INDEX($C$121:$T$155,$U128,E$59))</f>
        <v>A126102418F</v>
      </c>
    </row>
    <row r="22" spans="1:9">
      <c r="A22" s="42"/>
      <c r="B22" s="45" t="s">
        <v>2985</v>
      </c>
      <c r="C22" s="46" cm="1">
        <f t="array" ref="C22">INDEX($C$73:$T$107,$U81,C$59)</f>
        <v>10670.362999999999</v>
      </c>
      <c r="D22" s="46" cm="1">
        <f t="array" ref="D22">INDEX($C$73:$T$107,$U81,D$59)</f>
        <v>5652.6459999999997</v>
      </c>
      <c r="E22" s="46" cm="1">
        <f t="array" ref="E22">INDEX($C$73:$T$107,$U81,E$59)</f>
        <v>5017.7169999999996</v>
      </c>
      <c r="F22" s="46"/>
      <c r="G22" s="19" t="str" cm="1">
        <f t="array" ref="G22">HYPERLINK(TEXT("#"&amp;INDEX($C$121:$T$155,$U129,C$59),),INDEX($C$121:$T$155,$U129,C$59))</f>
        <v>A126094934T</v>
      </c>
      <c r="H22" s="19" t="str" cm="1">
        <f t="array" ref="H22">HYPERLINK(TEXT("#"&amp;INDEX($C$121:$T$155,$U129,D$59),),INDEX($C$121:$T$155,$U129,D$59))</f>
        <v>A126110054C</v>
      </c>
      <c r="I22" s="19" t="str" cm="1">
        <f t="array" ref="I22">HYPERLINK(TEXT("#"&amp;INDEX($C$121:$T$155,$U129,E$59),),INDEX($C$121:$T$155,$U129,E$59))</f>
        <v>A126102494J</v>
      </c>
    </row>
    <row r="23" spans="1:9">
      <c r="A23" s="42"/>
      <c r="B23" s="45" t="s">
        <v>2986</v>
      </c>
      <c r="C23" s="46" cm="1">
        <f t="array" ref="C23">INDEX($C$73:$T$107,$U82,C$59)</f>
        <v>2097.12</v>
      </c>
      <c r="D23" s="46" cm="1">
        <f t="array" ref="D23">INDEX($C$73:$T$107,$U82,D$59)</f>
        <v>1042.424</v>
      </c>
      <c r="E23" s="46" cm="1">
        <f t="array" ref="E23">INDEX($C$73:$T$107,$U82,E$59)</f>
        <v>1054.6959999999999</v>
      </c>
      <c r="F23" s="46"/>
      <c r="G23" s="19" t="str" cm="1">
        <f t="array" ref="G23">HYPERLINK(TEXT("#"&amp;INDEX($C$121:$T$155,$U130,C$59),),INDEX($C$121:$T$155,$U130,C$59))</f>
        <v>A126094914J</v>
      </c>
      <c r="H23" s="19" t="str" cm="1">
        <f t="array" ref="H23">HYPERLINK(TEXT("#"&amp;INDEX($C$121:$T$155,$U130,D$59),),INDEX($C$121:$T$155,$U130,D$59))</f>
        <v>A126110034V</v>
      </c>
      <c r="I23" s="19" t="str" cm="1">
        <f t="array" ref="I23">HYPERLINK(TEXT("#"&amp;INDEX($C$121:$T$155,$U130,E$59),),INDEX($C$121:$T$155,$U130,E$59))</f>
        <v>A126102474X</v>
      </c>
    </row>
    <row r="24" spans="1:9">
      <c r="A24" s="42"/>
      <c r="B24" s="45" t="s">
        <v>2987</v>
      </c>
      <c r="C24" s="46" cm="1">
        <f t="array" ref="C24">INDEX($C$73:$T$107,$U83,C$59)</f>
        <v>8661.5280000000002</v>
      </c>
      <c r="D24" s="46" cm="1">
        <f t="array" ref="D24">INDEX($C$73:$T$107,$U83,D$59)</f>
        <v>4360.5659999999998</v>
      </c>
      <c r="E24" s="46" cm="1">
        <f t="array" ref="E24">INDEX($C$73:$T$107,$U83,E$59)</f>
        <v>4300.9629999999997</v>
      </c>
      <c r="F24" s="46"/>
      <c r="G24" s="19" t="str" cm="1">
        <f t="array" ref="G24">HYPERLINK(TEXT("#"&amp;INDEX($C$121:$T$155,$U131,C$59),),INDEX($C$121:$T$155,$U131,C$59))</f>
        <v>A126094946A</v>
      </c>
      <c r="H24" s="19" t="str" cm="1">
        <f t="array" ref="H24">HYPERLINK(TEXT("#"&amp;INDEX($C$121:$T$155,$U131,D$59),),INDEX($C$121:$T$155,$U131,D$59))</f>
        <v>A126110066L</v>
      </c>
      <c r="I24" s="19" t="str" cm="1">
        <f t="array" ref="I24">HYPERLINK(TEXT("#"&amp;INDEX($C$121:$T$155,$U131,E$59),),INDEX($C$121:$T$155,$U131,E$59))</f>
        <v>A126102506F</v>
      </c>
    </row>
    <row r="25" spans="1:9">
      <c r="A25" s="42"/>
      <c r="B25" s="45" t="s">
        <v>2988</v>
      </c>
      <c r="C25" s="46" cm="1">
        <f t="array" ref="C25">INDEX($C$73:$T$107,$U84,C$59)</f>
        <v>1029.175</v>
      </c>
      <c r="D25" s="46" cm="1">
        <f t="array" ref="D25">INDEX($C$73:$T$107,$U84,D$59)</f>
        <v>502.93099999999998</v>
      </c>
      <c r="E25" s="46" cm="1">
        <f t="array" ref="E25">INDEX($C$73:$T$107,$U84,E$59)</f>
        <v>526.245</v>
      </c>
      <c r="F25" s="46"/>
      <c r="G25" s="19" t="str" cm="1">
        <f t="array" ref="G25">HYPERLINK(TEXT("#"&amp;INDEX($C$121:$T$155,$U132,C$59),),INDEX($C$121:$T$155,$U132,C$59))</f>
        <v>A126094862T</v>
      </c>
      <c r="H25" s="19" t="str" cm="1">
        <f t="array" ref="H25">HYPERLINK(TEXT("#"&amp;INDEX($C$121:$T$155,$U132,D$59),),INDEX($C$121:$T$155,$U132,D$59))</f>
        <v>A126109982W</v>
      </c>
      <c r="I25" s="19" t="str" cm="1">
        <f t="array" ref="I25">HYPERLINK(TEXT("#"&amp;INDEX($C$121:$T$155,$U132,E$59),),INDEX($C$121:$T$155,$U132,E$59))</f>
        <v>A126102422W</v>
      </c>
    </row>
    <row r="26" spans="1:9">
      <c r="A26" s="42"/>
      <c r="B26" s="45" t="s">
        <v>2989</v>
      </c>
      <c r="C26" s="46" cm="1">
        <f t="array" ref="C26">INDEX($C$73:$T$107,$U85,C$59)</f>
        <v>13783.74</v>
      </c>
      <c r="D26" s="46" cm="1">
        <f t="array" ref="D26">INDEX($C$73:$T$107,$U85,D$59)</f>
        <v>7173.3410000000003</v>
      </c>
      <c r="E26" s="46" cm="1">
        <f t="array" ref="E26">INDEX($C$73:$T$107,$U85,E$59)</f>
        <v>6610.3990000000003</v>
      </c>
      <c r="F26" s="46"/>
      <c r="G26" s="19" t="str" cm="1">
        <f t="array" ref="G26">HYPERLINK(TEXT("#"&amp;INDEX($C$121:$T$155,$U133,C$59),),INDEX($C$121:$T$155,$U133,C$59))</f>
        <v>A126094818J</v>
      </c>
      <c r="H26" s="19" t="str" cm="1">
        <f t="array" ref="H26">HYPERLINK(TEXT("#"&amp;INDEX($C$121:$T$155,$U133,D$59),),INDEX($C$121:$T$155,$U133,D$59))</f>
        <v>A126109938L</v>
      </c>
      <c r="I26" s="19" t="str" cm="1">
        <f t="array" ref="I26">HYPERLINK(TEXT("#"&amp;INDEX($C$121:$T$155,$U133,E$59),),INDEX($C$121:$T$155,$U133,E$59))</f>
        <v>A126102378X</v>
      </c>
    </row>
    <row r="27" spans="1:9">
      <c r="A27" s="42"/>
      <c r="B27" s="45" t="s">
        <v>2990</v>
      </c>
      <c r="C27" s="46" cm="1">
        <f t="array" ref="C27">INDEX($C$73:$T$107,$U86,C$59)</f>
        <v>12467.058999999999</v>
      </c>
      <c r="D27" s="46" cm="1">
        <f t="array" ref="D27">INDEX($C$73:$T$107,$U86,D$59)</f>
        <v>6525.8069999999998</v>
      </c>
      <c r="E27" s="46" cm="1">
        <f t="array" ref="E27">INDEX($C$73:$T$107,$U86,E$59)</f>
        <v>5941.2520000000004</v>
      </c>
      <c r="F27" s="46"/>
      <c r="G27" s="19" t="str" cm="1">
        <f t="array" ref="G27">HYPERLINK(TEXT("#"&amp;INDEX($C$121:$T$155,$U134,C$59),),INDEX($C$121:$T$155,$U134,C$59))</f>
        <v>A126094838T</v>
      </c>
      <c r="H27" s="19" t="str" cm="1">
        <f t="array" ref="H27">HYPERLINK(TEXT("#"&amp;INDEX($C$121:$T$155,$U134,D$59),),INDEX($C$121:$T$155,$U134,D$59))</f>
        <v>A126109958W</v>
      </c>
      <c r="I27" s="19" t="str" cm="1">
        <f t="array" ref="I27">HYPERLINK(TEXT("#"&amp;INDEX($C$121:$T$155,$U134,E$59),),INDEX($C$121:$T$155,$U134,E$59))</f>
        <v>A126102398J</v>
      </c>
    </row>
    <row r="28" spans="1:9">
      <c r="A28" s="42"/>
      <c r="B28" s="45" t="s">
        <v>2991</v>
      </c>
      <c r="C28" s="46" cm="1">
        <f t="array" ref="C28">INDEX($C$73:$T$107,$U87,C$59)</f>
        <v>11657.241</v>
      </c>
      <c r="D28" s="46" cm="1">
        <f t="array" ref="D28">INDEX($C$73:$T$107,$U87,D$59)</f>
        <v>6150.6540000000005</v>
      </c>
      <c r="E28" s="46" cm="1">
        <f t="array" ref="E28">INDEX($C$73:$T$107,$U87,E$59)</f>
        <v>5506.5870000000004</v>
      </c>
      <c r="F28" s="46"/>
      <c r="G28" s="19" t="str" cm="1">
        <f t="array" ref="G28">HYPERLINK(TEXT("#"&amp;INDEX($C$121:$T$155,$U135,C$59),),INDEX($C$121:$T$155,$U135,C$59))</f>
        <v>A126094890A</v>
      </c>
      <c r="H28" s="19" t="str" cm="1">
        <f t="array" ref="H28">HYPERLINK(TEXT("#"&amp;INDEX($C$121:$T$155,$U135,D$59),),INDEX($C$121:$T$155,$U135,D$59))</f>
        <v>A126110010A</v>
      </c>
      <c r="I28" s="19" t="str" cm="1">
        <f t="array" ref="I28">HYPERLINK(TEXT("#"&amp;INDEX($C$121:$T$155,$U135,E$59),),INDEX($C$121:$T$155,$U135,E$59))</f>
        <v>A126102450F</v>
      </c>
    </row>
    <row r="29" spans="1:9">
      <c r="A29" s="42"/>
      <c r="B29" s="45" t="s">
        <v>2992</v>
      </c>
      <c r="C29" s="46" cm="1">
        <f t="array" ref="C29">INDEX($C$73:$T$107,$U88,C$59)</f>
        <v>3088.3180000000002</v>
      </c>
      <c r="D29" s="46" cm="1">
        <f t="array" ref="D29">INDEX($C$73:$T$107,$U88,D$59)</f>
        <v>1475.8009999999999</v>
      </c>
      <c r="E29" s="46" cm="1">
        <f t="array" ref="E29">INDEX($C$73:$T$107,$U88,E$59)</f>
        <v>1612.5170000000001</v>
      </c>
      <c r="F29" s="46"/>
      <c r="G29" s="19" t="str" cm="1">
        <f t="array" ref="G29">HYPERLINK(TEXT("#"&amp;INDEX($C$121:$T$155,$U136,C$59),),INDEX($C$121:$T$155,$U136,C$59))</f>
        <v>A126094842J</v>
      </c>
      <c r="H29" s="19" t="str" cm="1">
        <f t="array" ref="H29">HYPERLINK(TEXT("#"&amp;INDEX($C$121:$T$155,$U136,D$59),),INDEX($C$121:$T$155,$U136,D$59))</f>
        <v>A126109962L</v>
      </c>
      <c r="I29" s="19" t="str" cm="1">
        <f t="array" ref="I29">HYPERLINK(TEXT("#"&amp;INDEX($C$121:$T$155,$U136,E$59),),INDEX($C$121:$T$155,$U136,E$59))</f>
        <v>A126102402L</v>
      </c>
    </row>
    <row r="30" spans="1:9">
      <c r="A30" s="42"/>
      <c r="B30" s="45" t="s">
        <v>2993</v>
      </c>
      <c r="C30" s="46" cm="1">
        <f t="array" ref="C30">INDEX($C$73:$T$107,$U89,C$59)</f>
        <v>1810.2639999999999</v>
      </c>
      <c r="D30" s="46" cm="1">
        <f t="array" ref="D30">INDEX($C$73:$T$107,$U89,D$59)</f>
        <v>884.26900000000001</v>
      </c>
      <c r="E30" s="46" cm="1">
        <f t="array" ref="E30">INDEX($C$73:$T$107,$U89,E$59)</f>
        <v>925.99599999999998</v>
      </c>
      <c r="F30" s="46"/>
      <c r="G30" s="19" t="str" cm="1">
        <f t="array" ref="G30">HYPERLINK(TEXT("#"&amp;INDEX($C$121:$T$155,$U137,C$59),),INDEX($C$121:$T$155,$U137,C$59))</f>
        <v>A126094894K</v>
      </c>
      <c r="H30" s="19" t="str" cm="1">
        <f t="array" ref="H30">HYPERLINK(TEXT("#"&amp;INDEX($C$121:$T$155,$U137,D$59),),INDEX($C$121:$T$155,$U137,D$59))</f>
        <v>A126110014K</v>
      </c>
      <c r="I30" s="19" t="str" cm="1">
        <f t="array" ref="I30">HYPERLINK(TEXT("#"&amp;INDEX($C$121:$T$155,$U137,E$59),),INDEX($C$121:$T$155,$U137,E$59))</f>
        <v>A126102454R</v>
      </c>
    </row>
    <row r="31" spans="1:9">
      <c r="A31" s="42"/>
      <c r="B31" s="45" t="s">
        <v>2994</v>
      </c>
      <c r="C31" s="46" cm="1">
        <f t="array" ref="C31">INDEX($C$73:$T$107,$U90,C$59)</f>
        <v>973.84900000000005</v>
      </c>
      <c r="D31" s="46" cm="1">
        <f t="array" ref="D31">INDEX($C$73:$T$107,$U90,D$59)</f>
        <v>508.43099999999998</v>
      </c>
      <c r="E31" s="46" cm="1">
        <f t="array" ref="E31">INDEX($C$73:$T$107,$U90,E$59)</f>
        <v>465.41800000000001</v>
      </c>
      <c r="F31" s="46"/>
      <c r="G31" s="19" t="str" cm="1">
        <f t="array" ref="G31">HYPERLINK(TEXT("#"&amp;INDEX($C$121:$T$155,$U138,C$59),),INDEX($C$121:$T$155,$U138,C$59))</f>
        <v>A126094898V</v>
      </c>
      <c r="H31" s="19" t="str" cm="1">
        <f t="array" ref="H31">HYPERLINK(TEXT("#"&amp;INDEX($C$121:$T$155,$U138,D$59),),INDEX($C$121:$T$155,$U138,D$59))</f>
        <v>A126110018V</v>
      </c>
      <c r="I31" s="19" t="str" cm="1">
        <f t="array" ref="I31">HYPERLINK(TEXT("#"&amp;INDEX($C$121:$T$155,$U138,E$59),),INDEX($C$121:$T$155,$U138,E$59))</f>
        <v>A126102458X</v>
      </c>
    </row>
    <row r="32" spans="1:9">
      <c r="A32" s="42"/>
      <c r="B32" s="45" t="s">
        <v>2995</v>
      </c>
      <c r="C32" s="46" cm="1">
        <f t="array" ref="C32">INDEX($C$73:$T$107,$U91,C$59)</f>
        <v>804.93100000000004</v>
      </c>
      <c r="D32" s="46" cm="1">
        <f t="array" ref="D32">INDEX($C$73:$T$107,$U91,D$59)</f>
        <v>440.73200000000003</v>
      </c>
      <c r="E32" s="46" cm="1">
        <f t="array" ref="E32">INDEX($C$73:$T$107,$U91,E$59)</f>
        <v>364.19900000000001</v>
      </c>
      <c r="F32" s="46"/>
      <c r="G32" s="19" t="str" cm="1">
        <f t="array" ref="G32">HYPERLINK(TEXT("#"&amp;INDEX($C$121:$T$155,$U139,C$59),),INDEX($C$121:$T$155,$U139,C$59))</f>
        <v>A126094950T</v>
      </c>
      <c r="H32" s="19" t="str" cm="1">
        <f t="array" ref="H32">HYPERLINK(TEXT("#"&amp;INDEX($C$121:$T$155,$U139,D$59),),INDEX($C$121:$T$155,$U139,D$59))</f>
        <v>A126110070C</v>
      </c>
      <c r="I32" s="19" t="str" cm="1">
        <f t="array" ref="I32">HYPERLINK(TEXT("#"&amp;INDEX($C$121:$T$155,$U139,E$59),),INDEX($C$121:$T$155,$U139,E$59))</f>
        <v>A126102510W</v>
      </c>
    </row>
    <row r="33" spans="1:9">
      <c r="A33" s="42"/>
      <c r="B33" s="45" t="s">
        <v>2996</v>
      </c>
      <c r="C33" s="46" cm="1">
        <f t="array" ref="C33">INDEX($C$73:$T$107,$U92,C$59)</f>
        <v>6879.8909999999996</v>
      </c>
      <c r="D33" s="46" cm="1">
        <f t="array" ref="D33">INDEX($C$73:$T$107,$U92,D$59)</f>
        <v>2883.7840000000001</v>
      </c>
      <c r="E33" s="46" cm="1">
        <f t="array" ref="E33">INDEX($C$73:$T$107,$U92,E$59)</f>
        <v>3996.107</v>
      </c>
      <c r="F33" s="46"/>
      <c r="G33" s="19" t="str" cm="1">
        <f t="array" ref="G33">HYPERLINK(TEXT("#"&amp;INDEX($C$121:$T$155,$U140,C$59),),INDEX($C$121:$T$155,$U140,C$59))</f>
        <v>A126094822X</v>
      </c>
      <c r="H33" s="19" t="str" cm="1">
        <f t="array" ref="H33">HYPERLINK(TEXT("#"&amp;INDEX($C$121:$T$155,$U140,D$59),),INDEX($C$121:$T$155,$U140,D$59))</f>
        <v>A126109942C</v>
      </c>
      <c r="I33" s="19" t="str" cm="1">
        <f t="array" ref="I33">HYPERLINK(TEXT("#"&amp;INDEX($C$121:$T$155,$U140,E$59),),INDEX($C$121:$T$155,$U140,E$59))</f>
        <v>A126102382R</v>
      </c>
    </row>
    <row r="34" spans="1:9">
      <c r="A34" s="42"/>
      <c r="B34" s="45" t="s">
        <v>2997</v>
      </c>
      <c r="C34" s="46" cm="1">
        <f t="array" ref="C34">INDEX($C$73:$T$107,$U93,C$59)</f>
        <v>1365.6079999999999</v>
      </c>
      <c r="D34" s="46" cm="1">
        <f t="array" ref="D34">INDEX($C$73:$T$107,$U93,D$59)</f>
        <v>515.16099999999994</v>
      </c>
      <c r="E34" s="46" cm="1">
        <f t="array" ref="E34">INDEX($C$73:$T$107,$U93,E$59)</f>
        <v>850.447</v>
      </c>
      <c r="F34" s="46"/>
      <c r="G34" s="19" t="str" cm="1">
        <f t="array" ref="G34">HYPERLINK(TEXT("#"&amp;INDEX($C$121:$T$155,$U141,C$59),),INDEX($C$121:$T$155,$U141,C$59))</f>
        <v>A126094938A</v>
      </c>
      <c r="H34" s="19" t="str" cm="1">
        <f t="array" ref="H34">HYPERLINK(TEXT("#"&amp;INDEX($C$121:$T$155,$U141,D$59),),INDEX($C$121:$T$155,$U141,D$59))</f>
        <v>A126110058L</v>
      </c>
      <c r="I34" s="19" t="str" cm="1">
        <f t="array" ref="I34">HYPERLINK(TEXT("#"&amp;INDEX($C$121:$T$155,$U141,E$59),),INDEX($C$121:$T$155,$U141,E$59))</f>
        <v>A126102498T</v>
      </c>
    </row>
    <row r="35" spans="1:9">
      <c r="A35" s="42"/>
      <c r="B35" s="45" t="s">
        <v>2998</v>
      </c>
      <c r="C35" s="46" cm="1">
        <f t="array" ref="C35">INDEX($C$73:$T$107,$U94,C$59)</f>
        <v>405.44600000000003</v>
      </c>
      <c r="D35" s="46" cm="1">
        <f t="array" ref="D35">INDEX($C$73:$T$107,$U94,D$59)</f>
        <v>172.08</v>
      </c>
      <c r="E35" s="46" cm="1">
        <f t="array" ref="E35">INDEX($C$73:$T$107,$U94,E$59)</f>
        <v>233.36600000000001</v>
      </c>
      <c r="F35" s="46"/>
      <c r="G35" s="19" t="str" cm="1">
        <f t="array" ref="G35">HYPERLINK(TEXT("#"&amp;INDEX($C$121:$T$155,$U142,C$59),),INDEX($C$121:$T$155,$U142,C$59))</f>
        <v>A126094942T</v>
      </c>
      <c r="H35" s="19" t="str" cm="1">
        <f t="array" ref="H35">HYPERLINK(TEXT("#"&amp;INDEX($C$121:$T$155,$U142,D$59),),INDEX($C$121:$T$155,$U142,D$59))</f>
        <v>A126110062C</v>
      </c>
      <c r="I35" s="19" t="str" cm="1">
        <f t="array" ref="I35">HYPERLINK(TEXT("#"&amp;INDEX($C$121:$T$155,$U142,E$59),),INDEX($C$121:$T$155,$U142,E$59))</f>
        <v>A126102502W</v>
      </c>
    </row>
    <row r="36" spans="1:9">
      <c r="A36" s="42"/>
      <c r="B36" s="45" t="s">
        <v>2999</v>
      </c>
      <c r="C36" s="46" cm="1">
        <f t="array" ref="C36">INDEX($C$73:$T$107,$U95,C$59)</f>
        <v>1155.4459999999999</v>
      </c>
      <c r="D36" s="46" cm="1">
        <f t="array" ref="D36">INDEX($C$73:$T$107,$U95,D$59)</f>
        <v>444.91300000000001</v>
      </c>
      <c r="E36" s="46" cm="1">
        <f t="array" ref="E36">INDEX($C$73:$T$107,$U95,E$59)</f>
        <v>710.53300000000002</v>
      </c>
      <c r="F36" s="46"/>
      <c r="G36" s="19" t="str" cm="1">
        <f t="array" ref="G36">HYPERLINK(TEXT("#"&amp;INDEX($C$121:$T$155,$U143,C$59),),INDEX($C$121:$T$155,$U143,C$59))</f>
        <v>A126094830X</v>
      </c>
      <c r="H36" s="19" t="str" cm="1">
        <f t="array" ref="H36">HYPERLINK(TEXT("#"&amp;INDEX($C$121:$T$155,$U143,D$59),),INDEX($C$121:$T$155,$U143,D$59))</f>
        <v>A126109950C</v>
      </c>
      <c r="I36" s="19" t="str" cm="1">
        <f t="array" ref="I36">HYPERLINK(TEXT("#"&amp;INDEX($C$121:$T$155,$U143,E$59),),INDEX($C$121:$T$155,$U143,E$59))</f>
        <v>A126102390R</v>
      </c>
    </row>
    <row r="37" spans="1:9">
      <c r="A37" s="42"/>
      <c r="B37" s="45" t="s">
        <v>3000</v>
      </c>
      <c r="C37" s="46" cm="1">
        <f t="array" ref="C37">INDEX($C$73:$T$107,$U96,C$59)</f>
        <v>220.49199999999999</v>
      </c>
      <c r="D37" s="46" cm="1">
        <f t="array" ref="D37">INDEX($C$73:$T$107,$U96,D$59)</f>
        <v>83.509</v>
      </c>
      <c r="E37" s="46" cm="1">
        <f t="array" ref="E37">INDEX($C$73:$T$107,$U96,E$59)</f>
        <v>136.983</v>
      </c>
      <c r="F37" s="46"/>
      <c r="G37" s="19" t="str" cm="1">
        <f t="array" ref="G37">HYPERLINK(TEXT("#"&amp;INDEX($C$121:$T$155,$U144,C$59),),INDEX($C$121:$T$155,$U144,C$59))</f>
        <v>A126094866A</v>
      </c>
      <c r="H37" s="19" t="str" cm="1">
        <f t="array" ref="H37">HYPERLINK(TEXT("#"&amp;INDEX($C$121:$T$155,$U144,D$59),),INDEX($C$121:$T$155,$U144,D$59))</f>
        <v>A126109986F</v>
      </c>
      <c r="I37" s="19" t="str" cm="1">
        <f t="array" ref="I37">HYPERLINK(TEXT("#"&amp;INDEX($C$121:$T$155,$U144,E$59),),INDEX($C$121:$T$155,$U144,E$59))</f>
        <v>A126102426F</v>
      </c>
    </row>
    <row r="38" spans="1:9">
      <c r="A38" s="42"/>
      <c r="B38" s="45" t="s">
        <v>3001</v>
      </c>
      <c r="C38" s="46" cm="1">
        <f t="array" ref="C38">INDEX($C$73:$T$107,$U97,C$59)</f>
        <v>860.44399999999996</v>
      </c>
      <c r="D38" s="46" cm="1">
        <f t="array" ref="D38">INDEX($C$73:$T$107,$U97,D$59)</f>
        <v>336.39600000000002</v>
      </c>
      <c r="E38" s="46" cm="1">
        <f t="array" ref="E38">INDEX($C$73:$T$107,$U97,E$59)</f>
        <v>524.048</v>
      </c>
      <c r="F38" s="46"/>
      <c r="G38" s="19" t="str" cm="1">
        <f t="array" ref="G38">HYPERLINK(TEXT("#"&amp;INDEX($C$121:$T$155,$U145,C$59),),INDEX($C$121:$T$155,$U145,C$59))</f>
        <v>A126094902X</v>
      </c>
      <c r="H38" s="19" t="str" cm="1">
        <f t="array" ref="H38">HYPERLINK(TEXT("#"&amp;INDEX($C$121:$T$155,$U145,D$59),),INDEX($C$121:$T$155,$U145,D$59))</f>
        <v>A126110022K</v>
      </c>
      <c r="I38" s="19" t="str" cm="1">
        <f t="array" ref="I38">HYPERLINK(TEXT("#"&amp;INDEX($C$121:$T$155,$U145,E$59),),INDEX($C$121:$T$155,$U145,E$59))</f>
        <v>A126102462R</v>
      </c>
    </row>
    <row r="39" spans="1:9">
      <c r="A39" s="42"/>
      <c r="B39" s="45" t="s">
        <v>3002</v>
      </c>
      <c r="C39" s="46" cm="1">
        <f t="array" ref="C39">INDEX($C$73:$T$107,$U98,C$59)</f>
        <v>112.904</v>
      </c>
      <c r="D39" s="46" cm="1">
        <f t="array" ref="D39">INDEX($C$73:$T$107,$U98,D$59)</f>
        <v>52.021000000000001</v>
      </c>
      <c r="E39" s="46" cm="1">
        <f t="array" ref="E39">INDEX($C$73:$T$107,$U98,E$59)</f>
        <v>60.881999999999998</v>
      </c>
      <c r="F39" s="46"/>
      <c r="G39" s="19" t="str" cm="1">
        <f t="array" ref="G39">HYPERLINK(TEXT("#"&amp;INDEX($C$121:$T$155,$U146,C$59),),INDEX($C$121:$T$155,$U146,C$59))</f>
        <v>A126094954A</v>
      </c>
      <c r="H39" s="19" t="str" cm="1">
        <f t="array" ref="H39">HYPERLINK(TEXT("#"&amp;INDEX($C$121:$T$155,$U146,D$59),),INDEX($C$121:$T$155,$U146,D$59))</f>
        <v>A126110074L</v>
      </c>
      <c r="I39" s="19" t="str" cm="1">
        <f t="array" ref="I39">HYPERLINK(TEXT("#"&amp;INDEX($C$121:$T$155,$U146,E$59),),INDEX($C$121:$T$155,$U146,E$59))</f>
        <v>A126102514F</v>
      </c>
    </row>
    <row r="40" spans="1:9">
      <c r="A40" s="42"/>
      <c r="B40" s="45" t="s">
        <v>3003</v>
      </c>
      <c r="C40" s="46" cm="1">
        <f t="array" ref="C40">INDEX($C$73:$T$107,$U99,C$59)</f>
        <v>218.44</v>
      </c>
      <c r="D40" s="46" cm="1">
        <f t="array" ref="D40">INDEX($C$73:$T$107,$U99,D$59)</f>
        <v>74.400999999999996</v>
      </c>
      <c r="E40" s="46" cm="1">
        <f t="array" ref="E40">INDEX($C$73:$T$107,$U99,E$59)</f>
        <v>144.03899999999999</v>
      </c>
      <c r="F40" s="46"/>
      <c r="G40" s="19" t="str" cm="1">
        <f t="array" ref="G40">HYPERLINK(TEXT("#"&amp;INDEX($C$121:$T$155,$U147,C$59),),INDEX($C$121:$T$155,$U147,C$59))</f>
        <v>A126094826J</v>
      </c>
      <c r="H40" s="19" t="str" cm="1">
        <f t="array" ref="H40">HYPERLINK(TEXT("#"&amp;INDEX($C$121:$T$155,$U147,D$59),),INDEX($C$121:$T$155,$U147,D$59))</f>
        <v>A126109946L</v>
      </c>
      <c r="I40" s="19" t="str" cm="1">
        <f t="array" ref="I40">HYPERLINK(TEXT("#"&amp;INDEX($C$121:$T$155,$U147,E$59),),INDEX($C$121:$T$155,$U147,E$59))</f>
        <v>A126102386X</v>
      </c>
    </row>
    <row r="41" spans="1:9">
      <c r="A41" s="42"/>
      <c r="B41" s="45" t="s">
        <v>3004</v>
      </c>
      <c r="C41" s="46" cm="1">
        <f t="array" ref="C41">INDEX($C$73:$T$107,$U100,C$59)</f>
        <v>241.41800000000001</v>
      </c>
      <c r="D41" s="46" cm="1">
        <f t="array" ref="D41">INDEX($C$73:$T$107,$U100,D$59)</f>
        <v>22.146999999999998</v>
      </c>
      <c r="E41" s="46" cm="1">
        <f t="array" ref="E41">INDEX($C$73:$T$107,$U100,E$59)</f>
        <v>219.27199999999999</v>
      </c>
      <c r="F41" s="46"/>
      <c r="G41" s="19" t="str" cm="1">
        <f t="array" ref="G41">HYPERLINK(TEXT("#"&amp;INDEX($C$121:$T$155,$U148,C$59),),INDEX($C$121:$T$155,$U148,C$59))</f>
        <v>A126094906J</v>
      </c>
      <c r="H41" s="19" t="str" cm="1">
        <f t="array" ref="H41">HYPERLINK(TEXT("#"&amp;INDEX($C$121:$T$155,$U148,D$59),),INDEX($C$121:$T$155,$U148,D$59))</f>
        <v>A126110026V</v>
      </c>
      <c r="I41" s="19" t="str" cm="1">
        <f t="array" ref="I41">HYPERLINK(TEXT("#"&amp;INDEX($C$121:$T$155,$U148,E$59),),INDEX($C$121:$T$155,$U148,E$59))</f>
        <v>A126102466X</v>
      </c>
    </row>
    <row r="42" spans="1:9">
      <c r="A42" s="42"/>
      <c r="B42" s="45" t="s">
        <v>3005</v>
      </c>
      <c r="C42" s="46" cm="1">
        <f t="array" ref="C42">INDEX($C$73:$T$107,$U101,C$59)</f>
        <v>2887.5680000000002</v>
      </c>
      <c r="D42" s="46" cm="1">
        <f t="array" ref="D42">INDEX($C$73:$T$107,$U101,D$59)</f>
        <v>1274.223</v>
      </c>
      <c r="E42" s="46" cm="1">
        <f t="array" ref="E42">INDEX($C$73:$T$107,$U101,E$59)</f>
        <v>1613.345</v>
      </c>
      <c r="F42" s="46"/>
      <c r="G42" s="19" t="str" cm="1">
        <f t="array" ref="G42">HYPERLINK(TEXT("#"&amp;INDEX($C$121:$T$155,$U149,C$59),),INDEX($C$121:$T$155,$U149,C$59))</f>
        <v>A126094918T</v>
      </c>
      <c r="H42" s="19" t="str" cm="1">
        <f t="array" ref="H42">HYPERLINK(TEXT("#"&amp;INDEX($C$121:$T$155,$U149,D$59),),INDEX($C$121:$T$155,$U149,D$59))</f>
        <v>A126110038C</v>
      </c>
      <c r="I42" s="19" t="str" cm="1">
        <f t="array" ref="I42">HYPERLINK(TEXT("#"&amp;INDEX($C$121:$T$155,$U149,E$59),),INDEX($C$121:$T$155,$U149,E$59))</f>
        <v>A126102478J</v>
      </c>
    </row>
    <row r="43" spans="1:9">
      <c r="A43" s="42"/>
      <c r="B43" s="45" t="s">
        <v>3006</v>
      </c>
      <c r="C43" s="46" cm="1">
        <f t="array" ref="C43">INDEX($C$73:$T$107,$U102,C$59)</f>
        <v>2178.817</v>
      </c>
      <c r="D43" s="46" cm="1">
        <f t="array" ref="D43">INDEX($C$73:$T$107,$U102,D$59)</f>
        <v>960.04600000000005</v>
      </c>
      <c r="E43" s="46" cm="1">
        <f t="array" ref="E43">INDEX($C$73:$T$107,$U102,E$59)</f>
        <v>1218.7719999999999</v>
      </c>
      <c r="F43" s="46"/>
      <c r="G43" s="19" t="str" cm="1">
        <f t="array" ref="G43">HYPERLINK(TEXT("#"&amp;INDEX($C$121:$T$155,$U150,C$59),),INDEX($C$121:$T$155,$U150,C$59))</f>
        <v>A126094850J</v>
      </c>
      <c r="H43" s="19" t="str" cm="1">
        <f t="array" ref="H43">HYPERLINK(TEXT("#"&amp;INDEX($C$121:$T$155,$U150,D$59),),INDEX($C$121:$T$155,$U150,D$59))</f>
        <v>A126109970L</v>
      </c>
      <c r="I43" s="19" t="str" cm="1">
        <f t="array" ref="I43">HYPERLINK(TEXT("#"&amp;INDEX($C$121:$T$155,$U150,E$59),),INDEX($C$121:$T$155,$U150,E$59))</f>
        <v>A126102410L</v>
      </c>
    </row>
    <row r="44" spans="1:9">
      <c r="A44" s="42"/>
      <c r="B44" s="45" t="s">
        <v>3007</v>
      </c>
      <c r="C44" s="46" cm="1">
        <f t="array" ref="C44">INDEX($C$73:$T$107,$U103,C$59)</f>
        <v>339.87099999999998</v>
      </c>
      <c r="D44" s="46" cm="1">
        <f t="array" ref="D44">INDEX($C$73:$T$107,$U103,D$59)</f>
        <v>143.80500000000001</v>
      </c>
      <c r="E44" s="46" cm="1">
        <f t="array" ref="E44">INDEX($C$73:$T$107,$U103,E$59)</f>
        <v>196.065</v>
      </c>
      <c r="F44" s="46"/>
      <c r="G44" s="19" t="str" cm="1">
        <f t="array" ref="G44">HYPERLINK(TEXT("#"&amp;INDEX($C$121:$T$155,$U151,C$59),),INDEX($C$121:$T$155,$U151,C$59))</f>
        <v>A126094834J</v>
      </c>
      <c r="H44" s="19" t="str" cm="1">
        <f t="array" ref="H44">HYPERLINK(TEXT("#"&amp;INDEX($C$121:$T$155,$U151,D$59),),INDEX($C$121:$T$155,$U151,D$59))</f>
        <v>A126109954L</v>
      </c>
      <c r="I44" s="19" t="str" cm="1">
        <f t="array" ref="I44">HYPERLINK(TEXT("#"&amp;INDEX($C$121:$T$155,$U151,E$59),),INDEX($C$121:$T$155,$U151,E$59))</f>
        <v>A126102394X</v>
      </c>
    </row>
    <row r="45" spans="1:9">
      <c r="A45" s="42"/>
      <c r="B45" s="45" t="s">
        <v>3008</v>
      </c>
      <c r="C45" s="46" cm="1">
        <f t="array" ref="C45">INDEX($C$73:$T$107,$U104,C$59)</f>
        <v>1838.9469999999999</v>
      </c>
      <c r="D45" s="46" cm="1">
        <f t="array" ref="D45">INDEX($C$73:$T$107,$U104,D$59)</f>
        <v>816.24</v>
      </c>
      <c r="E45" s="46" cm="1">
        <f t="array" ref="E45">INDEX($C$73:$T$107,$U104,E$59)</f>
        <v>1022.707</v>
      </c>
      <c r="F45" s="46"/>
      <c r="G45" s="19" t="str" cm="1">
        <f t="array" ref="G45">HYPERLINK(TEXT("#"&amp;INDEX($C$121:$T$155,$U152,C$59),),INDEX($C$121:$T$155,$U152,C$59))</f>
        <v>A126094870T</v>
      </c>
      <c r="H45" s="19" t="str" cm="1">
        <f t="array" ref="H45">HYPERLINK(TEXT("#"&amp;INDEX($C$121:$T$155,$U152,D$59),),INDEX($C$121:$T$155,$U152,D$59))</f>
        <v>A126109990W</v>
      </c>
      <c r="I45" s="19" t="str" cm="1">
        <f t="array" ref="I45">HYPERLINK(TEXT("#"&amp;INDEX($C$121:$T$155,$U152,E$59),),INDEX($C$121:$T$155,$U152,E$59))</f>
        <v>A126102430W</v>
      </c>
    </row>
    <row r="46" spans="1:9">
      <c r="A46" s="42"/>
      <c r="B46" s="45" t="s">
        <v>3009</v>
      </c>
      <c r="C46" s="46" cm="1">
        <f t="array" ref="C46">INDEX($C$73:$T$107,$U105,C$59)</f>
        <v>13287.195</v>
      </c>
      <c r="D46" s="46" cm="1">
        <f t="array" ref="D46">INDEX($C$73:$T$107,$U105,D$59)</f>
        <v>6941.3090000000002</v>
      </c>
      <c r="E46" s="46" cm="1">
        <f t="array" ref="E46">INDEX($C$73:$T$107,$U105,E$59)</f>
        <v>6345.8860000000004</v>
      </c>
      <c r="F46" s="46"/>
      <c r="G46" s="19" t="str" cm="1">
        <f t="array" ref="G46">HYPERLINK(TEXT("#"&amp;INDEX($C$121:$T$155,$U153,C$59),),INDEX($C$121:$T$155,$U153,C$59))</f>
        <v>A126094846T</v>
      </c>
      <c r="H46" s="19" t="str" cm="1">
        <f t="array" ref="H46">HYPERLINK(TEXT("#"&amp;INDEX($C$121:$T$155,$U153,D$59),),INDEX($C$121:$T$155,$U153,D$59))</f>
        <v>A126109966W</v>
      </c>
      <c r="I46" s="19" t="str" cm="1">
        <f t="array" ref="I46">HYPERLINK(TEXT("#"&amp;INDEX($C$121:$T$155,$U153,E$59),),INDEX($C$121:$T$155,$U153,E$59))</f>
        <v>A126102406W</v>
      </c>
    </row>
    <row r="47" spans="1:9">
      <c r="A47" s="42"/>
      <c r="B47" s="45" t="s">
        <v>3010</v>
      </c>
      <c r="C47" s="46" cm="1">
        <f t="array" ref="C47">INDEX($C$73:$T$107,$U106,C$59)</f>
        <v>7344.951</v>
      </c>
      <c r="D47" s="46" cm="1">
        <f t="array" ref="D47">INDEX($C$73:$T$107,$U106,D$59)</f>
        <v>3180.71</v>
      </c>
      <c r="E47" s="46" cm="1">
        <f t="array" ref="E47">INDEX($C$73:$T$107,$U106,E$59)</f>
        <v>4164.241</v>
      </c>
      <c r="F47" s="46"/>
      <c r="G47" s="19" t="str" cm="1">
        <f t="array" ref="G47">HYPERLINK(TEXT("#"&amp;INDEX($C$121:$T$155,$U154,C$59),),INDEX($C$121:$T$155,$U154,C$59))</f>
        <v>A126094874A</v>
      </c>
      <c r="H47" s="19" t="str" cm="1">
        <f t="array" ref="H47">HYPERLINK(TEXT("#"&amp;INDEX($C$121:$T$155,$U154,D$59),),INDEX($C$121:$T$155,$U154,D$59))</f>
        <v>A126109994F</v>
      </c>
      <c r="I47" s="19" t="str" cm="1">
        <f t="array" ref="I47">HYPERLINK(TEXT("#"&amp;INDEX($C$121:$T$155,$U154,E$59),),INDEX($C$121:$T$155,$U154,E$59))</f>
        <v>A126102434F</v>
      </c>
    </row>
    <row r="48" spans="1:9">
      <c r="A48" s="42"/>
      <c r="B48" s="45" t="s">
        <v>3011</v>
      </c>
      <c r="C48" s="46" cm="1">
        <f t="array" ref="C48">INDEX($C$73:$T$107,$U107,C$59)</f>
        <v>1078.3489999999999</v>
      </c>
      <c r="D48" s="46" cm="1">
        <f t="array" ref="D48">INDEX($C$73:$T$107,$U107,D$59)</f>
        <v>424.27600000000001</v>
      </c>
      <c r="E48" s="46" cm="1">
        <f t="array" ref="E48">INDEX($C$73:$T$107,$U107,E$59)</f>
        <v>654.07299999999998</v>
      </c>
      <c r="F48" s="46"/>
      <c r="G48" s="19" t="str" cm="1">
        <f t="array" ref="G48">HYPERLINK(TEXT("#"&amp;INDEX($C$121:$T$155,$U155,C$59),),INDEX($C$121:$T$155,$U155,C$59))</f>
        <v>A126094854T</v>
      </c>
      <c r="H48" s="19" t="str" cm="1">
        <f t="array" ref="H48">HYPERLINK(TEXT("#"&amp;INDEX($C$121:$T$155,$U155,D$59),),INDEX($C$121:$T$155,$U155,D$59))</f>
        <v>A126109974W</v>
      </c>
      <c r="I48" s="19" t="str" cm="1">
        <f t="array" ref="I48">HYPERLINK(TEXT("#"&amp;INDEX($C$121:$T$155,$U155,E$59),),INDEX($C$121:$T$155,$U155,E$59))</f>
        <v>A126102414W</v>
      </c>
    </row>
    <row r="49" spans="1:21">
      <c r="A49" s="47"/>
      <c r="B49" s="48"/>
      <c r="C49" s="46"/>
      <c r="D49" s="46"/>
      <c r="E49" s="46"/>
      <c r="F49" s="46"/>
      <c r="G49" s="19"/>
      <c r="H49" s="19"/>
      <c r="I49" s="19"/>
    </row>
    <row r="50" spans="1:21">
      <c r="A50" s="47"/>
      <c r="B50" s="49"/>
      <c r="C50" s="46"/>
      <c r="D50" s="46"/>
      <c r="E50" s="46"/>
      <c r="F50" s="46"/>
      <c r="G50" s="46"/>
      <c r="H50" s="46"/>
      <c r="I50" s="46"/>
      <c r="J50" s="46"/>
      <c r="K50" s="46"/>
      <c r="L50" s="46"/>
      <c r="M50" s="46"/>
      <c r="N50" s="46"/>
      <c r="O50" s="46"/>
      <c r="P50" s="46"/>
      <c r="Q50" s="46"/>
      <c r="R50" s="46"/>
      <c r="S50" s="46"/>
      <c r="T50" s="46"/>
    </row>
    <row r="51" spans="1:21">
      <c r="A51" s="50" t="str">
        <f ca="1">Contents!B26</f>
        <v>© Commonwealth of Australia 2022</v>
      </c>
      <c r="B51" s="51"/>
      <c r="C51" s="46"/>
      <c r="D51" s="46"/>
      <c r="E51" s="46"/>
      <c r="F51" s="46"/>
      <c r="G51" s="46"/>
      <c r="H51" s="46"/>
      <c r="I51" s="46"/>
      <c r="J51" s="46"/>
      <c r="K51" s="46"/>
      <c r="L51" s="46"/>
      <c r="M51" s="46"/>
      <c r="N51" s="46"/>
      <c r="O51" s="46"/>
      <c r="P51" s="46"/>
      <c r="Q51" s="46"/>
      <c r="R51" s="46"/>
      <c r="S51" s="46"/>
      <c r="T51" s="46"/>
    </row>
    <row r="52" spans="1:21" hidden="1">
      <c r="A52" s="52"/>
      <c r="B52" s="53" t="s">
        <v>2970</v>
      </c>
      <c r="C52" s="54">
        <v>1</v>
      </c>
      <c r="D52" s="55"/>
      <c r="E52" s="55"/>
      <c r="F52" s="46"/>
      <c r="G52" s="46"/>
      <c r="H52" s="46"/>
      <c r="I52" s="46"/>
      <c r="J52" s="46"/>
      <c r="K52" s="46"/>
      <c r="L52" s="46"/>
      <c r="M52" s="46"/>
      <c r="N52" s="46"/>
      <c r="O52" s="46"/>
      <c r="P52" s="46"/>
      <c r="Q52" s="46"/>
      <c r="R52" s="46"/>
      <c r="S52" s="46"/>
      <c r="T52" s="46"/>
    </row>
    <row r="53" spans="1:21" hidden="1">
      <c r="A53" s="52"/>
      <c r="B53" s="53" t="s">
        <v>3012</v>
      </c>
      <c r="C53" s="54">
        <v>4</v>
      </c>
      <c r="D53" s="55"/>
      <c r="E53" s="55"/>
      <c r="F53" s="46"/>
      <c r="G53" s="46"/>
      <c r="H53" s="46"/>
      <c r="I53" s="46"/>
      <c r="J53" s="46"/>
      <c r="K53" s="46"/>
      <c r="L53" s="46"/>
      <c r="M53" s="46"/>
      <c r="N53" s="46"/>
      <c r="O53" s="46"/>
      <c r="P53" s="46"/>
      <c r="Q53" s="46"/>
      <c r="R53" s="46"/>
      <c r="S53" s="46"/>
      <c r="T53" s="46"/>
    </row>
    <row r="54" spans="1:21" hidden="1">
      <c r="A54" s="52"/>
      <c r="B54" s="53" t="s">
        <v>3013</v>
      </c>
      <c r="C54" s="54">
        <v>7</v>
      </c>
      <c r="D54" s="55"/>
      <c r="E54" s="55"/>
      <c r="F54" s="46"/>
      <c r="G54" s="46"/>
      <c r="H54" s="46"/>
      <c r="I54" s="46"/>
      <c r="J54" s="46"/>
      <c r="K54" s="46"/>
      <c r="L54" s="46"/>
      <c r="M54" s="46"/>
      <c r="N54" s="46"/>
      <c r="O54" s="46"/>
      <c r="P54" s="46"/>
      <c r="Q54" s="46"/>
      <c r="R54" s="46"/>
      <c r="S54" s="46"/>
      <c r="T54" s="46"/>
    </row>
    <row r="55" spans="1:21" hidden="1">
      <c r="A55" s="52"/>
      <c r="B55" s="53" t="s">
        <v>3014</v>
      </c>
      <c r="C55" s="54">
        <v>10</v>
      </c>
      <c r="D55" s="55"/>
      <c r="E55" s="55"/>
      <c r="F55" s="46"/>
      <c r="G55" s="46"/>
      <c r="H55" s="46"/>
      <c r="I55" s="46"/>
      <c r="J55" s="46"/>
      <c r="K55" s="46"/>
      <c r="L55" s="46"/>
      <c r="M55" s="46"/>
      <c r="N55" s="46"/>
      <c r="O55" s="46"/>
      <c r="P55" s="46"/>
      <c r="Q55" s="46"/>
      <c r="R55" s="46"/>
      <c r="S55" s="46"/>
      <c r="T55" s="46"/>
    </row>
    <row r="56" spans="1:21" hidden="1">
      <c r="A56" s="52"/>
      <c r="B56" s="53" t="s">
        <v>3015</v>
      </c>
      <c r="C56" s="54">
        <v>13</v>
      </c>
      <c r="D56" s="55"/>
      <c r="E56" s="55"/>
      <c r="F56" s="46"/>
      <c r="G56" s="46"/>
      <c r="H56" s="46"/>
      <c r="I56" s="46"/>
      <c r="J56" s="46"/>
      <c r="K56" s="46"/>
      <c r="L56" s="46"/>
      <c r="M56" s="46"/>
      <c r="N56" s="46"/>
      <c r="O56" s="46"/>
      <c r="P56" s="46"/>
      <c r="Q56" s="46"/>
      <c r="R56" s="46"/>
      <c r="S56" s="46"/>
      <c r="T56" s="46"/>
    </row>
    <row r="57" spans="1:21" hidden="1">
      <c r="A57" s="52"/>
      <c r="B57" s="53" t="s">
        <v>3016</v>
      </c>
      <c r="C57" s="54">
        <v>16</v>
      </c>
      <c r="D57" s="55"/>
      <c r="E57" s="55"/>
      <c r="F57" s="46"/>
      <c r="G57" s="46"/>
      <c r="H57" s="46"/>
      <c r="I57" s="46"/>
      <c r="J57" s="46"/>
      <c r="K57" s="46"/>
      <c r="L57" s="46"/>
      <c r="M57" s="46"/>
      <c r="N57" s="46"/>
      <c r="O57" s="46"/>
      <c r="P57" s="46"/>
      <c r="Q57" s="46"/>
      <c r="R57" s="46"/>
      <c r="S57" s="46"/>
      <c r="T57" s="46"/>
    </row>
    <row r="58" spans="1:21" hidden="1">
      <c r="A58" s="52"/>
      <c r="B58" s="56"/>
      <c r="C58" s="55"/>
      <c r="D58" s="55"/>
      <c r="E58" s="55"/>
      <c r="F58" s="46"/>
      <c r="G58" s="46"/>
      <c r="H58" s="46"/>
      <c r="I58" s="46"/>
      <c r="J58" s="46"/>
      <c r="K58" s="46"/>
      <c r="L58" s="46"/>
      <c r="M58" s="46"/>
      <c r="N58" s="46"/>
      <c r="O58" s="46"/>
      <c r="P58" s="46"/>
      <c r="Q58" s="46"/>
      <c r="R58" s="46"/>
      <c r="S58" s="46"/>
      <c r="T58" s="46"/>
    </row>
    <row r="59" spans="1:21" hidden="1">
      <c r="A59" s="52"/>
      <c r="B59" s="57"/>
      <c r="C59" s="54">
        <f>VLOOKUP(C10,B52:C57,2,FALSE)</f>
        <v>1</v>
      </c>
      <c r="D59" s="54">
        <f>C59+1</f>
        <v>2</v>
      </c>
      <c r="E59" s="54">
        <f>D59+1</f>
        <v>3</v>
      </c>
      <c r="F59" s="46"/>
      <c r="G59" s="46"/>
      <c r="H59" s="46"/>
      <c r="I59" s="46"/>
      <c r="J59" s="46"/>
      <c r="K59" s="46"/>
      <c r="L59" s="46"/>
      <c r="M59" s="46"/>
      <c r="N59" s="46"/>
      <c r="O59" s="46"/>
      <c r="P59" s="46"/>
      <c r="Q59" s="46"/>
      <c r="R59" s="46"/>
      <c r="S59" s="46"/>
      <c r="T59" s="46"/>
      <c r="U59" s="46"/>
    </row>
    <row r="60" spans="1:21" hidden="1">
      <c r="A60" s="52"/>
      <c r="B60" s="51"/>
      <c r="C60" s="46"/>
      <c r="D60" s="46"/>
      <c r="E60" s="46"/>
      <c r="F60" s="46"/>
      <c r="G60" s="46"/>
      <c r="H60" s="46"/>
      <c r="I60" s="46"/>
      <c r="J60" s="46"/>
      <c r="K60" s="46"/>
      <c r="L60" s="46"/>
      <c r="M60" s="46"/>
      <c r="N60" s="46"/>
      <c r="O60" s="46"/>
      <c r="P60" s="46"/>
      <c r="Q60" s="46"/>
      <c r="R60" s="46"/>
      <c r="S60" s="46"/>
      <c r="T60" s="46"/>
    </row>
    <row r="61" spans="1:21" hidden="1">
      <c r="A61" s="52"/>
      <c r="B61" s="51"/>
      <c r="C61" s="46"/>
      <c r="D61" s="46"/>
      <c r="E61" s="46"/>
      <c r="F61" s="46"/>
      <c r="G61" s="46"/>
      <c r="H61" s="46"/>
      <c r="I61" s="46"/>
      <c r="J61" s="46"/>
      <c r="K61" s="46"/>
      <c r="L61" s="46"/>
      <c r="M61" s="46"/>
      <c r="N61" s="46"/>
      <c r="O61" s="46"/>
      <c r="P61" s="46"/>
      <c r="Q61" s="46"/>
      <c r="R61" s="46"/>
      <c r="S61" s="46"/>
      <c r="T61" s="46"/>
    </row>
    <row r="62" spans="1:21" hidden="1">
      <c r="A62" s="52"/>
      <c r="B62" s="51"/>
      <c r="C62" s="46"/>
      <c r="D62" s="46"/>
      <c r="E62" s="46"/>
      <c r="F62" s="46"/>
      <c r="G62" s="46"/>
      <c r="H62" s="46"/>
      <c r="I62" s="46"/>
      <c r="J62" s="46"/>
      <c r="K62" s="46"/>
      <c r="L62" s="46"/>
      <c r="M62" s="46"/>
      <c r="N62" s="46"/>
      <c r="O62" s="46"/>
      <c r="P62" s="46"/>
      <c r="Q62" s="46"/>
      <c r="R62" s="46"/>
      <c r="S62" s="46"/>
      <c r="T62" s="46"/>
    </row>
    <row r="63" spans="1:21" hidden="1">
      <c r="A63" s="52"/>
      <c r="B63" s="51"/>
      <c r="C63" s="46"/>
      <c r="D63" s="46"/>
      <c r="E63" s="46"/>
      <c r="F63" s="46"/>
      <c r="G63" s="46"/>
      <c r="H63" s="46"/>
      <c r="I63" s="46"/>
      <c r="J63" s="46"/>
      <c r="K63" s="46"/>
      <c r="L63" s="46"/>
      <c r="M63" s="46"/>
      <c r="N63" s="46"/>
      <c r="O63" s="46"/>
      <c r="P63" s="46"/>
      <c r="Q63" s="46"/>
      <c r="R63" s="46"/>
      <c r="S63" s="46"/>
      <c r="T63" s="46"/>
    </row>
    <row r="64" spans="1:21" hidden="1">
      <c r="A64" s="52"/>
      <c r="B64" s="51"/>
      <c r="C64" s="46"/>
      <c r="D64" s="46"/>
      <c r="E64" s="46"/>
      <c r="F64" s="46"/>
      <c r="G64" s="46"/>
      <c r="H64" s="46"/>
      <c r="I64" s="46"/>
      <c r="J64" s="46"/>
      <c r="K64" s="46"/>
      <c r="L64" s="46"/>
      <c r="M64" s="46"/>
      <c r="N64" s="46"/>
      <c r="O64" s="46"/>
      <c r="P64" s="46"/>
      <c r="Q64" s="46"/>
      <c r="R64" s="46"/>
      <c r="S64" s="46"/>
      <c r="T64" s="46"/>
    </row>
    <row r="65" spans="1:21" hidden="1">
      <c r="A65" s="52"/>
      <c r="B65" s="51"/>
      <c r="C65" s="46"/>
      <c r="D65" s="46"/>
      <c r="E65" s="46"/>
      <c r="F65" s="46"/>
      <c r="G65" s="46"/>
      <c r="H65" s="46"/>
      <c r="I65" s="46"/>
      <c r="J65" s="46"/>
      <c r="K65" s="46"/>
      <c r="L65" s="46"/>
      <c r="M65" s="46"/>
      <c r="N65" s="46"/>
      <c r="O65" s="46"/>
      <c r="P65" s="46"/>
      <c r="Q65" s="46"/>
      <c r="R65" s="46"/>
      <c r="S65" s="46"/>
      <c r="T65" s="46"/>
    </row>
    <row r="66" spans="1:21" hidden="1">
      <c r="A66" s="52"/>
      <c r="B66" s="51"/>
      <c r="C66" s="46"/>
      <c r="D66" s="46"/>
      <c r="E66" s="46"/>
      <c r="F66" s="46"/>
      <c r="G66" s="46"/>
      <c r="H66" s="46"/>
      <c r="I66" s="46"/>
      <c r="J66" s="46"/>
      <c r="K66" s="46"/>
      <c r="L66" s="46"/>
      <c r="M66" s="46"/>
      <c r="N66" s="46"/>
      <c r="O66" s="46"/>
      <c r="P66" s="46"/>
      <c r="Q66" s="46"/>
      <c r="R66" s="46"/>
      <c r="S66" s="46"/>
      <c r="T66" s="46"/>
    </row>
    <row r="67" spans="1:21" hidden="1">
      <c r="A67" s="52"/>
      <c r="B67" s="51"/>
      <c r="C67" s="46"/>
      <c r="D67" s="46"/>
      <c r="E67" s="46"/>
      <c r="F67" s="46"/>
      <c r="G67" s="46"/>
      <c r="H67" s="46"/>
      <c r="I67" s="46"/>
      <c r="J67" s="46"/>
      <c r="K67" s="46"/>
      <c r="L67" s="46"/>
      <c r="M67" s="46"/>
      <c r="N67" s="46"/>
      <c r="O67" s="46"/>
      <c r="P67" s="46"/>
      <c r="Q67" s="46"/>
      <c r="R67" s="46"/>
      <c r="S67" s="46"/>
      <c r="T67" s="46"/>
    </row>
    <row r="68" spans="1:21" hidden="1">
      <c r="A68" s="52"/>
      <c r="B68" s="51"/>
      <c r="C68" s="54">
        <v>1</v>
      </c>
      <c r="D68" s="54">
        <v>2</v>
      </c>
      <c r="E68" s="54">
        <v>3</v>
      </c>
      <c r="F68" s="54">
        <v>4</v>
      </c>
      <c r="G68" s="54">
        <v>5</v>
      </c>
      <c r="H68" s="54">
        <v>6</v>
      </c>
      <c r="I68" s="54">
        <v>7</v>
      </c>
      <c r="J68" s="54">
        <v>8</v>
      </c>
      <c r="K68" s="54">
        <v>9</v>
      </c>
      <c r="L68" s="54">
        <v>10</v>
      </c>
      <c r="M68" s="54">
        <v>11</v>
      </c>
      <c r="N68" s="54">
        <v>12</v>
      </c>
      <c r="O68" s="54">
        <v>13</v>
      </c>
      <c r="P68" s="54">
        <v>14</v>
      </c>
      <c r="Q68" s="54">
        <v>15</v>
      </c>
      <c r="R68" s="54">
        <v>16</v>
      </c>
      <c r="S68" s="54">
        <v>17</v>
      </c>
      <c r="T68" s="54">
        <v>18</v>
      </c>
    </row>
    <row r="69" spans="1:21" ht="15" hidden="1" customHeight="1">
      <c r="A69" s="37"/>
      <c r="B69" s="37"/>
      <c r="C69" s="73" t="s">
        <v>2970</v>
      </c>
      <c r="D69" s="73"/>
      <c r="E69" s="73"/>
      <c r="F69" s="73" t="s">
        <v>3012</v>
      </c>
      <c r="G69" s="73"/>
      <c r="H69" s="73"/>
      <c r="I69" s="73" t="s">
        <v>3013</v>
      </c>
      <c r="J69" s="73"/>
      <c r="K69" s="73"/>
      <c r="L69" s="73" t="s">
        <v>3014</v>
      </c>
      <c r="M69" s="73"/>
      <c r="N69" s="73"/>
      <c r="O69" s="73" t="s">
        <v>3015</v>
      </c>
      <c r="P69" s="73"/>
      <c r="Q69" s="73"/>
      <c r="R69" s="73" t="s">
        <v>3016</v>
      </c>
      <c r="S69" s="73"/>
      <c r="T69" s="73"/>
    </row>
    <row r="70" spans="1:21" hidden="1">
      <c r="A70" s="37"/>
      <c r="B70" s="37"/>
      <c r="C70" s="38" t="s">
        <v>2972</v>
      </c>
      <c r="D70" s="38" t="s">
        <v>2973</v>
      </c>
      <c r="E70" s="38" t="s">
        <v>2974</v>
      </c>
      <c r="F70" s="38" t="s">
        <v>2972</v>
      </c>
      <c r="G70" s="38" t="s">
        <v>2973</v>
      </c>
      <c r="H70" s="38" t="s">
        <v>2974</v>
      </c>
      <c r="I70" s="38" t="s">
        <v>2972</v>
      </c>
      <c r="J70" s="38" t="s">
        <v>2973</v>
      </c>
      <c r="K70" s="38" t="s">
        <v>2974</v>
      </c>
      <c r="L70" s="38" t="s">
        <v>2972</v>
      </c>
      <c r="M70" s="38" t="s">
        <v>2973</v>
      </c>
      <c r="N70" s="38" t="s">
        <v>2974</v>
      </c>
      <c r="O70" s="38" t="s">
        <v>2972</v>
      </c>
      <c r="P70" s="38" t="s">
        <v>2973</v>
      </c>
      <c r="Q70" s="38" t="s">
        <v>2974</v>
      </c>
      <c r="R70" s="38" t="s">
        <v>2972</v>
      </c>
      <c r="S70" s="38" t="s">
        <v>2973</v>
      </c>
      <c r="T70" s="38" t="s">
        <v>2974</v>
      </c>
    </row>
    <row r="71" spans="1:21" hidden="1">
      <c r="A71" s="37"/>
      <c r="B71" s="37"/>
      <c r="C71" s="41" t="s">
        <v>2975</v>
      </c>
      <c r="D71" s="41" t="s">
        <v>2975</v>
      </c>
      <c r="E71" s="41" t="s">
        <v>2975</v>
      </c>
      <c r="F71" s="41" t="s">
        <v>2975</v>
      </c>
      <c r="G71" s="41" t="s">
        <v>2975</v>
      </c>
      <c r="H71" s="41" t="s">
        <v>2975</v>
      </c>
      <c r="I71" s="41" t="s">
        <v>2975</v>
      </c>
      <c r="J71" s="41" t="s">
        <v>2975</v>
      </c>
      <c r="K71" s="41" t="s">
        <v>2975</v>
      </c>
      <c r="L71" s="41" t="s">
        <v>2975</v>
      </c>
      <c r="M71" s="41" t="s">
        <v>2975</v>
      </c>
      <c r="N71" s="41" t="s">
        <v>2975</v>
      </c>
      <c r="O71" s="41" t="s">
        <v>2975</v>
      </c>
      <c r="P71" s="41" t="s">
        <v>2975</v>
      </c>
      <c r="Q71" s="41" t="s">
        <v>2975</v>
      </c>
      <c r="R71" s="41" t="s">
        <v>2975</v>
      </c>
      <c r="S71" s="41" t="s">
        <v>2975</v>
      </c>
      <c r="T71" s="41" t="s">
        <v>2975</v>
      </c>
    </row>
    <row r="72" spans="1:21" hidden="1">
      <c r="A72" s="42" t="s">
        <v>2976</v>
      </c>
      <c r="B72" s="43"/>
      <c r="C72" s="41"/>
      <c r="D72" s="41"/>
      <c r="E72" s="41"/>
      <c r="F72" s="44"/>
      <c r="G72" s="58"/>
      <c r="H72" s="58"/>
    </row>
    <row r="73" spans="1:21" hidden="1">
      <c r="A73" s="42"/>
      <c r="B73" s="45" t="s">
        <v>2977</v>
      </c>
      <c r="C73" s="59">
        <f>A126094922J_Latest</f>
        <v>20632.147000000001</v>
      </c>
      <c r="D73" s="59">
        <f>A126110042V_Latest</f>
        <v>10122.019</v>
      </c>
      <c r="E73" s="59">
        <f>A126102482X_Latest</f>
        <v>10510.128000000001</v>
      </c>
      <c r="F73" s="60">
        <f>A126098702C_Latest</f>
        <v>16417.053</v>
      </c>
      <c r="G73" s="60">
        <f>A126113822L_Latest</f>
        <v>8129.8919999999998</v>
      </c>
      <c r="H73" s="60">
        <f>A126106262V_Latest</f>
        <v>8287.1610000000001</v>
      </c>
      <c r="I73" s="60">
        <f>A126096182X_Latest</f>
        <v>3072.5219999999999</v>
      </c>
      <c r="J73" s="60">
        <f>A126111302W_Latest</f>
        <v>1577.72</v>
      </c>
      <c r="K73" s="60">
        <f>A126103742A_Latest</f>
        <v>1494.8009999999999</v>
      </c>
      <c r="L73" s="59">
        <f>A126099962T_Latest</f>
        <v>7159.902</v>
      </c>
      <c r="M73" s="59">
        <f>A126115082C_Latest</f>
        <v>3536.3310000000001</v>
      </c>
      <c r="N73" s="59">
        <f>A126107522W_Latest</f>
        <v>3623.5709999999999</v>
      </c>
      <c r="O73" s="59">
        <f>A126101222K_Latest</f>
        <v>6184.6289999999999</v>
      </c>
      <c r="P73" s="59">
        <f>A126116342F_Latest</f>
        <v>3015.84</v>
      </c>
      <c r="Q73" s="59">
        <f>A126108782K_Latest</f>
        <v>3168.7890000000002</v>
      </c>
      <c r="R73" s="59">
        <f>A126097442A_Latest</f>
        <v>4215.0940000000001</v>
      </c>
      <c r="S73" s="59">
        <f>A126112562K_Latest</f>
        <v>1992.127</v>
      </c>
      <c r="T73" s="59">
        <f>A126105002F_Latest</f>
        <v>2222.9659999999999</v>
      </c>
      <c r="U73" s="53">
        <v>1</v>
      </c>
    </row>
    <row r="74" spans="1:21" hidden="1">
      <c r="A74" s="42"/>
      <c r="B74" s="45" t="s">
        <v>2978</v>
      </c>
      <c r="C74" s="59">
        <f>A126094878K_Latest</f>
        <v>12947.324000000001</v>
      </c>
      <c r="D74" s="59">
        <f>A126109998R_Latest</f>
        <v>6797.5029999999997</v>
      </c>
      <c r="E74" s="59">
        <f>A126102438R_Latest</f>
        <v>6149.8209999999999</v>
      </c>
      <c r="F74" s="60">
        <f>A126098658F_Latest</f>
        <v>12297.233</v>
      </c>
      <c r="G74" s="60">
        <f>A126113778R_Latest</f>
        <v>6402.2020000000002</v>
      </c>
      <c r="H74" s="60">
        <f>A126106218K_Latest</f>
        <v>5895.0309999999999</v>
      </c>
      <c r="I74" s="60">
        <f>A126096138R_Latest</f>
        <v>1867.347</v>
      </c>
      <c r="J74" s="60">
        <f>A126111258X_Latest</f>
        <v>932.75</v>
      </c>
      <c r="K74" s="60">
        <f>A126103698C_Latest</f>
        <v>934.59699999999998</v>
      </c>
      <c r="L74" s="59">
        <f>A126099918J_Latest</f>
        <v>5884.6890000000003</v>
      </c>
      <c r="M74" s="59">
        <f>A126115038V_Latest</f>
        <v>3112.6210000000001</v>
      </c>
      <c r="N74" s="59">
        <f>A126107478X_Latest</f>
        <v>2772.0680000000002</v>
      </c>
      <c r="O74" s="59">
        <f>A126101178L_Latest</f>
        <v>4545.1970000000001</v>
      </c>
      <c r="P74" s="59">
        <f>A126116298J_Latest</f>
        <v>2356.83</v>
      </c>
      <c r="Q74" s="59">
        <f>A126108738A_Latest</f>
        <v>2188.3670000000002</v>
      </c>
      <c r="R74" s="59">
        <f>A126097398C_Latest</f>
        <v>650.09100000000001</v>
      </c>
      <c r="S74" s="59">
        <f>A126112518A_Latest</f>
        <v>395.30200000000002</v>
      </c>
      <c r="T74" s="59">
        <f>A126104958F_Latest</f>
        <v>254.79</v>
      </c>
      <c r="U74" s="53">
        <v>2</v>
      </c>
    </row>
    <row r="75" spans="1:21" hidden="1">
      <c r="A75" s="42"/>
      <c r="B75" s="45" t="s">
        <v>2979</v>
      </c>
      <c r="C75" s="59">
        <f>A126094926T_Latest</f>
        <v>1666.6859999999999</v>
      </c>
      <c r="D75" s="59">
        <f>A126110046C_Latest</f>
        <v>891.85699999999997</v>
      </c>
      <c r="E75" s="59">
        <f>A126102486J_Latest</f>
        <v>774.82899999999995</v>
      </c>
      <c r="F75" s="60">
        <f>A126098706L_Latest</f>
        <v>1616.998</v>
      </c>
      <c r="G75" s="60">
        <f>A126113826W_Latest</f>
        <v>862.49699999999996</v>
      </c>
      <c r="H75" s="60">
        <f>A126106266C_Latest</f>
        <v>754.50099999999998</v>
      </c>
      <c r="I75" s="60">
        <f>A126096186J_Latest</f>
        <v>430.55099999999999</v>
      </c>
      <c r="J75" s="60">
        <f>A126111306F_Latest</f>
        <v>218.023</v>
      </c>
      <c r="K75" s="60">
        <f>A126103746K_Latest</f>
        <v>212.52699999999999</v>
      </c>
      <c r="L75" s="59">
        <f>A126099966A_Latest</f>
        <v>725.553</v>
      </c>
      <c r="M75" s="59">
        <f>A126115086L_Latest</f>
        <v>401.62700000000001</v>
      </c>
      <c r="N75" s="59">
        <f>A126107526F_Latest</f>
        <v>323.92599999999999</v>
      </c>
      <c r="O75" s="59">
        <f>A126101226V_Latest</f>
        <v>460.89499999999998</v>
      </c>
      <c r="P75" s="59">
        <f>A126116346R_Latest</f>
        <v>242.84700000000001</v>
      </c>
      <c r="Q75" s="59">
        <f>A126108786V_Latest</f>
        <v>218.048</v>
      </c>
      <c r="R75" s="59">
        <f>A126097446K_Latest</f>
        <v>49.689</v>
      </c>
      <c r="S75" s="59">
        <f>A126112566V_Latest</f>
        <v>29.36</v>
      </c>
      <c r="T75" s="59">
        <f>A126105006R_Latest</f>
        <v>20.327999999999999</v>
      </c>
      <c r="U75" s="53">
        <v>3</v>
      </c>
    </row>
    <row r="76" spans="1:21" hidden="1">
      <c r="A76" s="42"/>
      <c r="B76" s="45" t="s">
        <v>2980</v>
      </c>
      <c r="C76" s="59">
        <f>A126094930J_Latest</f>
        <v>1064.377</v>
      </c>
      <c r="D76" s="59">
        <f>A126110050V_Latest</f>
        <v>436.22199999999998</v>
      </c>
      <c r="E76" s="59">
        <f>A126102490X_Latest</f>
        <v>628.15499999999997</v>
      </c>
      <c r="F76" s="60">
        <f>A126098710C_Latest</f>
        <v>1026.856</v>
      </c>
      <c r="G76" s="60">
        <f>A126113830L_Latest</f>
        <v>416.42200000000003</v>
      </c>
      <c r="H76" s="60">
        <f>A126106270V_Latest</f>
        <v>610.43399999999997</v>
      </c>
      <c r="I76" s="60">
        <f>A126096190X_Latest</f>
        <v>347.33300000000003</v>
      </c>
      <c r="J76" s="60">
        <f>A126111310W_Latest</f>
        <v>161.94200000000001</v>
      </c>
      <c r="K76" s="60">
        <f>A126103750A_Latest</f>
        <v>185.39099999999999</v>
      </c>
      <c r="L76" s="59">
        <f>A126099970T_Latest</f>
        <v>397.25</v>
      </c>
      <c r="M76" s="59">
        <f>A126115090C_Latest</f>
        <v>145.06899999999999</v>
      </c>
      <c r="N76" s="59">
        <f>A126107530W_Latest</f>
        <v>252.18100000000001</v>
      </c>
      <c r="O76" s="59">
        <f>A126101230K_Latest</f>
        <v>282.274</v>
      </c>
      <c r="P76" s="59">
        <f>A126116350F_Latest</f>
        <v>109.411</v>
      </c>
      <c r="Q76" s="59">
        <f>A126108790K_Latest</f>
        <v>172.863</v>
      </c>
      <c r="R76" s="59">
        <f>A126097450A_Latest</f>
        <v>37.521000000000001</v>
      </c>
      <c r="S76" s="59">
        <f>A126112570K_Latest</f>
        <v>19.8</v>
      </c>
      <c r="T76" s="59">
        <f>A126105010F_Latest</f>
        <v>17.72</v>
      </c>
      <c r="U76" s="53">
        <v>4</v>
      </c>
    </row>
    <row r="77" spans="1:21" hidden="1">
      <c r="A77" s="42"/>
      <c r="B77" s="45" t="s">
        <v>2981</v>
      </c>
      <c r="C77" s="59">
        <f>A126094882A_Latest</f>
        <v>573.18399999999997</v>
      </c>
      <c r="D77" s="59">
        <f>A126110002A_Latest</f>
        <v>286.685</v>
      </c>
      <c r="E77" s="59">
        <f>A126102442F_Latest</f>
        <v>286.49799999999999</v>
      </c>
      <c r="F77" s="60">
        <f>A126098662W_Latest</f>
        <v>560.47799999999995</v>
      </c>
      <c r="G77" s="60">
        <f>A126113782F_Latest</f>
        <v>278.05399999999997</v>
      </c>
      <c r="H77" s="60">
        <f>A126106222A_Latest</f>
        <v>282.42399999999998</v>
      </c>
      <c r="I77" s="60">
        <f>A126096142F_Latest</f>
        <v>152.624</v>
      </c>
      <c r="J77" s="60">
        <f>A126111262R_Latest</f>
        <v>80.649000000000001</v>
      </c>
      <c r="K77" s="60">
        <f>A126103702J_Latest</f>
        <v>71.975999999999999</v>
      </c>
      <c r="L77" s="59">
        <f>A126099922X_Latest</f>
        <v>251.55</v>
      </c>
      <c r="M77" s="59">
        <f>A126115042K_Latest</f>
        <v>118.86</v>
      </c>
      <c r="N77" s="59">
        <f>A126107482R_Latest</f>
        <v>132.69</v>
      </c>
      <c r="O77" s="59">
        <f>A126101182C_Latest</f>
        <v>156.304</v>
      </c>
      <c r="P77" s="59">
        <f>A126116302L_Latest</f>
        <v>78.545000000000002</v>
      </c>
      <c r="Q77" s="59">
        <f>A126108742T_Latest</f>
        <v>77.759</v>
      </c>
      <c r="R77" s="59">
        <f>A126097402J_Latest</f>
        <v>12.706</v>
      </c>
      <c r="S77" s="59">
        <f>A126112522T_Latest</f>
        <v>8.6319999999999997</v>
      </c>
      <c r="T77" s="59">
        <f>A126104962W_Latest</f>
        <v>4.0739999999999998</v>
      </c>
      <c r="U77" s="53">
        <v>5</v>
      </c>
    </row>
    <row r="78" spans="1:21" hidden="1">
      <c r="A78" s="42"/>
      <c r="B78" s="45" t="s">
        <v>2982</v>
      </c>
      <c r="C78" s="59">
        <f>A126094886K_Latest</f>
        <v>1167.097</v>
      </c>
      <c r="D78" s="59">
        <f>A126110006K_Latest</f>
        <v>533.81600000000003</v>
      </c>
      <c r="E78" s="59">
        <f>A126102446R_Latest</f>
        <v>633.28099999999995</v>
      </c>
      <c r="F78" s="60">
        <f>A126098666F_Latest</f>
        <v>1123.5</v>
      </c>
      <c r="G78" s="60">
        <f>A126113786R_Latest</f>
        <v>509.07100000000003</v>
      </c>
      <c r="H78" s="60">
        <f>A126106226K_Latest</f>
        <v>614.42899999999997</v>
      </c>
      <c r="I78" s="60">
        <f>A126096146R_Latest</f>
        <v>352.76299999999998</v>
      </c>
      <c r="J78" s="60">
        <f>A126111266X_Latest</f>
        <v>168.34200000000001</v>
      </c>
      <c r="K78" s="60">
        <f>A126103706T_Latest</f>
        <v>184.42099999999999</v>
      </c>
      <c r="L78" s="59">
        <f>A126099926J_Latest</f>
        <v>438.50599999999997</v>
      </c>
      <c r="M78" s="59">
        <f>A126115046V_Latest</f>
        <v>189.8</v>
      </c>
      <c r="N78" s="59">
        <f>A126107486X_Latest</f>
        <v>248.70699999999999</v>
      </c>
      <c r="O78" s="59">
        <f>A126101186L_Latest</f>
        <v>332.23099999999999</v>
      </c>
      <c r="P78" s="59">
        <f>A126116306W_Latest</f>
        <v>150.93</v>
      </c>
      <c r="Q78" s="59">
        <f>A126108746A_Latest</f>
        <v>181.30099999999999</v>
      </c>
      <c r="R78" s="59">
        <f>A126097406T_Latest</f>
        <v>43.597000000000001</v>
      </c>
      <c r="S78" s="59">
        <f>A126112526A_Latest</f>
        <v>24.745000000000001</v>
      </c>
      <c r="T78" s="59">
        <f>A126104966F_Latest</f>
        <v>18.852</v>
      </c>
      <c r="U78" s="53">
        <v>6</v>
      </c>
    </row>
    <row r="79" spans="1:21" hidden="1">
      <c r="A79" s="42"/>
      <c r="B79" s="45" t="s">
        <v>2983</v>
      </c>
      <c r="C79" s="59">
        <f>A126094910X_Latest</f>
        <v>1010.2</v>
      </c>
      <c r="D79" s="59">
        <f>A126110030K_Latest</f>
        <v>421.40100000000001</v>
      </c>
      <c r="E79" s="59">
        <f>A126102470R_Latest</f>
        <v>588.79899999999998</v>
      </c>
      <c r="F79" s="60">
        <f>A126098690F_Latest</f>
        <v>974.06100000000004</v>
      </c>
      <c r="G79" s="60">
        <f>A126113810C_Latest</f>
        <v>402.98200000000003</v>
      </c>
      <c r="H79" s="60">
        <f>A126106250K_Latest</f>
        <v>571.07899999999995</v>
      </c>
      <c r="I79" s="60">
        <f>A126096170R_Latest</f>
        <v>338.96</v>
      </c>
      <c r="J79" s="60">
        <f>A126111290X_Latest</f>
        <v>158.143</v>
      </c>
      <c r="K79" s="60">
        <f>A126103730T_Latest</f>
        <v>180.816</v>
      </c>
      <c r="L79" s="59">
        <f>A126099950J_Latest</f>
        <v>367.65</v>
      </c>
      <c r="M79" s="59">
        <f>A126115070V_Latest</f>
        <v>140.30500000000001</v>
      </c>
      <c r="N79" s="59">
        <f>A126107510L_Latest</f>
        <v>227.345</v>
      </c>
      <c r="O79" s="59">
        <f>A126101210A_Latest</f>
        <v>267.45100000000002</v>
      </c>
      <c r="P79" s="59">
        <f>A126116330W_Latest</f>
        <v>104.533</v>
      </c>
      <c r="Q79" s="59">
        <f>A126108770A_Latest</f>
        <v>162.91800000000001</v>
      </c>
      <c r="R79" s="59">
        <f>A126097430T_Latest</f>
        <v>36.14</v>
      </c>
      <c r="S79" s="59">
        <f>A126112550A_Latest</f>
        <v>18.420000000000002</v>
      </c>
      <c r="T79" s="59">
        <f>A126104990F_Latest</f>
        <v>17.72</v>
      </c>
      <c r="U79" s="53">
        <v>7</v>
      </c>
    </row>
    <row r="80" spans="1:21" hidden="1">
      <c r="A80" s="42"/>
      <c r="B80" s="45" t="s">
        <v>2984</v>
      </c>
      <c r="C80" s="59">
        <f>A126094858A_Latest</f>
        <v>2276.9609999999998</v>
      </c>
      <c r="D80" s="59">
        <f>A126109978F_Latest</f>
        <v>1144.857</v>
      </c>
      <c r="E80" s="59">
        <f>A126102418F_Latest</f>
        <v>1132.105</v>
      </c>
      <c r="F80" s="60">
        <f>A126098638W_Latest</f>
        <v>2255.3789999999999</v>
      </c>
      <c r="G80" s="60">
        <f>A126113758F_Latest</f>
        <v>1131.239</v>
      </c>
      <c r="H80" s="60">
        <f>A126106198L_Latest</f>
        <v>1124.1410000000001</v>
      </c>
      <c r="I80" s="60">
        <f>A126096118F_Latest</f>
        <v>742.04100000000005</v>
      </c>
      <c r="J80" s="60">
        <f>A126111238R_Latest</f>
        <v>363.79700000000003</v>
      </c>
      <c r="K80" s="60">
        <f>A126103678V_Latest</f>
        <v>378.24400000000003</v>
      </c>
      <c r="L80" s="59">
        <f>A126099898K_Latest</f>
        <v>1058.98</v>
      </c>
      <c r="M80" s="59">
        <f>A126115018K_Latest</f>
        <v>535.75400000000002</v>
      </c>
      <c r="N80" s="59">
        <f>A126107458R_Latest</f>
        <v>523.226</v>
      </c>
      <c r="O80" s="59">
        <f>A126101158C_Latest</f>
        <v>454.35899999999998</v>
      </c>
      <c r="P80" s="59">
        <f>A126116278X_Latest</f>
        <v>231.68799999999999</v>
      </c>
      <c r="Q80" s="59">
        <f>A126108718T_Latest</f>
        <v>222.67</v>
      </c>
      <c r="R80" s="59">
        <f>A126097378V_Latest</f>
        <v>21.582000000000001</v>
      </c>
      <c r="S80" s="59">
        <f>A126112498C_Latest</f>
        <v>13.618</v>
      </c>
      <c r="T80" s="59">
        <f>A126104938W_Latest</f>
        <v>7.9640000000000004</v>
      </c>
      <c r="U80" s="53">
        <v>8</v>
      </c>
    </row>
    <row r="81" spans="1:21" hidden="1">
      <c r="A81" s="42"/>
      <c r="B81" s="45" t="s">
        <v>2985</v>
      </c>
      <c r="C81" s="59">
        <f>A126094934T_Latest</f>
        <v>10670.362999999999</v>
      </c>
      <c r="D81" s="59">
        <f>A126110054C_Latest</f>
        <v>5652.6459999999997</v>
      </c>
      <c r="E81" s="59">
        <f>A126102494J_Latest</f>
        <v>5017.7169999999996</v>
      </c>
      <c r="F81" s="60">
        <f>A126098714L_Latest</f>
        <v>10041.853999999999</v>
      </c>
      <c r="G81" s="60">
        <f>A126113834W_Latest</f>
        <v>5270.9629999999997</v>
      </c>
      <c r="H81" s="60">
        <f>A126106274C_Latest</f>
        <v>4770.8909999999996</v>
      </c>
      <c r="I81" s="60">
        <f>A126096194J_Latest</f>
        <v>1125.306</v>
      </c>
      <c r="J81" s="60">
        <f>A126111314F_Latest</f>
        <v>568.95399999999995</v>
      </c>
      <c r="K81" s="60">
        <f>A126103754K_Latest</f>
        <v>556.35199999999998</v>
      </c>
      <c r="L81" s="59">
        <f>A126099974A_Latest</f>
        <v>4825.7089999999998</v>
      </c>
      <c r="M81" s="59">
        <f>A126115094L_Latest</f>
        <v>2576.8670000000002</v>
      </c>
      <c r="N81" s="59">
        <f>A126107534F_Latest</f>
        <v>2248.8420000000001</v>
      </c>
      <c r="O81" s="59">
        <f>A126101234V_Latest</f>
        <v>4090.8389999999999</v>
      </c>
      <c r="P81" s="59">
        <f>A126116354R_Latest</f>
        <v>2125.1419999999998</v>
      </c>
      <c r="Q81" s="59">
        <f>A126108794V_Latest</f>
        <v>1965.6969999999999</v>
      </c>
      <c r="R81" s="59">
        <f>A126097454K_Latest</f>
        <v>628.51</v>
      </c>
      <c r="S81" s="59">
        <f>A126112574V_Latest</f>
        <v>381.68400000000003</v>
      </c>
      <c r="T81" s="59">
        <f>A126105014R_Latest</f>
        <v>246.82599999999999</v>
      </c>
      <c r="U81" s="53">
        <v>9</v>
      </c>
    </row>
    <row r="82" spans="1:21" hidden="1">
      <c r="A82" s="42"/>
      <c r="B82" s="45" t="s">
        <v>2986</v>
      </c>
      <c r="C82" s="59">
        <f>A126094914J_Latest</f>
        <v>2097.12</v>
      </c>
      <c r="D82" s="59">
        <f>A126110034V_Latest</f>
        <v>1042.424</v>
      </c>
      <c r="E82" s="59">
        <f>A126102474X_Latest</f>
        <v>1054.6959999999999</v>
      </c>
      <c r="F82" s="60">
        <f>A126098694R_Latest</f>
        <v>2081.8519999999999</v>
      </c>
      <c r="G82" s="60">
        <f>A126113814L_Latest</f>
        <v>1032.527</v>
      </c>
      <c r="H82" s="60">
        <f>A126106254V_Latest</f>
        <v>1049.326</v>
      </c>
      <c r="I82" s="60">
        <f>A126096174X_Latest</f>
        <v>724.69399999999996</v>
      </c>
      <c r="J82" s="60">
        <f>A126111294J_Latest</f>
        <v>353.48700000000002</v>
      </c>
      <c r="K82" s="60">
        <f>A126103734A_Latest</f>
        <v>371.20699999999999</v>
      </c>
      <c r="L82" s="59">
        <f>A126099954T_Latest</f>
        <v>955.23299999999995</v>
      </c>
      <c r="M82" s="59">
        <f>A126115074C_Latest</f>
        <v>477.69900000000001</v>
      </c>
      <c r="N82" s="59">
        <f>A126107514W_Latest</f>
        <v>477.53399999999999</v>
      </c>
      <c r="O82" s="59">
        <f>A126101214K_Latest</f>
        <v>401.92500000000001</v>
      </c>
      <c r="P82" s="59">
        <f>A126116334F_Latest</f>
        <v>201.34100000000001</v>
      </c>
      <c r="Q82" s="59">
        <f>A126108774K_Latest</f>
        <v>200.58500000000001</v>
      </c>
      <c r="R82" s="59">
        <f>A126097434A_Latest</f>
        <v>15.268000000000001</v>
      </c>
      <c r="S82" s="59">
        <f>A126112554K_Latest</f>
        <v>9.8979999999999997</v>
      </c>
      <c r="T82" s="59">
        <f>A126104994R_Latest</f>
        <v>5.37</v>
      </c>
      <c r="U82" s="53">
        <v>10</v>
      </c>
    </row>
    <row r="83" spans="1:21" hidden="1">
      <c r="A83" s="42"/>
      <c r="B83" s="45" t="s">
        <v>2987</v>
      </c>
      <c r="C83" s="59">
        <f>A126094946A_Latest</f>
        <v>8661.5280000000002</v>
      </c>
      <c r="D83" s="59">
        <f>A126110066L_Latest</f>
        <v>4360.5659999999998</v>
      </c>
      <c r="E83" s="59">
        <f>A126102506F_Latest</f>
        <v>4300.9629999999997</v>
      </c>
      <c r="F83" s="60">
        <f>A126098726W_Latest</f>
        <v>8343.9529999999995</v>
      </c>
      <c r="G83" s="60">
        <f>A126113846F_Latest</f>
        <v>4193.0569999999998</v>
      </c>
      <c r="H83" s="60">
        <f>A126106286L_Latest</f>
        <v>4150.8969999999999</v>
      </c>
      <c r="I83" s="60">
        <f>A126096206F_Latest</f>
        <v>1094.0840000000001</v>
      </c>
      <c r="J83" s="60">
        <f>A126111326R_Latest</f>
        <v>548.09</v>
      </c>
      <c r="K83" s="60">
        <f>A126103766V_Latest</f>
        <v>545.99300000000005</v>
      </c>
      <c r="L83" s="59">
        <f>A126099986K_Latest</f>
        <v>4124.2439999999997</v>
      </c>
      <c r="M83" s="59">
        <f>A126115106K_Latest</f>
        <v>2142.1619999999998</v>
      </c>
      <c r="N83" s="59">
        <f>A126107546R_Latest</f>
        <v>1982.0820000000001</v>
      </c>
      <c r="O83" s="59">
        <f>A126101246C_Latest</f>
        <v>3125.6260000000002</v>
      </c>
      <c r="P83" s="59">
        <f>A126116366X_Latest</f>
        <v>1502.8040000000001</v>
      </c>
      <c r="Q83" s="59">
        <f>A126108806T_Latest</f>
        <v>1622.8209999999999</v>
      </c>
      <c r="R83" s="59">
        <f>A126097466V_Latest</f>
        <v>317.57499999999999</v>
      </c>
      <c r="S83" s="59">
        <f>A126112586C_Latest</f>
        <v>167.50899999999999</v>
      </c>
      <c r="T83" s="59">
        <f>A126105026X_Latest</f>
        <v>150.066</v>
      </c>
      <c r="U83" s="53">
        <v>11</v>
      </c>
    </row>
    <row r="84" spans="1:21" hidden="1">
      <c r="A84" s="42"/>
      <c r="B84" s="45" t="s">
        <v>2988</v>
      </c>
      <c r="C84" s="59">
        <f>A126094862T_Latest</f>
        <v>1029.175</v>
      </c>
      <c r="D84" s="59">
        <f>A126109982W_Latest</f>
        <v>502.93099999999998</v>
      </c>
      <c r="E84" s="59">
        <f>A126102422W_Latest</f>
        <v>526.245</v>
      </c>
      <c r="F84" s="60">
        <f>A126098642L_Latest</f>
        <v>1010.883</v>
      </c>
      <c r="G84" s="60">
        <f>A126113762W_Latest</f>
        <v>493.589</v>
      </c>
      <c r="H84" s="60">
        <f>A126106202T_Latest</f>
        <v>517.29300000000001</v>
      </c>
      <c r="I84" s="60">
        <f>A126096122W_Latest</f>
        <v>184.804</v>
      </c>
      <c r="J84" s="60">
        <f>A126111242F_Latest</f>
        <v>89.16</v>
      </c>
      <c r="K84" s="60">
        <f>A126103682K_Latest</f>
        <v>95.644000000000005</v>
      </c>
      <c r="L84" s="59">
        <f>A126099902R_Latest</f>
        <v>522.20899999999995</v>
      </c>
      <c r="M84" s="59">
        <f>A126115022A_Latest</f>
        <v>254.57</v>
      </c>
      <c r="N84" s="59">
        <f>A126107462F_Latest</f>
        <v>267.63900000000001</v>
      </c>
      <c r="O84" s="59">
        <f>A126101162V_Latest</f>
        <v>303.86900000000003</v>
      </c>
      <c r="P84" s="59">
        <f>A126116282R_Latest</f>
        <v>149.85900000000001</v>
      </c>
      <c r="Q84" s="59">
        <f>A126108722J_Latest</f>
        <v>154.011</v>
      </c>
      <c r="R84" s="59">
        <f>A126097382K_Latest</f>
        <v>18.292999999999999</v>
      </c>
      <c r="S84" s="59">
        <f>A126112502J_Latest</f>
        <v>9.3420000000000005</v>
      </c>
      <c r="T84" s="59">
        <f>A126104942L_Latest</f>
        <v>8.9510000000000005</v>
      </c>
      <c r="U84" s="53">
        <v>12</v>
      </c>
    </row>
    <row r="85" spans="1:21" hidden="1">
      <c r="A85" s="42"/>
      <c r="B85" s="45" t="s">
        <v>2989</v>
      </c>
      <c r="C85" s="59">
        <f>A126094818J_Latest</f>
        <v>13783.74</v>
      </c>
      <c r="D85" s="59">
        <f>A126109938L_Latest</f>
        <v>7173.3410000000003</v>
      </c>
      <c r="E85" s="59">
        <f>A126102378X_Latest</f>
        <v>6610.3990000000003</v>
      </c>
      <c r="F85" s="60">
        <f>A126098598R_Latest</f>
        <v>13043.584000000001</v>
      </c>
      <c r="G85" s="60">
        <f>A126113718L_Latest</f>
        <v>6725.4939999999997</v>
      </c>
      <c r="H85" s="60">
        <f>A126106158V_Latest</f>
        <v>6318.09</v>
      </c>
      <c r="I85" s="60">
        <f>A126096078X_Latest</f>
        <v>2070.0430000000001</v>
      </c>
      <c r="J85" s="60">
        <f>A126111198J_Latest</f>
        <v>1035.8309999999999</v>
      </c>
      <c r="K85" s="60">
        <f>A126103638A_Latest</f>
        <v>1034.212</v>
      </c>
      <c r="L85" s="59">
        <f>A126099858T_Latest</f>
        <v>6200.2479999999996</v>
      </c>
      <c r="M85" s="59">
        <f>A126114978A_Latest</f>
        <v>3230.5149999999999</v>
      </c>
      <c r="N85" s="59">
        <f>A126107418W_Latest</f>
        <v>2969.7330000000002</v>
      </c>
      <c r="O85" s="59">
        <f>A126101118K_Latest</f>
        <v>4773.2929999999997</v>
      </c>
      <c r="P85" s="59">
        <f>A126116238F_Latest</f>
        <v>2459.1480000000001</v>
      </c>
      <c r="Q85" s="59">
        <f>A126108678K_Latest</f>
        <v>2314.145</v>
      </c>
      <c r="R85" s="59">
        <f>A126097338A_Latest</f>
        <v>740.15599999999995</v>
      </c>
      <c r="S85" s="59">
        <f>A126112458K_Latest</f>
        <v>447.84699999999998</v>
      </c>
      <c r="T85" s="59">
        <f>A126104898R_Latest</f>
        <v>292.30900000000003</v>
      </c>
      <c r="U85" s="53">
        <v>13</v>
      </c>
    </row>
    <row r="86" spans="1:21" hidden="1">
      <c r="A86" s="42"/>
      <c r="B86" s="45" t="s">
        <v>2990</v>
      </c>
      <c r="C86" s="59">
        <f>A126094838T_Latest</f>
        <v>12467.058999999999</v>
      </c>
      <c r="D86" s="59">
        <f>A126109958W_Latest</f>
        <v>6525.8069999999998</v>
      </c>
      <c r="E86" s="59">
        <f>A126102398J_Latest</f>
        <v>5941.2520000000004</v>
      </c>
      <c r="F86" s="60">
        <f>A126098618L_Latest</f>
        <v>11731.815000000001</v>
      </c>
      <c r="G86" s="60">
        <f>A126113738W_Latest</f>
        <v>6078.8829999999998</v>
      </c>
      <c r="H86" s="60">
        <f>A126106178C_Latest</f>
        <v>5652.9319999999998</v>
      </c>
      <c r="I86" s="60">
        <f>A126096098J_Latest</f>
        <v>1522.038</v>
      </c>
      <c r="J86" s="60">
        <f>A126111218F_Latest</f>
        <v>751.02300000000002</v>
      </c>
      <c r="K86" s="60">
        <f>A126103658K_Latest</f>
        <v>771.01499999999999</v>
      </c>
      <c r="L86" s="59">
        <f>A126099878A_Latest</f>
        <v>5640.723</v>
      </c>
      <c r="M86" s="59">
        <f>A126114998K_Latest</f>
        <v>2969.7249999999999</v>
      </c>
      <c r="N86" s="59">
        <f>A126107438F_Latest</f>
        <v>2670.998</v>
      </c>
      <c r="O86" s="59">
        <f>A126101138V_Latest</f>
        <v>4569.0540000000001</v>
      </c>
      <c r="P86" s="59">
        <f>A126116258R_Latest</f>
        <v>2358.1350000000002</v>
      </c>
      <c r="Q86" s="59">
        <f>A126108698V_Latest</f>
        <v>2210.9189999999999</v>
      </c>
      <c r="R86" s="59">
        <f>A126097358K_Latest</f>
        <v>735.24300000000005</v>
      </c>
      <c r="S86" s="59">
        <f>A126112478V_Latest</f>
        <v>446.92399999999998</v>
      </c>
      <c r="T86" s="59">
        <f>A126104918L_Latest</f>
        <v>288.32</v>
      </c>
      <c r="U86" s="53">
        <v>14</v>
      </c>
    </row>
    <row r="87" spans="1:21" hidden="1">
      <c r="A87" s="42"/>
      <c r="B87" s="45" t="s">
        <v>2991</v>
      </c>
      <c r="C87" s="59">
        <f>A126094890A_Latest</f>
        <v>11657.241</v>
      </c>
      <c r="D87" s="59">
        <f>A126110010A_Latest</f>
        <v>6150.6540000000005</v>
      </c>
      <c r="E87" s="59">
        <f>A126102450F_Latest</f>
        <v>5506.5870000000004</v>
      </c>
      <c r="F87" s="60">
        <f>A126098670W_Latest</f>
        <v>11023.671</v>
      </c>
      <c r="G87" s="60">
        <f>A126113790F_Latest</f>
        <v>5765.299</v>
      </c>
      <c r="H87" s="60">
        <f>A126106230A_Latest</f>
        <v>5258.3720000000003</v>
      </c>
      <c r="I87" s="60">
        <f>A126096150F_Latest</f>
        <v>1377.3869999999999</v>
      </c>
      <c r="J87" s="60">
        <f>A126111270R_Latest</f>
        <v>683.58100000000002</v>
      </c>
      <c r="K87" s="60">
        <f>A126103710J_Latest</f>
        <v>693.80700000000002</v>
      </c>
      <c r="L87" s="59">
        <f>A126099930X_Latest</f>
        <v>5327.2870000000003</v>
      </c>
      <c r="M87" s="59">
        <f>A126115050K_Latest</f>
        <v>2842.6660000000002</v>
      </c>
      <c r="N87" s="59">
        <f>A126107490R_Latest</f>
        <v>2484.6210000000001</v>
      </c>
      <c r="O87" s="59">
        <f>A126101190C_Latest</f>
        <v>4318.9960000000001</v>
      </c>
      <c r="P87" s="59">
        <f>A126116310L_Latest</f>
        <v>2239.0520000000001</v>
      </c>
      <c r="Q87" s="59">
        <f>A126108750T_Latest</f>
        <v>2079.944</v>
      </c>
      <c r="R87" s="59">
        <f>A126097410J_Latest</f>
        <v>633.57000000000005</v>
      </c>
      <c r="S87" s="59">
        <f>A126112530T_Latest</f>
        <v>385.35500000000002</v>
      </c>
      <c r="T87" s="59">
        <f>A126104970W_Latest</f>
        <v>248.21600000000001</v>
      </c>
      <c r="U87" s="53">
        <v>15</v>
      </c>
    </row>
    <row r="88" spans="1:21" hidden="1">
      <c r="A88" s="42"/>
      <c r="B88" s="45" t="s">
        <v>2992</v>
      </c>
      <c r="C88" s="59">
        <f>A126094842J_Latest</f>
        <v>3088.3180000000002</v>
      </c>
      <c r="D88" s="59">
        <f>A126109962L_Latest</f>
        <v>1475.8009999999999</v>
      </c>
      <c r="E88" s="59">
        <f>A126102402L_Latest</f>
        <v>1612.5170000000001</v>
      </c>
      <c r="F88" s="60">
        <f>A126098622C_Latest</f>
        <v>2933.145</v>
      </c>
      <c r="G88" s="60">
        <f>A126113742L_Latest</f>
        <v>1381.5170000000001</v>
      </c>
      <c r="H88" s="60">
        <f>A126106182V_Latest</f>
        <v>1551.6289999999999</v>
      </c>
      <c r="I88" s="60">
        <f>A126096102L_Latest</f>
        <v>664.48500000000001</v>
      </c>
      <c r="J88" s="60">
        <f>A126111222W_Latest</f>
        <v>312.76499999999999</v>
      </c>
      <c r="K88" s="60">
        <f>A126103662A_Latest</f>
        <v>351.72</v>
      </c>
      <c r="L88" s="59">
        <f>A126099882T_Latest</f>
        <v>1368.3309999999999</v>
      </c>
      <c r="M88" s="59">
        <f>A126115002T_Latest</f>
        <v>650.50099999999998</v>
      </c>
      <c r="N88" s="59">
        <f>A126107442W_Latest</f>
        <v>717.83100000000002</v>
      </c>
      <c r="O88" s="59">
        <f>A126101142K_Latest</f>
        <v>900.32899999999995</v>
      </c>
      <c r="P88" s="59">
        <f>A126116262F_Latest</f>
        <v>418.25099999999998</v>
      </c>
      <c r="Q88" s="59">
        <f>A126108702X_Latest</f>
        <v>482.07799999999997</v>
      </c>
      <c r="R88" s="59">
        <f>A126097362A_Latest</f>
        <v>155.172</v>
      </c>
      <c r="S88" s="59">
        <f>A126112482K_Latest</f>
        <v>94.284000000000006</v>
      </c>
      <c r="T88" s="59">
        <f>A126104922C_Latest</f>
        <v>60.887999999999998</v>
      </c>
      <c r="U88" s="53">
        <v>16</v>
      </c>
    </row>
    <row r="89" spans="1:21" hidden="1">
      <c r="A89" s="42"/>
      <c r="B89" s="45" t="s">
        <v>2993</v>
      </c>
      <c r="C89" s="59">
        <f>A126094894K_Latest</f>
        <v>1810.2639999999999</v>
      </c>
      <c r="D89" s="59">
        <f>A126110014K_Latest</f>
        <v>884.26900000000001</v>
      </c>
      <c r="E89" s="59">
        <f>A126102454R_Latest</f>
        <v>925.99599999999998</v>
      </c>
      <c r="F89" s="60">
        <f>A126098674F_Latest</f>
        <v>1714.598</v>
      </c>
      <c r="G89" s="60">
        <f>A126113794R_Latest</f>
        <v>827.971</v>
      </c>
      <c r="H89" s="60">
        <f>A126106234K_Latest</f>
        <v>886.62699999999995</v>
      </c>
      <c r="I89" s="60">
        <f>A126096154R_Latest</f>
        <v>448.78199999999998</v>
      </c>
      <c r="J89" s="60">
        <f>A126111274X_Latest</f>
        <v>225.86199999999999</v>
      </c>
      <c r="K89" s="60">
        <f>A126103714T_Latest</f>
        <v>222.92</v>
      </c>
      <c r="L89" s="59">
        <f>A126099934J_Latest</f>
        <v>815.04399999999998</v>
      </c>
      <c r="M89" s="59">
        <f>A126115054V_Latest</f>
        <v>385.9</v>
      </c>
      <c r="N89" s="59">
        <f>A126107494X_Latest</f>
        <v>429.14400000000001</v>
      </c>
      <c r="O89" s="59">
        <f>A126101194L_Latest</f>
        <v>450.77199999999999</v>
      </c>
      <c r="P89" s="59">
        <f>A126116314W_Latest</f>
        <v>216.209</v>
      </c>
      <c r="Q89" s="59">
        <f>A126108754A_Latest</f>
        <v>234.56299999999999</v>
      </c>
      <c r="R89" s="59">
        <f>A126097414T_Latest</f>
        <v>95.667000000000002</v>
      </c>
      <c r="S89" s="59">
        <f>A126112534A_Latest</f>
        <v>56.298000000000002</v>
      </c>
      <c r="T89" s="59">
        <f>A126104974F_Latest</f>
        <v>39.369</v>
      </c>
      <c r="U89" s="53">
        <v>17</v>
      </c>
    </row>
    <row r="90" spans="1:21" hidden="1">
      <c r="A90" s="42"/>
      <c r="B90" s="45" t="s">
        <v>2994</v>
      </c>
      <c r="C90" s="59">
        <f>A126094898V_Latest</f>
        <v>973.84900000000005</v>
      </c>
      <c r="D90" s="59">
        <f>A126110018V_Latest</f>
        <v>508.43099999999998</v>
      </c>
      <c r="E90" s="59">
        <f>A126102458X_Latest</f>
        <v>465.41800000000001</v>
      </c>
      <c r="F90" s="60">
        <f>A126098678R_Latest</f>
        <v>968.24699999999996</v>
      </c>
      <c r="G90" s="60">
        <f>A126113798X_Latest</f>
        <v>504.678</v>
      </c>
      <c r="H90" s="60">
        <f>A126106238V_Latest</f>
        <v>463.56799999999998</v>
      </c>
      <c r="I90" s="60">
        <f>A126096158X_Latest</f>
        <v>246.08600000000001</v>
      </c>
      <c r="J90" s="60">
        <f>A126111278J_Latest</f>
        <v>122.78100000000001</v>
      </c>
      <c r="K90" s="60">
        <f>A126103718A_Latest</f>
        <v>123.30500000000001</v>
      </c>
      <c r="L90" s="59">
        <f>A126099938T_Latest</f>
        <v>499.48500000000001</v>
      </c>
      <c r="M90" s="59">
        <f>A126115058C_Latest</f>
        <v>268.00599999999997</v>
      </c>
      <c r="N90" s="59">
        <f>A126107498J_Latest</f>
        <v>231.47900000000001</v>
      </c>
      <c r="O90" s="59">
        <f>A126101198W_Latest</f>
        <v>222.67599999999999</v>
      </c>
      <c r="P90" s="59">
        <f>A126116318F_Latest</f>
        <v>113.89100000000001</v>
      </c>
      <c r="Q90" s="59">
        <f>A126108758K_Latest</f>
        <v>108.785</v>
      </c>
      <c r="R90" s="59">
        <f>A126097418A_Latest</f>
        <v>5.6020000000000003</v>
      </c>
      <c r="S90" s="59">
        <f>A126112538K_Latest</f>
        <v>3.7530000000000001</v>
      </c>
      <c r="T90" s="59">
        <f>A126104978R_Latest</f>
        <v>1.85</v>
      </c>
      <c r="U90" s="53">
        <v>18</v>
      </c>
    </row>
    <row r="91" spans="1:21" hidden="1">
      <c r="A91" s="42"/>
      <c r="B91" s="45" t="s">
        <v>2995</v>
      </c>
      <c r="C91" s="59">
        <f>A126094950T_Latest</f>
        <v>804.93100000000004</v>
      </c>
      <c r="D91" s="59">
        <f>A126110070C_Latest</f>
        <v>440.73200000000003</v>
      </c>
      <c r="E91" s="59">
        <f>A126102510W_Latest</f>
        <v>364.19900000000001</v>
      </c>
      <c r="F91" s="60">
        <f>A126098730L_Latest</f>
        <v>790.79700000000003</v>
      </c>
      <c r="G91" s="60">
        <f>A126113850W_Latest</f>
        <v>432.89699999999999</v>
      </c>
      <c r="H91" s="60">
        <f>A126106290C_Latest</f>
        <v>357.90100000000001</v>
      </c>
      <c r="I91" s="60">
        <f>A126096210W_Latest</f>
        <v>278.41699999999997</v>
      </c>
      <c r="J91" s="60">
        <f>A126111330F_Latest</f>
        <v>158.47900000000001</v>
      </c>
      <c r="K91" s="60">
        <f>A126103770K_Latest</f>
        <v>119.938</v>
      </c>
      <c r="L91" s="59">
        <f>A126099990A_Latest</f>
        <v>294.81900000000002</v>
      </c>
      <c r="M91" s="59">
        <f>A126115110A_Latest</f>
        <v>157.99</v>
      </c>
      <c r="N91" s="59">
        <f>A126107550F_Latest</f>
        <v>136.82900000000001</v>
      </c>
      <c r="O91" s="59">
        <f>A126101250V_Latest</f>
        <v>217.56200000000001</v>
      </c>
      <c r="P91" s="59">
        <f>A126116370R_Latest</f>
        <v>116.428</v>
      </c>
      <c r="Q91" s="59">
        <f>A126108810J_Latest</f>
        <v>101.134</v>
      </c>
      <c r="R91" s="59">
        <f>A126097470K_Latest</f>
        <v>14.134</v>
      </c>
      <c r="S91" s="59">
        <f>A126112590V_Latest</f>
        <v>7.835</v>
      </c>
      <c r="T91" s="59">
        <f>A126105030R_Latest</f>
        <v>6.2990000000000004</v>
      </c>
      <c r="U91" s="53">
        <v>19</v>
      </c>
    </row>
    <row r="92" spans="1:21" hidden="1">
      <c r="A92" s="42"/>
      <c r="B92" s="45" t="s">
        <v>2996</v>
      </c>
      <c r="C92" s="59">
        <f>A126094822X_Latest</f>
        <v>6879.8909999999996</v>
      </c>
      <c r="D92" s="59">
        <f>A126109942C_Latest</f>
        <v>2883.7840000000001</v>
      </c>
      <c r="E92" s="59">
        <f>A126102382R_Latest</f>
        <v>3996.107</v>
      </c>
      <c r="F92" s="60">
        <f>A126098602V_Latest</f>
        <v>3329.0230000000001</v>
      </c>
      <c r="G92" s="60">
        <f>A126113722C_Latest</f>
        <v>1294.7929999999999</v>
      </c>
      <c r="H92" s="60">
        <f>A126106162K_Latest</f>
        <v>2034.23</v>
      </c>
      <c r="I92" s="60">
        <f>A126096082R_Latest</f>
        <v>926.75800000000004</v>
      </c>
      <c r="J92" s="60">
        <f>A126111202L_Latest</f>
        <v>486.49099999999999</v>
      </c>
      <c r="K92" s="60">
        <f>A126103642T_Latest</f>
        <v>440.267</v>
      </c>
      <c r="L92" s="59">
        <f>A126099862J_Latest</f>
        <v>980.39499999999998</v>
      </c>
      <c r="M92" s="59">
        <f>A126114982T_Latest</f>
        <v>265.72000000000003</v>
      </c>
      <c r="N92" s="59">
        <f>A126107422L_Latest</f>
        <v>714.67399999999998</v>
      </c>
      <c r="O92" s="59">
        <f>A126101122A_Latest</f>
        <v>1421.87</v>
      </c>
      <c r="P92" s="59">
        <f>A126116242W_Latest</f>
        <v>542.58199999999999</v>
      </c>
      <c r="Q92" s="59">
        <f>A126108682A_Latest</f>
        <v>879.28800000000001</v>
      </c>
      <c r="R92" s="59">
        <f>A126097342T_Latest</f>
        <v>3550.8679999999999</v>
      </c>
      <c r="S92" s="59">
        <f>A126112462A_Latest</f>
        <v>1588.991</v>
      </c>
      <c r="T92" s="59">
        <f>A126104902V_Latest</f>
        <v>1961.877</v>
      </c>
      <c r="U92" s="53">
        <v>20</v>
      </c>
    </row>
    <row r="93" spans="1:21" hidden="1">
      <c r="A93" s="42"/>
      <c r="B93" s="45" t="s">
        <v>2997</v>
      </c>
      <c r="C93" s="59">
        <f>A126094938A_Latest</f>
        <v>1365.6079999999999</v>
      </c>
      <c r="D93" s="59">
        <f>A126110058L_Latest</f>
        <v>515.16099999999994</v>
      </c>
      <c r="E93" s="59">
        <f>A126102498T_Latest</f>
        <v>850.447</v>
      </c>
      <c r="F93" s="60">
        <f>A126098718W_Latest</f>
        <v>1238.4090000000001</v>
      </c>
      <c r="G93" s="60">
        <f>A126113838F_Latest</f>
        <v>444.46300000000002</v>
      </c>
      <c r="H93" s="60">
        <f>A126106278L_Latest</f>
        <v>793.94600000000003</v>
      </c>
      <c r="I93" s="60">
        <f>A126096198T_Latest</f>
        <v>381.00799999999998</v>
      </c>
      <c r="J93" s="60">
        <f>A126111318R_Latest</f>
        <v>207.102</v>
      </c>
      <c r="K93" s="60">
        <f>A126103758V_Latest</f>
        <v>173.90600000000001</v>
      </c>
      <c r="L93" s="59">
        <f>A126099978K_Latest</f>
        <v>508.82900000000001</v>
      </c>
      <c r="M93" s="59">
        <f>A126115098W_Latest</f>
        <v>112.943</v>
      </c>
      <c r="N93" s="59">
        <f>A126107538R_Latest</f>
        <v>395.88600000000002</v>
      </c>
      <c r="O93" s="59">
        <f>A126101238C_Latest</f>
        <v>348.572</v>
      </c>
      <c r="P93" s="59">
        <f>A126116358X_Latest</f>
        <v>124.417</v>
      </c>
      <c r="Q93" s="59">
        <f>A126108798C_Latest</f>
        <v>224.154</v>
      </c>
      <c r="R93" s="59">
        <f>A126097458V_Latest</f>
        <v>127.2</v>
      </c>
      <c r="S93" s="59">
        <f>A126112578C_Latest</f>
        <v>70.698999999999998</v>
      </c>
      <c r="T93" s="59">
        <f>A126105018X_Latest</f>
        <v>56.500999999999998</v>
      </c>
      <c r="U93" s="53">
        <v>21</v>
      </c>
    </row>
    <row r="94" spans="1:21" hidden="1">
      <c r="A94" s="42"/>
      <c r="B94" s="45" t="s">
        <v>2998</v>
      </c>
      <c r="C94" s="59">
        <f>A126094942T_Latest</f>
        <v>405.44600000000003</v>
      </c>
      <c r="D94" s="59">
        <f>A126110062C_Latest</f>
        <v>172.08</v>
      </c>
      <c r="E94" s="59">
        <f>A126102502W_Latest</f>
        <v>233.36600000000001</v>
      </c>
      <c r="F94" s="60">
        <f>A126098722L_Latest</f>
        <v>387.71100000000001</v>
      </c>
      <c r="G94" s="60">
        <f>A126113842W_Latest</f>
        <v>161.477</v>
      </c>
      <c r="H94" s="60">
        <f>A126106282C_Latest</f>
        <v>226.23500000000001</v>
      </c>
      <c r="I94" s="60">
        <f>A126096202W_Latest</f>
        <v>133.24799999999999</v>
      </c>
      <c r="J94" s="60">
        <f>A126111322F_Latest</f>
        <v>73.155000000000001</v>
      </c>
      <c r="K94" s="60">
        <f>A126103762K_Latest</f>
        <v>60.093000000000004</v>
      </c>
      <c r="L94" s="59">
        <f>A126099982A_Latest</f>
        <v>151.69499999999999</v>
      </c>
      <c r="M94" s="59">
        <f>A126115102A_Latest</f>
        <v>47.875</v>
      </c>
      <c r="N94" s="59">
        <f>A126107542F_Latest</f>
        <v>103.82</v>
      </c>
      <c r="O94" s="59">
        <f>A126101242V_Latest</f>
        <v>102.768</v>
      </c>
      <c r="P94" s="59">
        <f>A126116362R_Latest</f>
        <v>40.447000000000003</v>
      </c>
      <c r="Q94" s="59">
        <f>A126108802J_Latest</f>
        <v>62.320999999999998</v>
      </c>
      <c r="R94" s="59">
        <f>A126097462K_Latest</f>
        <v>17.734999999999999</v>
      </c>
      <c r="S94" s="59">
        <f>A126112582V_Latest</f>
        <v>10.603</v>
      </c>
      <c r="T94" s="59">
        <f>A126105022R_Latest</f>
        <v>7.1310000000000002</v>
      </c>
      <c r="U94" s="53">
        <v>22</v>
      </c>
    </row>
    <row r="95" spans="1:21" hidden="1">
      <c r="A95" s="42"/>
      <c r="B95" s="45" t="s">
        <v>2999</v>
      </c>
      <c r="C95" s="59">
        <f>A126094830X_Latest</f>
        <v>1155.4459999999999</v>
      </c>
      <c r="D95" s="59">
        <f>A126109950C_Latest</f>
        <v>444.91300000000001</v>
      </c>
      <c r="E95" s="59">
        <f>A126102390R_Latest</f>
        <v>710.53300000000002</v>
      </c>
      <c r="F95" s="60">
        <f>A126098610V_Latest</f>
        <v>1041.549</v>
      </c>
      <c r="G95" s="60">
        <f>A126113730C_Latest</f>
        <v>382.31599999999997</v>
      </c>
      <c r="H95" s="60">
        <f>A126106170K_Latest</f>
        <v>659.23299999999995</v>
      </c>
      <c r="I95" s="60">
        <f>A126096090R_Latest</f>
        <v>329.846</v>
      </c>
      <c r="J95" s="60">
        <f>A126111210L_Latest</f>
        <v>178.595</v>
      </c>
      <c r="K95" s="60">
        <f>A126103650T_Latest</f>
        <v>151.251</v>
      </c>
      <c r="L95" s="59">
        <f>A126099870J_Latest</f>
        <v>420.08499999999998</v>
      </c>
      <c r="M95" s="59">
        <f>A126114990T_Latest</f>
        <v>96.27</v>
      </c>
      <c r="N95" s="59">
        <f>A126107430L_Latest</f>
        <v>323.81599999999997</v>
      </c>
      <c r="O95" s="59">
        <f>A126101130A_Latest</f>
        <v>291.61799999999999</v>
      </c>
      <c r="P95" s="59">
        <f>A126116250W_Latest</f>
        <v>107.452</v>
      </c>
      <c r="Q95" s="59">
        <f>A126108690A_Latest</f>
        <v>184.166</v>
      </c>
      <c r="R95" s="59">
        <f>A126097350T_Latest</f>
        <v>113.89700000000001</v>
      </c>
      <c r="S95" s="59">
        <f>A126112470A_Latest</f>
        <v>62.597000000000001</v>
      </c>
      <c r="T95" s="59">
        <f>A126104910V_Latest</f>
        <v>51.3</v>
      </c>
      <c r="U95" s="53">
        <v>23</v>
      </c>
    </row>
    <row r="96" spans="1:21" hidden="1">
      <c r="A96" s="42"/>
      <c r="B96" s="45" t="s">
        <v>3000</v>
      </c>
      <c r="C96" s="59">
        <f>A126094866A_Latest</f>
        <v>220.49199999999999</v>
      </c>
      <c r="D96" s="59">
        <f>A126109986F_Latest</f>
        <v>83.509</v>
      </c>
      <c r="E96" s="59">
        <f>A126102426F_Latest</f>
        <v>136.983</v>
      </c>
      <c r="F96" s="60">
        <f>A126098646W_Latest</f>
        <v>203.429</v>
      </c>
      <c r="G96" s="60">
        <f>A126113766F_Latest</f>
        <v>74.192999999999998</v>
      </c>
      <c r="H96" s="60">
        <f>A126106206A_Latest</f>
        <v>129.23599999999999</v>
      </c>
      <c r="I96" s="60">
        <f>A126096126F_Latest</f>
        <v>40.451999999999998</v>
      </c>
      <c r="J96" s="60">
        <f>A126111246R_Latest</f>
        <v>23.137</v>
      </c>
      <c r="K96" s="60">
        <f>A126103686V_Latest</f>
        <v>17.315000000000001</v>
      </c>
      <c r="L96" s="59">
        <f>A126099906X_Latest</f>
        <v>107.84099999999999</v>
      </c>
      <c r="M96" s="59">
        <f>A126115026K_Latest</f>
        <v>25.143999999999998</v>
      </c>
      <c r="N96" s="59">
        <f>A126107466R_Latest</f>
        <v>82.697000000000003</v>
      </c>
      <c r="O96" s="59">
        <f>A126101166C_Latest</f>
        <v>55.136000000000003</v>
      </c>
      <c r="P96" s="59">
        <f>A126116286X_Latest</f>
        <v>25.911999999999999</v>
      </c>
      <c r="Q96" s="59">
        <f>A126108726T_Latest</f>
        <v>29.222999999999999</v>
      </c>
      <c r="R96" s="59">
        <f>A126097386V_Latest</f>
        <v>17.062999999999999</v>
      </c>
      <c r="S96" s="59">
        <f>A126112506T_Latest</f>
        <v>9.3160000000000007</v>
      </c>
      <c r="T96" s="59">
        <f>A126104946W_Latest</f>
        <v>7.7469999999999999</v>
      </c>
      <c r="U96" s="53">
        <v>24</v>
      </c>
    </row>
    <row r="97" spans="1:21" hidden="1">
      <c r="A97" s="42"/>
      <c r="B97" s="45" t="s">
        <v>3001</v>
      </c>
      <c r="C97" s="59">
        <f>A126094902X_Latest</f>
        <v>860.44399999999996</v>
      </c>
      <c r="D97" s="59">
        <f>A126110022K_Latest</f>
        <v>336.39600000000002</v>
      </c>
      <c r="E97" s="59">
        <f>A126102462R_Latest</f>
        <v>524.048</v>
      </c>
      <c r="F97" s="60">
        <f>A126098682F_Latest</f>
        <v>764.851</v>
      </c>
      <c r="G97" s="60">
        <f>A126113802C_Latest</f>
        <v>283.11599999999999</v>
      </c>
      <c r="H97" s="60">
        <f>A126106242K_Latest</f>
        <v>481.73500000000001</v>
      </c>
      <c r="I97" s="60">
        <f>A126096162R_Latest</f>
        <v>267.79300000000001</v>
      </c>
      <c r="J97" s="60">
        <f>A126111282X_Latest</f>
        <v>145.542</v>
      </c>
      <c r="K97" s="60">
        <f>A126103722T_Latest</f>
        <v>122.251</v>
      </c>
      <c r="L97" s="59">
        <f>A126099942J_Latest</f>
        <v>277.62299999999999</v>
      </c>
      <c r="M97" s="59">
        <f>A126115062V_Latest</f>
        <v>59.3</v>
      </c>
      <c r="N97" s="59">
        <f>A126107502L_Latest</f>
        <v>218.32400000000001</v>
      </c>
      <c r="O97" s="59">
        <f>A126101202A_Latest</f>
        <v>219.435</v>
      </c>
      <c r="P97" s="59">
        <f>A126116322W_Latest</f>
        <v>78.274000000000001</v>
      </c>
      <c r="Q97" s="59">
        <f>A126108762A_Latest</f>
        <v>141.161</v>
      </c>
      <c r="R97" s="59">
        <f>A126097422T_Latest</f>
        <v>95.593000000000004</v>
      </c>
      <c r="S97" s="59">
        <f>A126112542A_Latest</f>
        <v>53.280999999999999</v>
      </c>
      <c r="T97" s="59">
        <f>A126104982F_Latest</f>
        <v>42.313000000000002</v>
      </c>
      <c r="U97" s="53">
        <v>25</v>
      </c>
    </row>
    <row r="98" spans="1:21" hidden="1">
      <c r="A98" s="42"/>
      <c r="B98" s="45" t="s">
        <v>3002</v>
      </c>
      <c r="C98" s="59">
        <f>A126094954A_Latest</f>
        <v>112.904</v>
      </c>
      <c r="D98" s="59">
        <f>A126110074L_Latest</f>
        <v>52.021000000000001</v>
      </c>
      <c r="E98" s="59">
        <f>A126102514F_Latest</f>
        <v>60.881999999999998</v>
      </c>
      <c r="F98" s="60">
        <f>A126098734W_Latest</f>
        <v>81.724999999999994</v>
      </c>
      <c r="G98" s="60">
        <f>A126113854F_Latest</f>
        <v>35.670999999999999</v>
      </c>
      <c r="H98" s="60">
        <f>A126106294L_Latest</f>
        <v>46.054000000000002</v>
      </c>
      <c r="I98" s="60">
        <f>A126096214F_Latest</f>
        <v>19.728999999999999</v>
      </c>
      <c r="J98" s="60">
        <f>A126111334R_Latest</f>
        <v>12.989000000000001</v>
      </c>
      <c r="K98" s="60">
        <f>A126103774V_Latest</f>
        <v>6.74</v>
      </c>
      <c r="L98" s="59">
        <f>A126099994K_Latest</f>
        <v>18.632999999999999</v>
      </c>
      <c r="M98" s="59">
        <f>A126115114K_Latest</f>
        <v>4.3460000000000001</v>
      </c>
      <c r="N98" s="59">
        <f>A126107554R_Latest</f>
        <v>14.287000000000001</v>
      </c>
      <c r="O98" s="59">
        <f>A126101254C_Latest</f>
        <v>43.363</v>
      </c>
      <c r="P98" s="59">
        <f>A126116374X_Latest</f>
        <v>18.335999999999999</v>
      </c>
      <c r="Q98" s="59">
        <f>A126108814T_Latest</f>
        <v>25.027000000000001</v>
      </c>
      <c r="R98" s="59">
        <f>A126097474V_Latest</f>
        <v>31.178000000000001</v>
      </c>
      <c r="S98" s="59">
        <f>A126112594C_Latest</f>
        <v>16.350000000000001</v>
      </c>
      <c r="T98" s="59">
        <f>A126105034X_Latest</f>
        <v>14.827999999999999</v>
      </c>
      <c r="U98" s="53">
        <v>26</v>
      </c>
    </row>
    <row r="99" spans="1:21" hidden="1">
      <c r="A99" s="42"/>
      <c r="B99" s="45" t="s">
        <v>3003</v>
      </c>
      <c r="C99" s="59">
        <f>A126094826J_Latest</f>
        <v>218.44</v>
      </c>
      <c r="D99" s="59">
        <f>A126109946L_Latest</f>
        <v>74.400999999999996</v>
      </c>
      <c r="E99" s="59">
        <f>A126102386X_Latest</f>
        <v>144.03899999999999</v>
      </c>
      <c r="F99" s="60">
        <f>A126098606C_Latest</f>
        <v>202.893</v>
      </c>
      <c r="G99" s="60">
        <f>A126113726L_Latest</f>
        <v>65.649000000000001</v>
      </c>
      <c r="H99" s="60">
        <f>A126106166V_Latest</f>
        <v>137.244</v>
      </c>
      <c r="I99" s="60">
        <f>A126096086X_Latest</f>
        <v>51.843000000000004</v>
      </c>
      <c r="J99" s="60">
        <f>A126111206W_Latest</f>
        <v>28.507000000000001</v>
      </c>
      <c r="K99" s="60">
        <f>A126103646A_Latest</f>
        <v>23.335999999999999</v>
      </c>
      <c r="L99" s="59">
        <f>A126099866T_Latest</f>
        <v>90.715999999999994</v>
      </c>
      <c r="M99" s="59">
        <f>A126114986A_Latest</f>
        <v>17.297999999999998</v>
      </c>
      <c r="N99" s="59">
        <f>A126107426W_Latest</f>
        <v>73.417000000000002</v>
      </c>
      <c r="O99" s="59">
        <f>A126101126K_Latest</f>
        <v>60.334000000000003</v>
      </c>
      <c r="P99" s="59">
        <f>A126116246F_Latest</f>
        <v>19.844000000000001</v>
      </c>
      <c r="Q99" s="59">
        <f>A126108686K_Latest</f>
        <v>40.491</v>
      </c>
      <c r="R99" s="59">
        <f>A126097346A_Latest</f>
        <v>15.547000000000001</v>
      </c>
      <c r="S99" s="59">
        <f>A126112466K_Latest</f>
        <v>8.7520000000000007</v>
      </c>
      <c r="T99" s="59">
        <f>A126104906C_Latest</f>
        <v>6.7949999999999999</v>
      </c>
      <c r="U99" s="53">
        <v>27</v>
      </c>
    </row>
    <row r="100" spans="1:21" hidden="1">
      <c r="A100" s="42"/>
      <c r="B100" s="45" t="s">
        <v>3004</v>
      </c>
      <c r="C100" s="59">
        <f>A126094906J_Latest</f>
        <v>241.41800000000001</v>
      </c>
      <c r="D100" s="59">
        <f>A126110026V_Latest</f>
        <v>22.146999999999998</v>
      </c>
      <c r="E100" s="59">
        <f>A126102466X_Latest</f>
        <v>219.27199999999999</v>
      </c>
      <c r="F100" s="60">
        <f>A126098686R_Latest</f>
        <v>237.43600000000001</v>
      </c>
      <c r="G100" s="60">
        <f>A126113806L_Latest</f>
        <v>18.698</v>
      </c>
      <c r="H100" s="60">
        <f>A126106246V_Latest</f>
        <v>218.738</v>
      </c>
      <c r="I100" s="60">
        <f>A126096166X_Latest</f>
        <v>14.53</v>
      </c>
      <c r="J100" s="60">
        <f>A126111286J_Latest</f>
        <v>1.663</v>
      </c>
      <c r="K100" s="60">
        <f>A126103726A_Latest</f>
        <v>12.868</v>
      </c>
      <c r="L100" s="59">
        <f>A126099946T_Latest</f>
        <v>185.244</v>
      </c>
      <c r="M100" s="59">
        <f>A126115066C_Latest</f>
        <v>10.239000000000001</v>
      </c>
      <c r="N100" s="59">
        <f>A126107506W_Latest</f>
        <v>175.00399999999999</v>
      </c>
      <c r="O100" s="59">
        <f>A126101206K_Latest</f>
        <v>37.661999999999999</v>
      </c>
      <c r="P100" s="59">
        <f>A126116326F_Latest</f>
        <v>6.7960000000000003</v>
      </c>
      <c r="Q100" s="59">
        <f>A126108766K_Latest</f>
        <v>30.866</v>
      </c>
      <c r="R100" s="59">
        <f>A126097426A_Latest</f>
        <v>3.9820000000000002</v>
      </c>
      <c r="S100" s="59">
        <f>A126112546K_Latest</f>
        <v>3.4489999999999998</v>
      </c>
      <c r="T100" s="59">
        <f>A126104986R_Latest</f>
        <v>0.53400000000000003</v>
      </c>
      <c r="U100" s="53">
        <v>28</v>
      </c>
    </row>
    <row r="101" spans="1:21" hidden="1">
      <c r="A101" s="42"/>
      <c r="B101" s="45" t="s">
        <v>3005</v>
      </c>
      <c r="C101" s="59">
        <f>A126094918T_Latest</f>
        <v>2887.5680000000002</v>
      </c>
      <c r="D101" s="59">
        <f>A126110038C_Latest</f>
        <v>1274.223</v>
      </c>
      <c r="E101" s="59">
        <f>A126102478J_Latest</f>
        <v>1613.345</v>
      </c>
      <c r="F101" s="60">
        <f>A126098698X_Latest</f>
        <v>1750.971</v>
      </c>
      <c r="G101" s="60">
        <f>A126113818W_Latest</f>
        <v>644.80899999999997</v>
      </c>
      <c r="H101" s="60">
        <f>A126106258C_Latest</f>
        <v>1106.162</v>
      </c>
      <c r="I101" s="60">
        <f>A126096178J_Latest</f>
        <v>255.96600000000001</v>
      </c>
      <c r="J101" s="60">
        <f>A126111298T_Latest</f>
        <v>120.03400000000001</v>
      </c>
      <c r="K101" s="60">
        <f>A126103738K_Latest</f>
        <v>135.93199999999999</v>
      </c>
      <c r="L101" s="59">
        <f>A126099958A_Latest</f>
        <v>674.52800000000002</v>
      </c>
      <c r="M101" s="59">
        <f>A126115078L_Latest</f>
        <v>176.328</v>
      </c>
      <c r="N101" s="59">
        <f>A126107518F_Latest</f>
        <v>498.2</v>
      </c>
      <c r="O101" s="59">
        <f>A126101218V_Latest</f>
        <v>820.47699999999998</v>
      </c>
      <c r="P101" s="59">
        <f>A126116338R_Latest</f>
        <v>348.447</v>
      </c>
      <c r="Q101" s="59">
        <f>A126108778V_Latest</f>
        <v>472.03</v>
      </c>
      <c r="R101" s="59">
        <f>A126097438K_Latest</f>
        <v>1136.597</v>
      </c>
      <c r="S101" s="59">
        <f>A126112558V_Latest</f>
        <v>629.41399999999999</v>
      </c>
      <c r="T101" s="59">
        <f>A126104998X_Latest</f>
        <v>507.18299999999999</v>
      </c>
      <c r="U101" s="53">
        <v>29</v>
      </c>
    </row>
    <row r="102" spans="1:21" hidden="1">
      <c r="A102" s="42"/>
      <c r="B102" s="45" t="s">
        <v>3006</v>
      </c>
      <c r="C102" s="59">
        <f>A126094850J_Latest</f>
        <v>2178.817</v>
      </c>
      <c r="D102" s="59">
        <f>A126109970L_Latest</f>
        <v>960.04600000000005</v>
      </c>
      <c r="E102" s="59">
        <f>A126102410L_Latest</f>
        <v>1218.7719999999999</v>
      </c>
      <c r="F102" s="60">
        <f>A126098630C_Latest</f>
        <v>2035.24</v>
      </c>
      <c r="G102" s="60">
        <f>A126113750L_Latest</f>
        <v>880.86199999999997</v>
      </c>
      <c r="H102" s="60">
        <f>A126106190V_Latest</f>
        <v>1154.3779999999999</v>
      </c>
      <c r="I102" s="60">
        <f>A126096110L_Latest</f>
        <v>660.10599999999999</v>
      </c>
      <c r="J102" s="60">
        <f>A126111230W_Latest</f>
        <v>365.58</v>
      </c>
      <c r="K102" s="60">
        <f>A126103670A_Latest</f>
        <v>294.52600000000001</v>
      </c>
      <c r="L102" s="59">
        <f>A126099890T_Latest</f>
        <v>805.61900000000003</v>
      </c>
      <c r="M102" s="59">
        <f>A126115010T_Latest</f>
        <v>271.55799999999999</v>
      </c>
      <c r="N102" s="59">
        <f>A126107450W_Latest</f>
        <v>534.06200000000001</v>
      </c>
      <c r="O102" s="59">
        <f>A126101150K_Latest</f>
        <v>569.51400000000001</v>
      </c>
      <c r="P102" s="59">
        <f>A126116270F_Latest</f>
        <v>243.72399999999999</v>
      </c>
      <c r="Q102" s="59">
        <f>A126108710X_Latest</f>
        <v>325.79000000000002</v>
      </c>
      <c r="R102" s="59">
        <f>A126097370A_Latest</f>
        <v>143.578</v>
      </c>
      <c r="S102" s="59">
        <f>A126112490K_Latest</f>
        <v>79.183999999999997</v>
      </c>
      <c r="T102" s="59">
        <f>A126104930C_Latest</f>
        <v>64.394000000000005</v>
      </c>
      <c r="U102" s="53">
        <v>30</v>
      </c>
    </row>
    <row r="103" spans="1:21" hidden="1">
      <c r="A103" s="42"/>
      <c r="B103" s="45" t="s">
        <v>3007</v>
      </c>
      <c r="C103" s="59">
        <f>A126094834J_Latest</f>
        <v>339.87099999999998</v>
      </c>
      <c r="D103" s="59">
        <f>A126109954L_Latest</f>
        <v>143.80500000000001</v>
      </c>
      <c r="E103" s="59">
        <f>A126102394X_Latest</f>
        <v>196.065</v>
      </c>
      <c r="F103" s="60">
        <f>A126098614C_Latest</f>
        <v>318.399</v>
      </c>
      <c r="G103" s="60">
        <f>A126113734L_Latest</f>
        <v>132.88200000000001</v>
      </c>
      <c r="H103" s="60">
        <f>A126106174V_Latest</f>
        <v>185.517</v>
      </c>
      <c r="I103" s="60">
        <f>A126096094X_Latest</f>
        <v>85.718999999999994</v>
      </c>
      <c r="J103" s="60">
        <f>A126111214W_Latest</f>
        <v>48.215000000000003</v>
      </c>
      <c r="K103" s="60">
        <f>A126103654A_Latest</f>
        <v>37.503999999999998</v>
      </c>
      <c r="L103" s="59">
        <f>A126099874T_Latest</f>
        <v>148.60300000000001</v>
      </c>
      <c r="M103" s="59">
        <f>A126114994A_Latest</f>
        <v>45.021999999999998</v>
      </c>
      <c r="N103" s="59">
        <f>A126107434W_Latest</f>
        <v>103.58</v>
      </c>
      <c r="O103" s="59">
        <f>A126101134K_Latest</f>
        <v>84.076999999999998</v>
      </c>
      <c r="P103" s="59">
        <f>A126116254F_Latest</f>
        <v>39.643999999999998</v>
      </c>
      <c r="Q103" s="59">
        <f>A126108694K_Latest</f>
        <v>44.433</v>
      </c>
      <c r="R103" s="59">
        <f>A126097354A_Latest</f>
        <v>21.472000000000001</v>
      </c>
      <c r="S103" s="59">
        <f>A126112474K_Latest</f>
        <v>10.923999999999999</v>
      </c>
      <c r="T103" s="59">
        <f>A126104914C_Latest</f>
        <v>10.548</v>
      </c>
      <c r="U103" s="53">
        <v>31</v>
      </c>
    </row>
    <row r="104" spans="1:21" hidden="1">
      <c r="A104" s="42"/>
      <c r="B104" s="45" t="s">
        <v>3008</v>
      </c>
      <c r="C104" s="59">
        <f>A126094870T_Latest</f>
        <v>1838.9469999999999</v>
      </c>
      <c r="D104" s="59">
        <f>A126109990W_Latest</f>
        <v>816.24</v>
      </c>
      <c r="E104" s="59">
        <f>A126102430W_Latest</f>
        <v>1022.707</v>
      </c>
      <c r="F104" s="60">
        <f>A126098650L_Latest</f>
        <v>1716.8409999999999</v>
      </c>
      <c r="G104" s="60">
        <f>A126113770W_Latest</f>
        <v>747.98</v>
      </c>
      <c r="H104" s="60">
        <f>A126106210T_Latest</f>
        <v>968.86099999999999</v>
      </c>
      <c r="I104" s="60">
        <f>A126096130W_Latest</f>
        <v>574.38699999999994</v>
      </c>
      <c r="J104" s="60">
        <f>A126111250F_Latest</f>
        <v>317.36500000000001</v>
      </c>
      <c r="K104" s="60">
        <f>A126103690K_Latest</f>
        <v>257.02199999999999</v>
      </c>
      <c r="L104" s="59">
        <f>A126099910R_Latest</f>
        <v>657.01700000000005</v>
      </c>
      <c r="M104" s="59">
        <f>A126115030A_Latest</f>
        <v>226.535</v>
      </c>
      <c r="N104" s="59">
        <f>A126107470F_Latest</f>
        <v>430.48099999999999</v>
      </c>
      <c r="O104" s="59">
        <f>A126101170V_Latest</f>
        <v>485.43700000000001</v>
      </c>
      <c r="P104" s="59">
        <f>A126116290R_Latest</f>
        <v>204.08</v>
      </c>
      <c r="Q104" s="59">
        <f>A126108730J_Latest</f>
        <v>281.35700000000003</v>
      </c>
      <c r="R104" s="59">
        <f>A126097390K_Latest</f>
        <v>122.10599999999999</v>
      </c>
      <c r="S104" s="59">
        <f>A126112510J_Latest</f>
        <v>68.260000000000005</v>
      </c>
      <c r="T104" s="59">
        <f>A126104950L_Latest</f>
        <v>53.845999999999997</v>
      </c>
      <c r="U104" s="53">
        <v>32</v>
      </c>
    </row>
    <row r="105" spans="1:21" hidden="1">
      <c r="A105" s="42"/>
      <c r="B105" s="45" t="s">
        <v>3009</v>
      </c>
      <c r="C105" s="59">
        <f>A126094846T_Latest</f>
        <v>13287.195</v>
      </c>
      <c r="D105" s="59">
        <f>A126109966W_Latest</f>
        <v>6941.3090000000002</v>
      </c>
      <c r="E105" s="59">
        <f>A126102406W_Latest</f>
        <v>6345.8860000000004</v>
      </c>
      <c r="F105" s="60">
        <f>A126098626L_Latest</f>
        <v>12615.632</v>
      </c>
      <c r="G105" s="60">
        <f>A126113746W_Latest</f>
        <v>6535.0829999999996</v>
      </c>
      <c r="H105" s="60">
        <f>A126106186C_Latest</f>
        <v>6080.549</v>
      </c>
      <c r="I105" s="60">
        <f>A126096106W_Latest</f>
        <v>1953.066</v>
      </c>
      <c r="J105" s="60">
        <f>A126111226F_Latest</f>
        <v>980.96600000000001</v>
      </c>
      <c r="K105" s="60">
        <f>A126103666K_Latest</f>
        <v>972.1</v>
      </c>
      <c r="L105" s="59">
        <f>A126099886A_Latest</f>
        <v>6033.2920000000004</v>
      </c>
      <c r="M105" s="59">
        <f>A126115006A_Latest</f>
        <v>3157.643</v>
      </c>
      <c r="N105" s="59">
        <f>A126107446F_Latest</f>
        <v>2875.6480000000001</v>
      </c>
      <c r="O105" s="59">
        <f>A126101146V_Latest</f>
        <v>4629.2740000000003</v>
      </c>
      <c r="P105" s="59">
        <f>A126116266R_Latest</f>
        <v>2396.4740000000002</v>
      </c>
      <c r="Q105" s="59">
        <f>A126108706J_Latest</f>
        <v>2232.8000000000002</v>
      </c>
      <c r="R105" s="59">
        <f>A126097366K_Latest</f>
        <v>671.56299999999999</v>
      </c>
      <c r="S105" s="59">
        <f>A126112486V_Latest</f>
        <v>406.22500000000002</v>
      </c>
      <c r="T105" s="59">
        <f>A126104926L_Latest</f>
        <v>265.33800000000002</v>
      </c>
      <c r="U105" s="53">
        <v>33</v>
      </c>
    </row>
    <row r="106" spans="1:21" hidden="1">
      <c r="A106" s="42"/>
      <c r="B106" s="45" t="s">
        <v>3010</v>
      </c>
      <c r="C106" s="59">
        <f>A126094874A_Latest</f>
        <v>7344.951</v>
      </c>
      <c r="D106" s="59">
        <f>A126109994F_Latest</f>
        <v>3180.71</v>
      </c>
      <c r="E106" s="59">
        <f>A126102434F_Latest</f>
        <v>4164.241</v>
      </c>
      <c r="F106" s="60">
        <f>A126098654W_Latest</f>
        <v>3801.4209999999998</v>
      </c>
      <c r="G106" s="60">
        <f>A126113774F_Latest</f>
        <v>1594.808</v>
      </c>
      <c r="H106" s="60">
        <f>A126106214A_Latest</f>
        <v>2206.6129999999998</v>
      </c>
      <c r="I106" s="60">
        <f>A126096134F_Latest</f>
        <v>1119.4559999999999</v>
      </c>
      <c r="J106" s="60">
        <f>A126111254R_Latest</f>
        <v>596.755</v>
      </c>
      <c r="K106" s="60">
        <f>A126103694V_Latest</f>
        <v>522.70100000000002</v>
      </c>
      <c r="L106" s="59">
        <f>A126099914X_Latest</f>
        <v>1126.6099999999999</v>
      </c>
      <c r="M106" s="59">
        <f>A126115034K_Latest</f>
        <v>378.68799999999999</v>
      </c>
      <c r="N106" s="59">
        <f>A126107474R_Latest</f>
        <v>747.923</v>
      </c>
      <c r="O106" s="59">
        <f>A126101174C_Latest</f>
        <v>1555.355</v>
      </c>
      <c r="P106" s="59">
        <f>A126116294X_Latest</f>
        <v>619.36599999999999</v>
      </c>
      <c r="Q106" s="59">
        <f>A126108734T_Latest</f>
        <v>935.98900000000003</v>
      </c>
      <c r="R106" s="59">
        <f>A126097394V_Latest</f>
        <v>3543.53</v>
      </c>
      <c r="S106" s="59">
        <f>A126112514T_Latest</f>
        <v>1585.902</v>
      </c>
      <c r="T106" s="59">
        <f>A126104954W_Latest</f>
        <v>1957.6279999999999</v>
      </c>
      <c r="U106" s="53">
        <v>34</v>
      </c>
    </row>
    <row r="107" spans="1:21" hidden="1">
      <c r="A107" s="42"/>
      <c r="B107" s="45" t="s">
        <v>3011</v>
      </c>
      <c r="C107" s="59">
        <f>A126094854T_Latest</f>
        <v>1078.3489999999999</v>
      </c>
      <c r="D107" s="59">
        <f>A126109974W_Latest</f>
        <v>424.27600000000001</v>
      </c>
      <c r="E107" s="59">
        <f>A126102414W_Latest</f>
        <v>654.07299999999998</v>
      </c>
      <c r="F107" s="60">
        <f>A126098634L_Latest</f>
        <v>969.05</v>
      </c>
      <c r="G107" s="60">
        <f>A126113754W_Latest</f>
        <v>363.48500000000001</v>
      </c>
      <c r="H107" s="60">
        <f>A126106194C_Latest</f>
        <v>605.56500000000005</v>
      </c>
      <c r="I107" s="60">
        <f>A126096114W_Latest</f>
        <v>324.50099999999998</v>
      </c>
      <c r="J107" s="60">
        <f>A126111234F_Latest</f>
        <v>176.86799999999999</v>
      </c>
      <c r="K107" s="60">
        <f>A126103674K_Latest</f>
        <v>147.63399999999999</v>
      </c>
      <c r="L107" s="59">
        <f>A126099894A_Latest</f>
        <v>372.69299999999998</v>
      </c>
      <c r="M107" s="59">
        <f>A126115014A_Latest</f>
        <v>89.53</v>
      </c>
      <c r="N107" s="59">
        <f>A126107454F_Latest</f>
        <v>283.16300000000001</v>
      </c>
      <c r="O107" s="59">
        <f>A126101154V_Latest</f>
        <v>271.85599999999999</v>
      </c>
      <c r="P107" s="59">
        <f>A126116274R_Latest</f>
        <v>97.087000000000003</v>
      </c>
      <c r="Q107" s="59">
        <f>A126108714J_Latest</f>
        <v>174.76900000000001</v>
      </c>
      <c r="R107" s="59">
        <f>A126097374K_Latest</f>
        <v>109.29900000000001</v>
      </c>
      <c r="S107" s="59">
        <f>A126112494V_Latest</f>
        <v>60.792000000000002</v>
      </c>
      <c r="T107" s="59">
        <f>A126104934L_Latest</f>
        <v>48.506999999999998</v>
      </c>
      <c r="U107" s="53">
        <v>35</v>
      </c>
    </row>
    <row r="108" spans="1:21" hidden="1">
      <c r="A108" s="47"/>
      <c r="B108" s="48"/>
      <c r="C108" s="46"/>
      <c r="D108" s="46"/>
      <c r="E108" s="46"/>
      <c r="F108" s="46"/>
      <c r="G108" s="46"/>
      <c r="H108" s="46"/>
      <c r="I108" s="46"/>
      <c r="J108" s="46"/>
      <c r="K108" s="46"/>
      <c r="L108" s="46"/>
      <c r="M108" s="46"/>
      <c r="N108" s="46"/>
      <c r="O108" s="46"/>
      <c r="P108" s="46"/>
      <c r="Q108" s="46"/>
      <c r="R108" s="46"/>
      <c r="S108" s="46"/>
      <c r="T108" s="46"/>
    </row>
    <row r="109" spans="1:21" hidden="1">
      <c r="A109" s="47"/>
      <c r="B109" s="48"/>
      <c r="C109" s="46"/>
      <c r="D109" s="46"/>
      <c r="E109" s="46"/>
      <c r="F109" s="46"/>
      <c r="G109" s="46"/>
      <c r="H109" s="46"/>
      <c r="I109" s="46"/>
      <c r="J109" s="46"/>
      <c r="K109" s="46"/>
      <c r="L109" s="46"/>
      <c r="M109" s="46"/>
      <c r="N109" s="46"/>
      <c r="O109" s="46"/>
      <c r="P109" s="46"/>
      <c r="Q109" s="46"/>
      <c r="R109" s="46"/>
      <c r="S109" s="46"/>
      <c r="T109" s="46"/>
    </row>
    <row r="110" spans="1:21" hidden="1">
      <c r="A110" s="47"/>
      <c r="B110" s="48"/>
      <c r="C110" s="46"/>
      <c r="D110" s="46"/>
      <c r="E110" s="46"/>
      <c r="F110" s="46"/>
      <c r="G110" s="46"/>
      <c r="H110" s="46"/>
      <c r="I110" s="46"/>
      <c r="J110" s="46"/>
      <c r="K110" s="46"/>
      <c r="L110" s="46"/>
      <c r="M110" s="46"/>
      <c r="N110" s="46"/>
      <c r="O110" s="46"/>
      <c r="P110" s="46"/>
      <c r="Q110" s="46"/>
      <c r="R110" s="46"/>
      <c r="S110" s="46"/>
      <c r="T110" s="46"/>
    </row>
    <row r="111" spans="1:21" hidden="1">
      <c r="A111" s="47"/>
      <c r="B111" s="48"/>
      <c r="C111" s="46"/>
      <c r="D111" s="46"/>
      <c r="E111" s="46"/>
      <c r="F111" s="46"/>
      <c r="G111" s="46"/>
      <c r="H111" s="46"/>
      <c r="I111" s="46"/>
      <c r="J111" s="46"/>
      <c r="K111" s="46"/>
      <c r="L111" s="46"/>
      <c r="M111" s="46"/>
      <c r="N111" s="46"/>
      <c r="O111" s="46"/>
      <c r="P111" s="46"/>
      <c r="Q111" s="46"/>
      <c r="R111" s="46"/>
      <c r="S111" s="46"/>
      <c r="T111" s="46"/>
    </row>
    <row r="112" spans="1:21" hidden="1">
      <c r="A112" s="47"/>
      <c r="B112" s="48"/>
      <c r="C112" s="46"/>
      <c r="D112" s="46"/>
      <c r="E112" s="46"/>
      <c r="F112" s="46"/>
      <c r="G112" s="46"/>
      <c r="H112" s="46"/>
      <c r="I112" s="46"/>
      <c r="J112" s="46"/>
      <c r="K112" s="46"/>
      <c r="L112" s="46"/>
      <c r="M112" s="46"/>
      <c r="N112" s="46"/>
      <c r="O112" s="46"/>
      <c r="P112" s="46"/>
      <c r="Q112" s="46"/>
      <c r="R112" s="46"/>
      <c r="S112" s="46"/>
      <c r="T112" s="46"/>
    </row>
    <row r="113" spans="1:21" hidden="1">
      <c r="A113" s="47"/>
      <c r="B113" s="48"/>
      <c r="C113" s="46"/>
      <c r="D113" s="46"/>
      <c r="E113" s="46"/>
      <c r="F113" s="46"/>
      <c r="G113" s="46"/>
      <c r="H113" s="46"/>
      <c r="I113" s="46"/>
      <c r="J113" s="46"/>
      <c r="K113" s="46"/>
      <c r="L113" s="46"/>
      <c r="M113" s="46"/>
      <c r="N113" s="46"/>
      <c r="O113" s="46"/>
      <c r="P113" s="46"/>
      <c r="Q113" s="46"/>
      <c r="R113" s="46"/>
      <c r="S113" s="46"/>
      <c r="T113" s="46"/>
    </row>
    <row r="114" spans="1:21" hidden="1">
      <c r="A114" s="47"/>
      <c r="B114" s="48"/>
      <c r="C114" s="46"/>
      <c r="D114" s="46"/>
      <c r="E114" s="46"/>
      <c r="F114" s="46"/>
      <c r="G114" s="46"/>
      <c r="H114" s="46"/>
      <c r="I114" s="46"/>
      <c r="J114" s="46"/>
      <c r="K114" s="46"/>
      <c r="L114" s="46"/>
      <c r="M114" s="46"/>
      <c r="N114" s="46"/>
      <c r="O114" s="46"/>
      <c r="P114" s="46"/>
      <c r="Q114" s="46"/>
      <c r="R114" s="46"/>
      <c r="S114" s="46"/>
      <c r="T114" s="46"/>
    </row>
    <row r="115" spans="1:21" hidden="1">
      <c r="A115" s="47"/>
      <c r="B115" s="48"/>
      <c r="C115" s="46"/>
      <c r="D115" s="46"/>
      <c r="E115" s="46"/>
      <c r="F115" s="46"/>
      <c r="G115" s="46"/>
      <c r="H115" s="46"/>
      <c r="I115" s="46"/>
      <c r="J115" s="46"/>
      <c r="K115" s="46"/>
      <c r="L115" s="46"/>
      <c r="M115" s="46"/>
      <c r="N115" s="46"/>
      <c r="O115" s="46"/>
      <c r="P115" s="46"/>
      <c r="Q115" s="46"/>
      <c r="R115" s="46"/>
      <c r="S115" s="46"/>
      <c r="T115" s="46"/>
    </row>
    <row r="116" spans="1:21" hidden="1">
      <c r="A116" s="52"/>
      <c r="B116" s="51"/>
      <c r="C116" s="54">
        <v>1</v>
      </c>
      <c r="D116" s="54">
        <v>2</v>
      </c>
      <c r="E116" s="54">
        <v>3</v>
      </c>
      <c r="F116" s="54">
        <v>4</v>
      </c>
      <c r="G116" s="54">
        <v>5</v>
      </c>
      <c r="H116" s="54">
        <v>6</v>
      </c>
      <c r="I116" s="54">
        <v>7</v>
      </c>
      <c r="J116" s="54">
        <v>8</v>
      </c>
      <c r="K116" s="54">
        <v>9</v>
      </c>
      <c r="L116" s="54">
        <v>10</v>
      </c>
      <c r="M116" s="54">
        <v>11</v>
      </c>
      <c r="N116" s="54">
        <v>12</v>
      </c>
      <c r="O116" s="54">
        <v>13</v>
      </c>
      <c r="P116" s="54">
        <v>14</v>
      </c>
      <c r="Q116" s="54">
        <v>15</v>
      </c>
      <c r="R116" s="54">
        <v>16</v>
      </c>
      <c r="S116" s="54">
        <v>17</v>
      </c>
      <c r="T116" s="54">
        <v>18</v>
      </c>
    </row>
    <row r="117" spans="1:21" hidden="1">
      <c r="A117" s="37"/>
      <c r="B117" s="37"/>
      <c r="C117" s="73" t="s">
        <v>2970</v>
      </c>
      <c r="D117" s="73"/>
      <c r="E117" s="73"/>
      <c r="F117" s="73" t="s">
        <v>3012</v>
      </c>
      <c r="G117" s="73"/>
      <c r="H117" s="73"/>
      <c r="I117" s="73" t="s">
        <v>3013</v>
      </c>
      <c r="J117" s="73"/>
      <c r="K117" s="73"/>
      <c r="L117" s="73" t="s">
        <v>3014</v>
      </c>
      <c r="M117" s="73"/>
      <c r="N117" s="73"/>
      <c r="O117" s="73" t="s">
        <v>3015</v>
      </c>
      <c r="P117" s="73"/>
      <c r="Q117" s="73"/>
      <c r="R117" s="73" t="s">
        <v>3016</v>
      </c>
      <c r="S117" s="73"/>
      <c r="T117" s="73"/>
    </row>
    <row r="118" spans="1:21" hidden="1">
      <c r="A118" s="37"/>
      <c r="B118" s="37"/>
      <c r="C118" s="38" t="s">
        <v>2972</v>
      </c>
      <c r="D118" s="38" t="s">
        <v>2973</v>
      </c>
      <c r="E118" s="38" t="s">
        <v>2974</v>
      </c>
      <c r="F118" s="38" t="s">
        <v>2972</v>
      </c>
      <c r="G118" s="38" t="s">
        <v>2973</v>
      </c>
      <c r="H118" s="38" t="s">
        <v>2974</v>
      </c>
      <c r="I118" s="38" t="s">
        <v>2972</v>
      </c>
      <c r="J118" s="38" t="s">
        <v>2973</v>
      </c>
      <c r="K118" s="38" t="s">
        <v>2974</v>
      </c>
      <c r="L118" s="38" t="s">
        <v>2972</v>
      </c>
      <c r="M118" s="38" t="s">
        <v>2973</v>
      </c>
      <c r="N118" s="38" t="s">
        <v>2974</v>
      </c>
      <c r="O118" s="38" t="s">
        <v>2972</v>
      </c>
      <c r="P118" s="38" t="s">
        <v>2973</v>
      </c>
      <c r="Q118" s="38" t="s">
        <v>2974</v>
      </c>
      <c r="R118" s="38" t="s">
        <v>2972</v>
      </c>
      <c r="S118" s="38" t="s">
        <v>2973</v>
      </c>
      <c r="T118" s="38" t="s">
        <v>2974</v>
      </c>
    </row>
    <row r="119" spans="1:21" hidden="1">
      <c r="A119" s="37"/>
      <c r="B119" s="37"/>
      <c r="C119" s="41" t="s">
        <v>2975</v>
      </c>
      <c r="D119" s="41" t="s">
        <v>2975</v>
      </c>
      <c r="E119" s="41" t="s">
        <v>2975</v>
      </c>
      <c r="F119" s="41" t="s">
        <v>2975</v>
      </c>
      <c r="G119" s="41" t="s">
        <v>2975</v>
      </c>
      <c r="H119" s="41" t="s">
        <v>2975</v>
      </c>
      <c r="I119" s="41" t="s">
        <v>2975</v>
      </c>
      <c r="J119" s="41" t="s">
        <v>2975</v>
      </c>
      <c r="K119" s="41" t="s">
        <v>2975</v>
      </c>
      <c r="L119" s="41" t="s">
        <v>2975</v>
      </c>
      <c r="M119" s="41" t="s">
        <v>2975</v>
      </c>
      <c r="N119" s="41" t="s">
        <v>2975</v>
      </c>
      <c r="O119" s="41" t="s">
        <v>2975</v>
      </c>
      <c r="P119" s="41" t="s">
        <v>2975</v>
      </c>
      <c r="Q119" s="41" t="s">
        <v>2975</v>
      </c>
      <c r="R119" s="41" t="s">
        <v>2975</v>
      </c>
      <c r="S119" s="41" t="s">
        <v>2975</v>
      </c>
      <c r="T119" s="41" t="s">
        <v>2975</v>
      </c>
    </row>
    <row r="120" spans="1:21" hidden="1">
      <c r="A120" s="42" t="s">
        <v>2976</v>
      </c>
      <c r="B120" s="43"/>
      <c r="C120" s="41"/>
      <c r="D120" s="41"/>
      <c r="E120" s="41"/>
      <c r="F120" s="44"/>
      <c r="G120" s="58"/>
      <c r="H120" s="58"/>
    </row>
    <row r="121" spans="1:21" hidden="1">
      <c r="A121" s="42"/>
      <c r="B121" s="45" t="s">
        <v>2977</v>
      </c>
      <c r="C121" s="61" t="s">
        <v>262</v>
      </c>
      <c r="D121" s="61" t="s">
        <v>263</v>
      </c>
      <c r="E121" s="61" t="s">
        <v>264</v>
      </c>
      <c r="F121" s="61" t="s">
        <v>367</v>
      </c>
      <c r="G121" s="61" t="s">
        <v>368</v>
      </c>
      <c r="H121" s="61" t="s">
        <v>369</v>
      </c>
      <c r="I121" s="61" t="s">
        <v>472</v>
      </c>
      <c r="J121" s="61" t="s">
        <v>473</v>
      </c>
      <c r="K121" s="61" t="s">
        <v>474</v>
      </c>
      <c r="L121" s="61" t="s">
        <v>827</v>
      </c>
      <c r="M121" s="61" t="s">
        <v>828</v>
      </c>
      <c r="N121" s="61" t="s">
        <v>829</v>
      </c>
      <c r="O121" s="61" t="s">
        <v>932</v>
      </c>
      <c r="P121" s="61" t="s">
        <v>933</v>
      </c>
      <c r="Q121" s="61" t="s">
        <v>934</v>
      </c>
      <c r="R121" s="61" t="s">
        <v>1287</v>
      </c>
      <c r="S121" s="61" t="s">
        <v>1288</v>
      </c>
      <c r="T121" s="61" t="s">
        <v>1289</v>
      </c>
      <c r="U121" s="53">
        <v>1</v>
      </c>
    </row>
    <row r="122" spans="1:21" hidden="1">
      <c r="A122" s="42"/>
      <c r="B122" s="45" t="s">
        <v>2978</v>
      </c>
      <c r="C122" s="61" t="s">
        <v>265</v>
      </c>
      <c r="D122" s="61" t="s">
        <v>266</v>
      </c>
      <c r="E122" s="61" t="s">
        <v>267</v>
      </c>
      <c r="F122" s="61" t="s">
        <v>370</v>
      </c>
      <c r="G122" s="61" t="s">
        <v>371</v>
      </c>
      <c r="H122" s="61" t="s">
        <v>372</v>
      </c>
      <c r="I122" s="61" t="s">
        <v>475</v>
      </c>
      <c r="J122" s="61" t="s">
        <v>476</v>
      </c>
      <c r="K122" s="61" t="s">
        <v>477</v>
      </c>
      <c r="L122" s="61" t="s">
        <v>830</v>
      </c>
      <c r="M122" s="61" t="s">
        <v>831</v>
      </c>
      <c r="N122" s="61" t="s">
        <v>832</v>
      </c>
      <c r="O122" s="61" t="s">
        <v>935</v>
      </c>
      <c r="P122" s="61" t="s">
        <v>936</v>
      </c>
      <c r="Q122" s="61" t="s">
        <v>937</v>
      </c>
      <c r="R122" s="61" t="s">
        <v>1290</v>
      </c>
      <c r="S122" s="61" t="s">
        <v>1291</v>
      </c>
      <c r="T122" s="61" t="s">
        <v>1292</v>
      </c>
      <c r="U122" s="53">
        <v>2</v>
      </c>
    </row>
    <row r="123" spans="1:21" hidden="1">
      <c r="A123" s="42"/>
      <c r="B123" s="45" t="s">
        <v>2979</v>
      </c>
      <c r="C123" s="61" t="s">
        <v>268</v>
      </c>
      <c r="D123" s="61" t="s">
        <v>269</v>
      </c>
      <c r="E123" s="61" t="s">
        <v>270</v>
      </c>
      <c r="F123" s="61" t="s">
        <v>373</v>
      </c>
      <c r="G123" s="61" t="s">
        <v>374</v>
      </c>
      <c r="H123" s="61" t="s">
        <v>375</v>
      </c>
      <c r="I123" s="61" t="s">
        <v>478</v>
      </c>
      <c r="J123" s="61" t="s">
        <v>479</v>
      </c>
      <c r="K123" s="61" t="s">
        <v>480</v>
      </c>
      <c r="L123" s="61" t="s">
        <v>833</v>
      </c>
      <c r="M123" s="61" t="s">
        <v>834</v>
      </c>
      <c r="N123" s="61" t="s">
        <v>835</v>
      </c>
      <c r="O123" s="61" t="s">
        <v>938</v>
      </c>
      <c r="P123" s="61" t="s">
        <v>939</v>
      </c>
      <c r="Q123" s="61" t="s">
        <v>940</v>
      </c>
      <c r="R123" s="61" t="s">
        <v>1293</v>
      </c>
      <c r="S123" s="61" t="s">
        <v>1294</v>
      </c>
      <c r="T123" s="61" t="s">
        <v>1295</v>
      </c>
      <c r="U123" s="53">
        <v>3</v>
      </c>
    </row>
    <row r="124" spans="1:21" hidden="1">
      <c r="A124" s="42"/>
      <c r="B124" s="45" t="s">
        <v>2980</v>
      </c>
      <c r="C124" s="61" t="s">
        <v>271</v>
      </c>
      <c r="D124" s="61" t="s">
        <v>272</v>
      </c>
      <c r="E124" s="61" t="s">
        <v>273</v>
      </c>
      <c r="F124" s="61" t="s">
        <v>376</v>
      </c>
      <c r="G124" s="61" t="s">
        <v>377</v>
      </c>
      <c r="H124" s="61" t="s">
        <v>378</v>
      </c>
      <c r="I124" s="61" t="s">
        <v>481</v>
      </c>
      <c r="J124" s="61" t="s">
        <v>482</v>
      </c>
      <c r="K124" s="61" t="s">
        <v>483</v>
      </c>
      <c r="L124" s="61" t="s">
        <v>836</v>
      </c>
      <c r="M124" s="61" t="s">
        <v>837</v>
      </c>
      <c r="N124" s="61" t="s">
        <v>838</v>
      </c>
      <c r="O124" s="61" t="s">
        <v>941</v>
      </c>
      <c r="P124" s="61" t="s">
        <v>942</v>
      </c>
      <c r="Q124" s="61" t="s">
        <v>943</v>
      </c>
      <c r="R124" s="61" t="s">
        <v>1296</v>
      </c>
      <c r="S124" s="61" t="s">
        <v>1297</v>
      </c>
      <c r="T124" s="61" t="s">
        <v>1298</v>
      </c>
      <c r="U124" s="53">
        <v>4</v>
      </c>
    </row>
    <row r="125" spans="1:21" hidden="1">
      <c r="A125" s="42"/>
      <c r="B125" s="45" t="s">
        <v>2981</v>
      </c>
      <c r="C125" s="61" t="s">
        <v>274</v>
      </c>
      <c r="D125" s="61" t="s">
        <v>275</v>
      </c>
      <c r="E125" s="61" t="s">
        <v>276</v>
      </c>
      <c r="F125" s="61" t="s">
        <v>379</v>
      </c>
      <c r="G125" s="61" t="s">
        <v>380</v>
      </c>
      <c r="H125" s="61" t="s">
        <v>381</v>
      </c>
      <c r="I125" s="61" t="s">
        <v>484</v>
      </c>
      <c r="J125" s="61" t="s">
        <v>485</v>
      </c>
      <c r="K125" s="61" t="s">
        <v>486</v>
      </c>
      <c r="L125" s="61" t="s">
        <v>839</v>
      </c>
      <c r="M125" s="61" t="s">
        <v>840</v>
      </c>
      <c r="N125" s="61" t="s">
        <v>841</v>
      </c>
      <c r="O125" s="61" t="s">
        <v>944</v>
      </c>
      <c r="P125" s="61" t="s">
        <v>945</v>
      </c>
      <c r="Q125" s="61" t="s">
        <v>946</v>
      </c>
      <c r="R125" s="61" t="s">
        <v>1299</v>
      </c>
      <c r="S125" s="61" t="s">
        <v>1300</v>
      </c>
      <c r="T125" s="61" t="s">
        <v>1301</v>
      </c>
      <c r="U125" s="53">
        <v>5</v>
      </c>
    </row>
    <row r="126" spans="1:21" hidden="1">
      <c r="A126" s="42"/>
      <c r="B126" s="45" t="s">
        <v>2982</v>
      </c>
      <c r="C126" s="61" t="s">
        <v>277</v>
      </c>
      <c r="D126" s="61" t="s">
        <v>278</v>
      </c>
      <c r="E126" s="61" t="s">
        <v>279</v>
      </c>
      <c r="F126" s="61" t="s">
        <v>382</v>
      </c>
      <c r="G126" s="61" t="s">
        <v>383</v>
      </c>
      <c r="H126" s="61" t="s">
        <v>384</v>
      </c>
      <c r="I126" s="61" t="s">
        <v>487</v>
      </c>
      <c r="J126" s="61" t="s">
        <v>488</v>
      </c>
      <c r="K126" s="61" t="s">
        <v>489</v>
      </c>
      <c r="L126" s="61" t="s">
        <v>842</v>
      </c>
      <c r="M126" s="61" t="s">
        <v>843</v>
      </c>
      <c r="N126" s="61" t="s">
        <v>844</v>
      </c>
      <c r="O126" s="61" t="s">
        <v>947</v>
      </c>
      <c r="P126" s="61" t="s">
        <v>948</v>
      </c>
      <c r="Q126" s="61" t="s">
        <v>949</v>
      </c>
      <c r="R126" s="61" t="s">
        <v>1302</v>
      </c>
      <c r="S126" s="61" t="s">
        <v>1303</v>
      </c>
      <c r="T126" s="61" t="s">
        <v>1304</v>
      </c>
      <c r="U126" s="53">
        <v>6</v>
      </c>
    </row>
    <row r="127" spans="1:21" hidden="1">
      <c r="A127" s="42"/>
      <c r="B127" s="45" t="s">
        <v>2983</v>
      </c>
      <c r="C127" s="61" t="s">
        <v>280</v>
      </c>
      <c r="D127" s="61" t="s">
        <v>281</v>
      </c>
      <c r="E127" s="61" t="s">
        <v>282</v>
      </c>
      <c r="F127" s="61" t="s">
        <v>385</v>
      </c>
      <c r="G127" s="61" t="s">
        <v>386</v>
      </c>
      <c r="H127" s="61" t="s">
        <v>387</v>
      </c>
      <c r="I127" s="61" t="s">
        <v>490</v>
      </c>
      <c r="J127" s="61" t="s">
        <v>491</v>
      </c>
      <c r="K127" s="61" t="s">
        <v>492</v>
      </c>
      <c r="L127" s="61" t="s">
        <v>845</v>
      </c>
      <c r="M127" s="61" t="s">
        <v>846</v>
      </c>
      <c r="N127" s="61" t="s">
        <v>847</v>
      </c>
      <c r="O127" s="61" t="s">
        <v>950</v>
      </c>
      <c r="P127" s="61" t="s">
        <v>951</v>
      </c>
      <c r="Q127" s="61" t="s">
        <v>952</v>
      </c>
      <c r="R127" s="61" t="s">
        <v>1305</v>
      </c>
      <c r="S127" s="61" t="s">
        <v>1306</v>
      </c>
      <c r="T127" s="61" t="s">
        <v>1307</v>
      </c>
      <c r="U127" s="53">
        <v>7</v>
      </c>
    </row>
    <row r="128" spans="1:21" hidden="1">
      <c r="A128" s="42"/>
      <c r="B128" s="45" t="s">
        <v>2984</v>
      </c>
      <c r="C128" s="61" t="s">
        <v>283</v>
      </c>
      <c r="D128" s="61" t="s">
        <v>284</v>
      </c>
      <c r="E128" s="61" t="s">
        <v>285</v>
      </c>
      <c r="F128" s="61" t="s">
        <v>388</v>
      </c>
      <c r="G128" s="61" t="s">
        <v>389</v>
      </c>
      <c r="H128" s="61" t="s">
        <v>390</v>
      </c>
      <c r="I128" s="61" t="s">
        <v>493</v>
      </c>
      <c r="J128" s="61" t="s">
        <v>494</v>
      </c>
      <c r="K128" s="61" t="s">
        <v>495</v>
      </c>
      <c r="L128" s="61" t="s">
        <v>848</v>
      </c>
      <c r="M128" s="61" t="s">
        <v>849</v>
      </c>
      <c r="N128" s="61" t="s">
        <v>850</v>
      </c>
      <c r="O128" s="61" t="s">
        <v>953</v>
      </c>
      <c r="P128" s="61" t="s">
        <v>954</v>
      </c>
      <c r="Q128" s="61" t="s">
        <v>955</v>
      </c>
      <c r="R128" s="61" t="s">
        <v>1308</v>
      </c>
      <c r="S128" s="61" t="s">
        <v>1309</v>
      </c>
      <c r="T128" s="61" t="s">
        <v>1310</v>
      </c>
      <c r="U128" s="53">
        <v>8</v>
      </c>
    </row>
    <row r="129" spans="1:21" hidden="1">
      <c r="A129" s="42"/>
      <c r="B129" s="45" t="s">
        <v>2985</v>
      </c>
      <c r="C129" s="61" t="s">
        <v>286</v>
      </c>
      <c r="D129" s="61" t="s">
        <v>287</v>
      </c>
      <c r="E129" s="61" t="s">
        <v>288</v>
      </c>
      <c r="F129" s="61" t="s">
        <v>391</v>
      </c>
      <c r="G129" s="61" t="s">
        <v>392</v>
      </c>
      <c r="H129" s="61" t="s">
        <v>393</v>
      </c>
      <c r="I129" s="61" t="s">
        <v>496</v>
      </c>
      <c r="J129" s="61" t="s">
        <v>497</v>
      </c>
      <c r="K129" s="61" t="s">
        <v>498</v>
      </c>
      <c r="L129" s="61" t="s">
        <v>851</v>
      </c>
      <c r="M129" s="61" t="s">
        <v>852</v>
      </c>
      <c r="N129" s="61" t="s">
        <v>853</v>
      </c>
      <c r="O129" s="61" t="s">
        <v>956</v>
      </c>
      <c r="P129" s="61" t="s">
        <v>957</v>
      </c>
      <c r="Q129" s="61" t="s">
        <v>958</v>
      </c>
      <c r="R129" s="61" t="s">
        <v>1311</v>
      </c>
      <c r="S129" s="61" t="s">
        <v>1312</v>
      </c>
      <c r="T129" s="61" t="s">
        <v>1313</v>
      </c>
      <c r="U129" s="53">
        <v>9</v>
      </c>
    </row>
    <row r="130" spans="1:21" hidden="1">
      <c r="A130" s="42"/>
      <c r="B130" s="45" t="s">
        <v>2986</v>
      </c>
      <c r="C130" s="61" t="s">
        <v>289</v>
      </c>
      <c r="D130" s="61" t="s">
        <v>290</v>
      </c>
      <c r="E130" s="61" t="s">
        <v>291</v>
      </c>
      <c r="F130" s="61" t="s">
        <v>394</v>
      </c>
      <c r="G130" s="61" t="s">
        <v>395</v>
      </c>
      <c r="H130" s="61" t="s">
        <v>396</v>
      </c>
      <c r="I130" s="61" t="s">
        <v>499</v>
      </c>
      <c r="J130" s="61" t="s">
        <v>500</v>
      </c>
      <c r="K130" s="61" t="s">
        <v>501</v>
      </c>
      <c r="L130" s="61" t="s">
        <v>854</v>
      </c>
      <c r="M130" s="61" t="s">
        <v>855</v>
      </c>
      <c r="N130" s="61" t="s">
        <v>856</v>
      </c>
      <c r="O130" s="61" t="s">
        <v>959</v>
      </c>
      <c r="P130" s="61" t="s">
        <v>960</v>
      </c>
      <c r="Q130" s="61" t="s">
        <v>961</v>
      </c>
      <c r="R130" s="61" t="s">
        <v>1314</v>
      </c>
      <c r="S130" s="61" t="s">
        <v>1315</v>
      </c>
      <c r="T130" s="61" t="s">
        <v>1316</v>
      </c>
      <c r="U130" s="53">
        <v>10</v>
      </c>
    </row>
    <row r="131" spans="1:21" hidden="1">
      <c r="A131" s="42"/>
      <c r="B131" s="45" t="s">
        <v>2987</v>
      </c>
      <c r="C131" s="61" t="s">
        <v>292</v>
      </c>
      <c r="D131" s="61" t="s">
        <v>293</v>
      </c>
      <c r="E131" s="61" t="s">
        <v>294</v>
      </c>
      <c r="F131" s="61" t="s">
        <v>397</v>
      </c>
      <c r="G131" s="61" t="s">
        <v>398</v>
      </c>
      <c r="H131" s="61" t="s">
        <v>399</v>
      </c>
      <c r="I131" s="61" t="s">
        <v>502</v>
      </c>
      <c r="J131" s="61" t="s">
        <v>503</v>
      </c>
      <c r="K131" s="61" t="s">
        <v>504</v>
      </c>
      <c r="L131" s="61" t="s">
        <v>857</v>
      </c>
      <c r="M131" s="61" t="s">
        <v>858</v>
      </c>
      <c r="N131" s="61" t="s">
        <v>859</v>
      </c>
      <c r="O131" s="61" t="s">
        <v>962</v>
      </c>
      <c r="P131" s="61" t="s">
        <v>963</v>
      </c>
      <c r="Q131" s="61" t="s">
        <v>964</v>
      </c>
      <c r="R131" s="61" t="s">
        <v>1317</v>
      </c>
      <c r="S131" s="61" t="s">
        <v>1318</v>
      </c>
      <c r="T131" s="61" t="s">
        <v>1319</v>
      </c>
      <c r="U131" s="53">
        <v>11</v>
      </c>
    </row>
    <row r="132" spans="1:21" hidden="1">
      <c r="A132" s="42"/>
      <c r="B132" s="45" t="s">
        <v>2988</v>
      </c>
      <c r="C132" s="61" t="s">
        <v>295</v>
      </c>
      <c r="D132" s="61" t="s">
        <v>296</v>
      </c>
      <c r="E132" s="61" t="s">
        <v>297</v>
      </c>
      <c r="F132" s="61" t="s">
        <v>400</v>
      </c>
      <c r="G132" s="61" t="s">
        <v>401</v>
      </c>
      <c r="H132" s="61" t="s">
        <v>402</v>
      </c>
      <c r="I132" s="61" t="s">
        <v>505</v>
      </c>
      <c r="J132" s="61" t="s">
        <v>506</v>
      </c>
      <c r="K132" s="61" t="s">
        <v>507</v>
      </c>
      <c r="L132" s="61" t="s">
        <v>860</v>
      </c>
      <c r="M132" s="61" t="s">
        <v>861</v>
      </c>
      <c r="N132" s="61" t="s">
        <v>862</v>
      </c>
      <c r="O132" s="61" t="s">
        <v>965</v>
      </c>
      <c r="P132" s="61" t="s">
        <v>966</v>
      </c>
      <c r="Q132" s="61" t="s">
        <v>967</v>
      </c>
      <c r="R132" s="61" t="s">
        <v>1320</v>
      </c>
      <c r="S132" s="61" t="s">
        <v>1321</v>
      </c>
      <c r="T132" s="61" t="s">
        <v>1322</v>
      </c>
      <c r="U132" s="53">
        <v>12</v>
      </c>
    </row>
    <row r="133" spans="1:21" hidden="1">
      <c r="A133" s="42"/>
      <c r="B133" s="45" t="s">
        <v>2989</v>
      </c>
      <c r="C133" s="61" t="s">
        <v>298</v>
      </c>
      <c r="D133" s="61" t="s">
        <v>299</v>
      </c>
      <c r="E133" s="61" t="s">
        <v>300</v>
      </c>
      <c r="F133" s="61" t="s">
        <v>403</v>
      </c>
      <c r="G133" s="61" t="s">
        <v>404</v>
      </c>
      <c r="H133" s="61" t="s">
        <v>405</v>
      </c>
      <c r="I133" s="61" t="s">
        <v>508</v>
      </c>
      <c r="J133" s="61" t="s">
        <v>509</v>
      </c>
      <c r="K133" s="61" t="s">
        <v>510</v>
      </c>
      <c r="L133" s="61" t="s">
        <v>863</v>
      </c>
      <c r="M133" s="61" t="s">
        <v>864</v>
      </c>
      <c r="N133" s="61" t="s">
        <v>865</v>
      </c>
      <c r="O133" s="61" t="s">
        <v>968</v>
      </c>
      <c r="P133" s="61" t="s">
        <v>969</v>
      </c>
      <c r="Q133" s="61" t="s">
        <v>970</v>
      </c>
      <c r="R133" s="61" t="s">
        <v>1323</v>
      </c>
      <c r="S133" s="61" t="s">
        <v>1324</v>
      </c>
      <c r="T133" s="61" t="s">
        <v>1325</v>
      </c>
      <c r="U133" s="53">
        <v>13</v>
      </c>
    </row>
    <row r="134" spans="1:21" hidden="1">
      <c r="A134" s="42"/>
      <c r="B134" s="45" t="s">
        <v>2990</v>
      </c>
      <c r="C134" s="61" t="s">
        <v>301</v>
      </c>
      <c r="D134" s="61" t="s">
        <v>302</v>
      </c>
      <c r="E134" s="61" t="s">
        <v>303</v>
      </c>
      <c r="F134" s="61" t="s">
        <v>406</v>
      </c>
      <c r="G134" s="61" t="s">
        <v>407</v>
      </c>
      <c r="H134" s="61" t="s">
        <v>408</v>
      </c>
      <c r="I134" s="61" t="s">
        <v>511</v>
      </c>
      <c r="J134" s="61" t="s">
        <v>762</v>
      </c>
      <c r="K134" s="61" t="s">
        <v>763</v>
      </c>
      <c r="L134" s="61" t="s">
        <v>866</v>
      </c>
      <c r="M134" s="61" t="s">
        <v>867</v>
      </c>
      <c r="N134" s="61" t="s">
        <v>868</v>
      </c>
      <c r="O134" s="61" t="s">
        <v>971</v>
      </c>
      <c r="P134" s="61" t="s">
        <v>972</v>
      </c>
      <c r="Q134" s="61" t="s">
        <v>973</v>
      </c>
      <c r="R134" s="61" t="s">
        <v>1326</v>
      </c>
      <c r="S134" s="61" t="s">
        <v>1327</v>
      </c>
      <c r="T134" s="61" t="s">
        <v>1328</v>
      </c>
      <c r="U134" s="53">
        <v>14</v>
      </c>
    </row>
    <row r="135" spans="1:21" hidden="1">
      <c r="A135" s="42"/>
      <c r="B135" s="45" t="s">
        <v>2991</v>
      </c>
      <c r="C135" s="61" t="s">
        <v>304</v>
      </c>
      <c r="D135" s="61" t="s">
        <v>305</v>
      </c>
      <c r="E135" s="61" t="s">
        <v>306</v>
      </c>
      <c r="F135" s="61" t="s">
        <v>409</v>
      </c>
      <c r="G135" s="61" t="s">
        <v>410</v>
      </c>
      <c r="H135" s="61" t="s">
        <v>411</v>
      </c>
      <c r="I135" s="61" t="s">
        <v>764</v>
      </c>
      <c r="J135" s="61" t="s">
        <v>765</v>
      </c>
      <c r="K135" s="61" t="s">
        <v>766</v>
      </c>
      <c r="L135" s="61" t="s">
        <v>869</v>
      </c>
      <c r="M135" s="61" t="s">
        <v>870</v>
      </c>
      <c r="N135" s="61" t="s">
        <v>871</v>
      </c>
      <c r="O135" s="61" t="s">
        <v>974</v>
      </c>
      <c r="P135" s="61" t="s">
        <v>975</v>
      </c>
      <c r="Q135" s="61" t="s">
        <v>976</v>
      </c>
      <c r="R135" s="61" t="s">
        <v>1329</v>
      </c>
      <c r="S135" s="61" t="s">
        <v>1330</v>
      </c>
      <c r="T135" s="61" t="s">
        <v>1331</v>
      </c>
      <c r="U135" s="53">
        <v>15</v>
      </c>
    </row>
    <row r="136" spans="1:21" hidden="1">
      <c r="A136" s="42"/>
      <c r="B136" s="45" t="s">
        <v>2992</v>
      </c>
      <c r="C136" s="61" t="s">
        <v>307</v>
      </c>
      <c r="D136" s="61" t="s">
        <v>308</v>
      </c>
      <c r="E136" s="61" t="s">
        <v>309</v>
      </c>
      <c r="F136" s="61" t="s">
        <v>412</v>
      </c>
      <c r="G136" s="61" t="s">
        <v>413</v>
      </c>
      <c r="H136" s="61" t="s">
        <v>414</v>
      </c>
      <c r="I136" s="61" t="s">
        <v>767</v>
      </c>
      <c r="J136" s="61" t="s">
        <v>768</v>
      </c>
      <c r="K136" s="61" t="s">
        <v>769</v>
      </c>
      <c r="L136" s="61" t="s">
        <v>872</v>
      </c>
      <c r="M136" s="61" t="s">
        <v>873</v>
      </c>
      <c r="N136" s="61" t="s">
        <v>874</v>
      </c>
      <c r="O136" s="61" t="s">
        <v>977</v>
      </c>
      <c r="P136" s="61" t="s">
        <v>978</v>
      </c>
      <c r="Q136" s="61" t="s">
        <v>979</v>
      </c>
      <c r="R136" s="61" t="s">
        <v>1332</v>
      </c>
      <c r="S136" s="61" t="s">
        <v>1333</v>
      </c>
      <c r="T136" s="61" t="s">
        <v>1334</v>
      </c>
      <c r="U136" s="53">
        <v>16</v>
      </c>
    </row>
    <row r="137" spans="1:21" hidden="1">
      <c r="A137" s="42"/>
      <c r="B137" s="45" t="s">
        <v>2993</v>
      </c>
      <c r="C137" s="61" t="s">
        <v>310</v>
      </c>
      <c r="D137" s="61" t="s">
        <v>311</v>
      </c>
      <c r="E137" s="61" t="s">
        <v>312</v>
      </c>
      <c r="F137" s="61" t="s">
        <v>415</v>
      </c>
      <c r="G137" s="61" t="s">
        <v>416</v>
      </c>
      <c r="H137" s="61" t="s">
        <v>417</v>
      </c>
      <c r="I137" s="61" t="s">
        <v>770</v>
      </c>
      <c r="J137" s="61" t="s">
        <v>771</v>
      </c>
      <c r="K137" s="61" t="s">
        <v>772</v>
      </c>
      <c r="L137" s="61" t="s">
        <v>875</v>
      </c>
      <c r="M137" s="61" t="s">
        <v>876</v>
      </c>
      <c r="N137" s="61" t="s">
        <v>877</v>
      </c>
      <c r="O137" s="61" t="s">
        <v>980</v>
      </c>
      <c r="P137" s="61" t="s">
        <v>981</v>
      </c>
      <c r="Q137" s="61" t="s">
        <v>982</v>
      </c>
      <c r="R137" s="61" t="s">
        <v>1335</v>
      </c>
      <c r="S137" s="61" t="s">
        <v>1336</v>
      </c>
      <c r="T137" s="61" t="s">
        <v>1337</v>
      </c>
      <c r="U137" s="53">
        <v>17</v>
      </c>
    </row>
    <row r="138" spans="1:21" hidden="1">
      <c r="A138" s="42"/>
      <c r="B138" s="45" t="s">
        <v>2994</v>
      </c>
      <c r="C138" s="61" t="s">
        <v>313</v>
      </c>
      <c r="D138" s="61" t="s">
        <v>314</v>
      </c>
      <c r="E138" s="61" t="s">
        <v>315</v>
      </c>
      <c r="F138" s="61" t="s">
        <v>418</v>
      </c>
      <c r="G138" s="61" t="s">
        <v>419</v>
      </c>
      <c r="H138" s="61" t="s">
        <v>420</v>
      </c>
      <c r="I138" s="61" t="s">
        <v>773</v>
      </c>
      <c r="J138" s="61" t="s">
        <v>774</v>
      </c>
      <c r="K138" s="61" t="s">
        <v>775</v>
      </c>
      <c r="L138" s="61" t="s">
        <v>878</v>
      </c>
      <c r="M138" s="61" t="s">
        <v>879</v>
      </c>
      <c r="N138" s="61" t="s">
        <v>880</v>
      </c>
      <c r="O138" s="61" t="s">
        <v>983</v>
      </c>
      <c r="P138" s="61" t="s">
        <v>984</v>
      </c>
      <c r="Q138" s="61" t="s">
        <v>985</v>
      </c>
      <c r="R138" s="61" t="s">
        <v>1338</v>
      </c>
      <c r="S138" s="61" t="s">
        <v>1339</v>
      </c>
      <c r="T138" s="61" t="s">
        <v>1340</v>
      </c>
      <c r="U138" s="53">
        <v>18</v>
      </c>
    </row>
    <row r="139" spans="1:21" hidden="1">
      <c r="A139" s="42"/>
      <c r="B139" s="45" t="s">
        <v>2995</v>
      </c>
      <c r="C139" s="61" t="s">
        <v>316</v>
      </c>
      <c r="D139" s="61" t="s">
        <v>317</v>
      </c>
      <c r="E139" s="61" t="s">
        <v>318</v>
      </c>
      <c r="F139" s="61" t="s">
        <v>421</v>
      </c>
      <c r="G139" s="61" t="s">
        <v>422</v>
      </c>
      <c r="H139" s="61" t="s">
        <v>423</v>
      </c>
      <c r="I139" s="61" t="s">
        <v>776</v>
      </c>
      <c r="J139" s="61" t="s">
        <v>777</v>
      </c>
      <c r="K139" s="61" t="s">
        <v>778</v>
      </c>
      <c r="L139" s="61" t="s">
        <v>881</v>
      </c>
      <c r="M139" s="61" t="s">
        <v>882</v>
      </c>
      <c r="N139" s="61" t="s">
        <v>883</v>
      </c>
      <c r="O139" s="61" t="s">
        <v>986</v>
      </c>
      <c r="P139" s="61" t="s">
        <v>987</v>
      </c>
      <c r="Q139" s="61" t="s">
        <v>988</v>
      </c>
      <c r="R139" s="61" t="s">
        <v>1341</v>
      </c>
      <c r="S139" s="61" t="s">
        <v>1342</v>
      </c>
      <c r="T139" s="61" t="s">
        <v>1343</v>
      </c>
      <c r="U139" s="53">
        <v>19</v>
      </c>
    </row>
    <row r="140" spans="1:21" hidden="1">
      <c r="A140" s="42"/>
      <c r="B140" s="45" t="s">
        <v>2996</v>
      </c>
      <c r="C140" s="61" t="s">
        <v>319</v>
      </c>
      <c r="D140" s="61" t="s">
        <v>320</v>
      </c>
      <c r="E140" s="61" t="s">
        <v>321</v>
      </c>
      <c r="F140" s="61" t="s">
        <v>424</v>
      </c>
      <c r="G140" s="61" t="s">
        <v>425</v>
      </c>
      <c r="H140" s="61" t="s">
        <v>426</v>
      </c>
      <c r="I140" s="61" t="s">
        <v>779</v>
      </c>
      <c r="J140" s="61" t="s">
        <v>780</v>
      </c>
      <c r="K140" s="61" t="s">
        <v>781</v>
      </c>
      <c r="L140" s="61" t="s">
        <v>884</v>
      </c>
      <c r="M140" s="61" t="s">
        <v>885</v>
      </c>
      <c r="N140" s="61" t="s">
        <v>886</v>
      </c>
      <c r="O140" s="61" t="s">
        <v>989</v>
      </c>
      <c r="P140" s="61" t="s">
        <v>990</v>
      </c>
      <c r="Q140" s="61" t="s">
        <v>991</v>
      </c>
      <c r="R140" s="61" t="s">
        <v>1344</v>
      </c>
      <c r="S140" s="61" t="s">
        <v>1345</v>
      </c>
      <c r="T140" s="61" t="s">
        <v>1346</v>
      </c>
      <c r="U140" s="53">
        <v>20</v>
      </c>
    </row>
    <row r="141" spans="1:21" hidden="1">
      <c r="A141" s="42"/>
      <c r="B141" s="45" t="s">
        <v>2997</v>
      </c>
      <c r="C141" s="61" t="s">
        <v>322</v>
      </c>
      <c r="D141" s="61" t="s">
        <v>323</v>
      </c>
      <c r="E141" s="61" t="s">
        <v>324</v>
      </c>
      <c r="F141" s="61" t="s">
        <v>427</v>
      </c>
      <c r="G141" s="61" t="s">
        <v>428</v>
      </c>
      <c r="H141" s="61" t="s">
        <v>429</v>
      </c>
      <c r="I141" s="61" t="s">
        <v>782</v>
      </c>
      <c r="J141" s="61" t="s">
        <v>783</v>
      </c>
      <c r="K141" s="61" t="s">
        <v>784</v>
      </c>
      <c r="L141" s="61" t="s">
        <v>887</v>
      </c>
      <c r="M141" s="61" t="s">
        <v>888</v>
      </c>
      <c r="N141" s="61" t="s">
        <v>889</v>
      </c>
      <c r="O141" s="61" t="s">
        <v>992</v>
      </c>
      <c r="P141" s="61" t="s">
        <v>993</v>
      </c>
      <c r="Q141" s="61" t="s">
        <v>994</v>
      </c>
      <c r="R141" s="61" t="s">
        <v>1347</v>
      </c>
      <c r="S141" s="61" t="s">
        <v>1348</v>
      </c>
      <c r="T141" s="61" t="s">
        <v>1349</v>
      </c>
      <c r="U141" s="53">
        <v>21</v>
      </c>
    </row>
    <row r="142" spans="1:21" hidden="1">
      <c r="A142" s="42"/>
      <c r="B142" s="45" t="s">
        <v>2998</v>
      </c>
      <c r="C142" s="61" t="s">
        <v>325</v>
      </c>
      <c r="D142" s="61" t="s">
        <v>326</v>
      </c>
      <c r="E142" s="61" t="s">
        <v>327</v>
      </c>
      <c r="F142" s="61" t="s">
        <v>430</v>
      </c>
      <c r="G142" s="61" t="s">
        <v>431</v>
      </c>
      <c r="H142" s="61" t="s">
        <v>432</v>
      </c>
      <c r="I142" s="61" t="s">
        <v>785</v>
      </c>
      <c r="J142" s="61" t="s">
        <v>786</v>
      </c>
      <c r="K142" s="61" t="s">
        <v>787</v>
      </c>
      <c r="L142" s="61" t="s">
        <v>890</v>
      </c>
      <c r="M142" s="61" t="s">
        <v>891</v>
      </c>
      <c r="N142" s="61" t="s">
        <v>892</v>
      </c>
      <c r="O142" s="61" t="s">
        <v>995</v>
      </c>
      <c r="P142" s="61" t="s">
        <v>996</v>
      </c>
      <c r="Q142" s="61" t="s">
        <v>997</v>
      </c>
      <c r="R142" s="61" t="s">
        <v>1350</v>
      </c>
      <c r="S142" s="61" t="s">
        <v>1351</v>
      </c>
      <c r="T142" s="61" t="s">
        <v>1352</v>
      </c>
      <c r="U142" s="53">
        <v>22</v>
      </c>
    </row>
    <row r="143" spans="1:21" hidden="1">
      <c r="A143" s="42"/>
      <c r="B143" s="45" t="s">
        <v>2999</v>
      </c>
      <c r="C143" s="61" t="s">
        <v>328</v>
      </c>
      <c r="D143" s="61" t="s">
        <v>329</v>
      </c>
      <c r="E143" s="61" t="s">
        <v>330</v>
      </c>
      <c r="F143" s="61" t="s">
        <v>433</v>
      </c>
      <c r="G143" s="61" t="s">
        <v>434</v>
      </c>
      <c r="H143" s="61" t="s">
        <v>435</v>
      </c>
      <c r="I143" s="61" t="s">
        <v>788</v>
      </c>
      <c r="J143" s="61" t="s">
        <v>789</v>
      </c>
      <c r="K143" s="61" t="s">
        <v>790</v>
      </c>
      <c r="L143" s="61" t="s">
        <v>893</v>
      </c>
      <c r="M143" s="61" t="s">
        <v>894</v>
      </c>
      <c r="N143" s="61" t="s">
        <v>895</v>
      </c>
      <c r="O143" s="61" t="s">
        <v>998</v>
      </c>
      <c r="P143" s="61" t="s">
        <v>999</v>
      </c>
      <c r="Q143" s="61" t="s">
        <v>1000</v>
      </c>
      <c r="R143" s="61" t="s">
        <v>1353</v>
      </c>
      <c r="S143" s="61" t="s">
        <v>1354</v>
      </c>
      <c r="T143" s="61" t="s">
        <v>1355</v>
      </c>
      <c r="U143" s="53">
        <v>23</v>
      </c>
    </row>
    <row r="144" spans="1:21" hidden="1">
      <c r="A144" s="42"/>
      <c r="B144" s="45" t="s">
        <v>3000</v>
      </c>
      <c r="C144" s="61" t="s">
        <v>331</v>
      </c>
      <c r="D144" s="61" t="s">
        <v>332</v>
      </c>
      <c r="E144" s="61" t="s">
        <v>333</v>
      </c>
      <c r="F144" s="61" t="s">
        <v>436</v>
      </c>
      <c r="G144" s="61" t="s">
        <v>437</v>
      </c>
      <c r="H144" s="61" t="s">
        <v>438</v>
      </c>
      <c r="I144" s="61" t="s">
        <v>791</v>
      </c>
      <c r="J144" s="61" t="s">
        <v>792</v>
      </c>
      <c r="K144" s="61" t="s">
        <v>793</v>
      </c>
      <c r="L144" s="61" t="s">
        <v>896</v>
      </c>
      <c r="M144" s="61" t="s">
        <v>897</v>
      </c>
      <c r="N144" s="61" t="s">
        <v>898</v>
      </c>
      <c r="O144" s="61" t="s">
        <v>1001</v>
      </c>
      <c r="P144" s="61" t="s">
        <v>1002</v>
      </c>
      <c r="Q144" s="61" t="s">
        <v>1003</v>
      </c>
      <c r="R144" s="61" t="s">
        <v>1356</v>
      </c>
      <c r="S144" s="61" t="s">
        <v>1357</v>
      </c>
      <c r="T144" s="61" t="s">
        <v>1358</v>
      </c>
      <c r="U144" s="53">
        <v>24</v>
      </c>
    </row>
    <row r="145" spans="1:21" hidden="1">
      <c r="A145" s="42"/>
      <c r="B145" s="45" t="s">
        <v>3001</v>
      </c>
      <c r="C145" s="61" t="s">
        <v>334</v>
      </c>
      <c r="D145" s="61" t="s">
        <v>335</v>
      </c>
      <c r="E145" s="61" t="s">
        <v>336</v>
      </c>
      <c r="F145" s="61" t="s">
        <v>439</v>
      </c>
      <c r="G145" s="61" t="s">
        <v>440</v>
      </c>
      <c r="H145" s="61" t="s">
        <v>441</v>
      </c>
      <c r="I145" s="61" t="s">
        <v>794</v>
      </c>
      <c r="J145" s="61" t="s">
        <v>795</v>
      </c>
      <c r="K145" s="61" t="s">
        <v>796</v>
      </c>
      <c r="L145" s="61" t="s">
        <v>899</v>
      </c>
      <c r="M145" s="61" t="s">
        <v>900</v>
      </c>
      <c r="N145" s="61" t="s">
        <v>901</v>
      </c>
      <c r="O145" s="61" t="s">
        <v>1004</v>
      </c>
      <c r="P145" s="61" t="s">
        <v>1005</v>
      </c>
      <c r="Q145" s="61" t="s">
        <v>1006</v>
      </c>
      <c r="R145" s="61" t="s">
        <v>1359</v>
      </c>
      <c r="S145" s="61" t="s">
        <v>1360</v>
      </c>
      <c r="T145" s="61" t="s">
        <v>1361</v>
      </c>
      <c r="U145" s="53">
        <v>25</v>
      </c>
    </row>
    <row r="146" spans="1:21" hidden="1">
      <c r="A146" s="42"/>
      <c r="B146" s="45" t="s">
        <v>3002</v>
      </c>
      <c r="C146" s="61" t="s">
        <v>337</v>
      </c>
      <c r="D146" s="61" t="s">
        <v>338</v>
      </c>
      <c r="E146" s="61" t="s">
        <v>339</v>
      </c>
      <c r="F146" s="61" t="s">
        <v>442</v>
      </c>
      <c r="G146" s="61" t="s">
        <v>443</v>
      </c>
      <c r="H146" s="61" t="s">
        <v>444</v>
      </c>
      <c r="I146" s="61" t="s">
        <v>797</v>
      </c>
      <c r="J146" s="61" t="s">
        <v>798</v>
      </c>
      <c r="K146" s="61" t="s">
        <v>799</v>
      </c>
      <c r="L146" s="61" t="s">
        <v>902</v>
      </c>
      <c r="M146" s="61" t="s">
        <v>903</v>
      </c>
      <c r="N146" s="61" t="s">
        <v>904</v>
      </c>
      <c r="O146" s="61" t="s">
        <v>1007</v>
      </c>
      <c r="P146" s="61" t="s">
        <v>1008</v>
      </c>
      <c r="Q146" s="61" t="s">
        <v>1009</v>
      </c>
      <c r="R146" s="61" t="s">
        <v>1362</v>
      </c>
      <c r="S146" s="61" t="s">
        <v>1363</v>
      </c>
      <c r="T146" s="61" t="s">
        <v>1364</v>
      </c>
      <c r="U146" s="53">
        <v>26</v>
      </c>
    </row>
    <row r="147" spans="1:21" hidden="1">
      <c r="A147" s="42"/>
      <c r="B147" s="45" t="s">
        <v>3003</v>
      </c>
      <c r="C147" s="61" t="s">
        <v>340</v>
      </c>
      <c r="D147" s="61" t="s">
        <v>341</v>
      </c>
      <c r="E147" s="61" t="s">
        <v>342</v>
      </c>
      <c r="F147" s="61" t="s">
        <v>445</v>
      </c>
      <c r="G147" s="61" t="s">
        <v>446</v>
      </c>
      <c r="H147" s="61" t="s">
        <v>447</v>
      </c>
      <c r="I147" s="61" t="s">
        <v>800</v>
      </c>
      <c r="J147" s="61" t="s">
        <v>801</v>
      </c>
      <c r="K147" s="61" t="s">
        <v>802</v>
      </c>
      <c r="L147" s="61" t="s">
        <v>905</v>
      </c>
      <c r="M147" s="61" t="s">
        <v>906</v>
      </c>
      <c r="N147" s="61" t="s">
        <v>907</v>
      </c>
      <c r="O147" s="61" t="s">
        <v>1010</v>
      </c>
      <c r="P147" s="61" t="s">
        <v>1011</v>
      </c>
      <c r="Q147" s="61" t="s">
        <v>1262</v>
      </c>
      <c r="R147" s="61" t="s">
        <v>1365</v>
      </c>
      <c r="S147" s="61" t="s">
        <v>1366</v>
      </c>
      <c r="T147" s="61" t="s">
        <v>1367</v>
      </c>
      <c r="U147" s="53">
        <v>27</v>
      </c>
    </row>
    <row r="148" spans="1:21" hidden="1">
      <c r="A148" s="42"/>
      <c r="B148" s="45" t="s">
        <v>3004</v>
      </c>
      <c r="C148" s="61" t="s">
        <v>343</v>
      </c>
      <c r="D148" s="61" t="s">
        <v>344</v>
      </c>
      <c r="E148" s="61" t="s">
        <v>345</v>
      </c>
      <c r="F148" s="61" t="s">
        <v>448</v>
      </c>
      <c r="G148" s="61" t="s">
        <v>449</v>
      </c>
      <c r="H148" s="61" t="s">
        <v>450</v>
      </c>
      <c r="I148" s="61" t="s">
        <v>803</v>
      </c>
      <c r="J148" s="61" t="s">
        <v>804</v>
      </c>
      <c r="K148" s="61" t="s">
        <v>805</v>
      </c>
      <c r="L148" s="61" t="s">
        <v>908</v>
      </c>
      <c r="M148" s="61" t="s">
        <v>909</v>
      </c>
      <c r="N148" s="61" t="s">
        <v>910</v>
      </c>
      <c r="O148" s="61" t="s">
        <v>1263</v>
      </c>
      <c r="P148" s="61" t="s">
        <v>1264</v>
      </c>
      <c r="Q148" s="61" t="s">
        <v>1265</v>
      </c>
      <c r="R148" s="61" t="s">
        <v>1368</v>
      </c>
      <c r="S148" s="61" t="s">
        <v>1369</v>
      </c>
      <c r="T148" s="61" t="s">
        <v>1370</v>
      </c>
      <c r="U148" s="53">
        <v>28</v>
      </c>
    </row>
    <row r="149" spans="1:21" hidden="1">
      <c r="A149" s="42"/>
      <c r="B149" s="45" t="s">
        <v>3005</v>
      </c>
      <c r="C149" s="61" t="s">
        <v>346</v>
      </c>
      <c r="D149" s="61" t="s">
        <v>347</v>
      </c>
      <c r="E149" s="61" t="s">
        <v>348</v>
      </c>
      <c r="F149" s="61" t="s">
        <v>451</v>
      </c>
      <c r="G149" s="61" t="s">
        <v>452</v>
      </c>
      <c r="H149" s="61" t="s">
        <v>453</v>
      </c>
      <c r="I149" s="61" t="s">
        <v>806</v>
      </c>
      <c r="J149" s="61" t="s">
        <v>807</v>
      </c>
      <c r="K149" s="61" t="s">
        <v>808</v>
      </c>
      <c r="L149" s="61" t="s">
        <v>911</v>
      </c>
      <c r="M149" s="61" t="s">
        <v>912</v>
      </c>
      <c r="N149" s="61" t="s">
        <v>913</v>
      </c>
      <c r="O149" s="61" t="s">
        <v>1266</v>
      </c>
      <c r="P149" s="61" t="s">
        <v>1267</v>
      </c>
      <c r="Q149" s="61" t="s">
        <v>1268</v>
      </c>
      <c r="R149" s="61" t="s">
        <v>1371</v>
      </c>
      <c r="S149" s="61" t="s">
        <v>1372</v>
      </c>
      <c r="T149" s="61" t="s">
        <v>1373</v>
      </c>
      <c r="U149" s="53">
        <v>29</v>
      </c>
    </row>
    <row r="150" spans="1:21" hidden="1">
      <c r="A150" s="42"/>
      <c r="B150" s="45" t="s">
        <v>3006</v>
      </c>
      <c r="C150" s="61" t="s">
        <v>349</v>
      </c>
      <c r="D150" s="61" t="s">
        <v>350</v>
      </c>
      <c r="E150" s="61" t="s">
        <v>351</v>
      </c>
      <c r="F150" s="61" t="s">
        <v>454</v>
      </c>
      <c r="G150" s="61" t="s">
        <v>455</v>
      </c>
      <c r="H150" s="61" t="s">
        <v>456</v>
      </c>
      <c r="I150" s="61" t="s">
        <v>809</v>
      </c>
      <c r="J150" s="61" t="s">
        <v>810</v>
      </c>
      <c r="K150" s="61" t="s">
        <v>811</v>
      </c>
      <c r="L150" s="61" t="s">
        <v>914</v>
      </c>
      <c r="M150" s="61" t="s">
        <v>915</v>
      </c>
      <c r="N150" s="61" t="s">
        <v>916</v>
      </c>
      <c r="O150" s="61" t="s">
        <v>1269</v>
      </c>
      <c r="P150" s="61" t="s">
        <v>1270</v>
      </c>
      <c r="Q150" s="61" t="s">
        <v>1271</v>
      </c>
      <c r="R150" s="61" t="s">
        <v>1374</v>
      </c>
      <c r="S150" s="61" t="s">
        <v>1375</v>
      </c>
      <c r="T150" s="61" t="s">
        <v>1376</v>
      </c>
      <c r="U150" s="53">
        <v>30</v>
      </c>
    </row>
    <row r="151" spans="1:21" hidden="1">
      <c r="A151" s="42"/>
      <c r="B151" s="45" t="s">
        <v>3007</v>
      </c>
      <c r="C151" s="61" t="s">
        <v>352</v>
      </c>
      <c r="D151" s="61" t="s">
        <v>353</v>
      </c>
      <c r="E151" s="61" t="s">
        <v>354</v>
      </c>
      <c r="F151" s="61" t="s">
        <v>457</v>
      </c>
      <c r="G151" s="61" t="s">
        <v>458</v>
      </c>
      <c r="H151" s="61" t="s">
        <v>459</v>
      </c>
      <c r="I151" s="61" t="s">
        <v>812</v>
      </c>
      <c r="J151" s="61" t="s">
        <v>813</v>
      </c>
      <c r="K151" s="61" t="s">
        <v>814</v>
      </c>
      <c r="L151" s="61" t="s">
        <v>917</v>
      </c>
      <c r="M151" s="61" t="s">
        <v>918</v>
      </c>
      <c r="N151" s="61" t="s">
        <v>919</v>
      </c>
      <c r="O151" s="61" t="s">
        <v>1272</v>
      </c>
      <c r="P151" s="61" t="s">
        <v>1273</v>
      </c>
      <c r="Q151" s="61" t="s">
        <v>1274</v>
      </c>
      <c r="R151" s="61" t="s">
        <v>1377</v>
      </c>
      <c r="S151" s="61" t="s">
        <v>1378</v>
      </c>
      <c r="T151" s="61" t="s">
        <v>1379</v>
      </c>
      <c r="U151" s="53">
        <v>31</v>
      </c>
    </row>
    <row r="152" spans="1:21" hidden="1">
      <c r="A152" s="42"/>
      <c r="B152" s="45" t="s">
        <v>3008</v>
      </c>
      <c r="C152" s="61" t="s">
        <v>355</v>
      </c>
      <c r="D152" s="61" t="s">
        <v>356</v>
      </c>
      <c r="E152" s="61" t="s">
        <v>357</v>
      </c>
      <c r="F152" s="61" t="s">
        <v>460</v>
      </c>
      <c r="G152" s="61" t="s">
        <v>461</v>
      </c>
      <c r="H152" s="61" t="s">
        <v>462</v>
      </c>
      <c r="I152" s="61" t="s">
        <v>815</v>
      </c>
      <c r="J152" s="61" t="s">
        <v>816</v>
      </c>
      <c r="K152" s="61" t="s">
        <v>817</v>
      </c>
      <c r="L152" s="61" t="s">
        <v>920</v>
      </c>
      <c r="M152" s="61" t="s">
        <v>921</v>
      </c>
      <c r="N152" s="61" t="s">
        <v>922</v>
      </c>
      <c r="O152" s="61" t="s">
        <v>1275</v>
      </c>
      <c r="P152" s="61" t="s">
        <v>1276</v>
      </c>
      <c r="Q152" s="61" t="s">
        <v>1277</v>
      </c>
      <c r="R152" s="61" t="s">
        <v>1380</v>
      </c>
      <c r="S152" s="61" t="s">
        <v>1381</v>
      </c>
      <c r="T152" s="61" t="s">
        <v>1382</v>
      </c>
      <c r="U152" s="53">
        <v>32</v>
      </c>
    </row>
    <row r="153" spans="1:21" hidden="1">
      <c r="A153" s="42"/>
      <c r="B153" s="45" t="s">
        <v>3009</v>
      </c>
      <c r="C153" s="61" t="s">
        <v>358</v>
      </c>
      <c r="D153" s="61" t="s">
        <v>359</v>
      </c>
      <c r="E153" s="61" t="s">
        <v>360</v>
      </c>
      <c r="F153" s="61" t="s">
        <v>463</v>
      </c>
      <c r="G153" s="61" t="s">
        <v>464</v>
      </c>
      <c r="H153" s="61" t="s">
        <v>465</v>
      </c>
      <c r="I153" s="61" t="s">
        <v>818</v>
      </c>
      <c r="J153" s="61" t="s">
        <v>819</v>
      </c>
      <c r="K153" s="61" t="s">
        <v>820</v>
      </c>
      <c r="L153" s="61" t="s">
        <v>923</v>
      </c>
      <c r="M153" s="61" t="s">
        <v>924</v>
      </c>
      <c r="N153" s="61" t="s">
        <v>925</v>
      </c>
      <c r="O153" s="61" t="s">
        <v>1278</v>
      </c>
      <c r="P153" s="61" t="s">
        <v>1279</v>
      </c>
      <c r="Q153" s="61" t="s">
        <v>1280</v>
      </c>
      <c r="R153" s="61" t="s">
        <v>1383</v>
      </c>
      <c r="S153" s="61" t="s">
        <v>1384</v>
      </c>
      <c r="T153" s="61" t="s">
        <v>1385</v>
      </c>
      <c r="U153" s="53">
        <v>33</v>
      </c>
    </row>
    <row r="154" spans="1:21" hidden="1">
      <c r="A154" s="42"/>
      <c r="B154" s="45" t="s">
        <v>3010</v>
      </c>
      <c r="C154" s="61" t="s">
        <v>361</v>
      </c>
      <c r="D154" s="61" t="s">
        <v>362</v>
      </c>
      <c r="E154" s="61" t="s">
        <v>363</v>
      </c>
      <c r="F154" s="61" t="s">
        <v>466</v>
      </c>
      <c r="G154" s="61" t="s">
        <v>467</v>
      </c>
      <c r="H154" s="61" t="s">
        <v>468</v>
      </c>
      <c r="I154" s="61" t="s">
        <v>821</v>
      </c>
      <c r="J154" s="61" t="s">
        <v>822</v>
      </c>
      <c r="K154" s="61" t="s">
        <v>823</v>
      </c>
      <c r="L154" s="61" t="s">
        <v>926</v>
      </c>
      <c r="M154" s="61" t="s">
        <v>927</v>
      </c>
      <c r="N154" s="61" t="s">
        <v>928</v>
      </c>
      <c r="O154" s="61" t="s">
        <v>1281</v>
      </c>
      <c r="P154" s="61" t="s">
        <v>1282</v>
      </c>
      <c r="Q154" s="61" t="s">
        <v>1283</v>
      </c>
      <c r="R154" s="61" t="s">
        <v>1386</v>
      </c>
      <c r="S154" s="61" t="s">
        <v>1387</v>
      </c>
      <c r="T154" s="61" t="s">
        <v>1388</v>
      </c>
      <c r="U154" s="53">
        <v>34</v>
      </c>
    </row>
    <row r="155" spans="1:21" hidden="1">
      <c r="A155" s="42"/>
      <c r="B155" s="45" t="s">
        <v>3011</v>
      </c>
      <c r="C155" s="61" t="s">
        <v>364</v>
      </c>
      <c r="D155" s="61" t="s">
        <v>365</v>
      </c>
      <c r="E155" s="61" t="s">
        <v>366</v>
      </c>
      <c r="F155" s="61" t="s">
        <v>469</v>
      </c>
      <c r="G155" s="61" t="s">
        <v>470</v>
      </c>
      <c r="H155" s="61" t="s">
        <v>471</v>
      </c>
      <c r="I155" s="61" t="s">
        <v>824</v>
      </c>
      <c r="J155" s="61" t="s">
        <v>825</v>
      </c>
      <c r="K155" s="61" t="s">
        <v>826</v>
      </c>
      <c r="L155" s="61" t="s">
        <v>929</v>
      </c>
      <c r="M155" s="61" t="s">
        <v>930</v>
      </c>
      <c r="N155" s="61" t="s">
        <v>931</v>
      </c>
      <c r="O155" s="61" t="s">
        <v>1284</v>
      </c>
      <c r="P155" s="61" t="s">
        <v>1285</v>
      </c>
      <c r="Q155" s="61" t="s">
        <v>1286</v>
      </c>
      <c r="R155" s="61" t="s">
        <v>1389</v>
      </c>
      <c r="S155" s="61" t="s">
        <v>1390</v>
      </c>
      <c r="T155" s="61" t="s">
        <v>1391</v>
      </c>
      <c r="U155" s="53">
        <v>35</v>
      </c>
    </row>
    <row r="156" spans="1:21" hidden="1">
      <c r="A156" s="47"/>
      <c r="B156" s="48"/>
      <c r="C156" s="46"/>
      <c r="D156" s="46"/>
      <c r="E156" s="46"/>
      <c r="F156" s="46"/>
      <c r="G156" s="46"/>
      <c r="H156" s="46"/>
      <c r="I156" s="46"/>
      <c r="J156" s="46"/>
      <c r="K156" s="46"/>
      <c r="L156" s="46"/>
      <c r="M156" s="46"/>
      <c r="N156" s="46"/>
      <c r="O156" s="46"/>
      <c r="P156" s="46"/>
      <c r="Q156" s="46"/>
      <c r="R156" s="46"/>
      <c r="S156" s="46"/>
      <c r="T156" s="46"/>
    </row>
    <row r="157" spans="1:21" hidden="1">
      <c r="B157" s="52"/>
      <c r="C157" s="46"/>
      <c r="D157" s="46"/>
      <c r="E157" s="46"/>
      <c r="F157" s="46"/>
      <c r="G157" s="46"/>
      <c r="H157" s="46"/>
      <c r="I157" s="46"/>
      <c r="J157" s="46"/>
      <c r="K157" s="46"/>
      <c r="L157" s="46"/>
      <c r="M157" s="46"/>
      <c r="N157" s="46"/>
      <c r="O157" s="46"/>
      <c r="P157" s="46"/>
      <c r="Q157" s="46"/>
      <c r="R157" s="46"/>
      <c r="S157" s="46"/>
      <c r="T157" s="46"/>
    </row>
    <row r="158" spans="1:21" ht="15" customHeight="1">
      <c r="B158" s="52"/>
      <c r="C158" s="46"/>
      <c r="D158" s="46"/>
      <c r="E158" s="46"/>
      <c r="F158" s="46"/>
      <c r="G158" s="46"/>
      <c r="H158" s="46"/>
      <c r="I158" s="46"/>
      <c r="J158" s="46"/>
      <c r="K158" s="46"/>
      <c r="L158" s="46"/>
      <c r="M158" s="46"/>
      <c r="N158" s="46"/>
      <c r="O158" s="46"/>
      <c r="P158" s="46"/>
      <c r="Q158" s="46"/>
      <c r="R158" s="46"/>
      <c r="S158" s="46"/>
      <c r="T158" s="46"/>
    </row>
    <row r="159" spans="1:21" ht="15" customHeight="1">
      <c r="C159" s="46"/>
      <c r="D159" s="46"/>
      <c r="E159" s="46"/>
      <c r="F159" s="46"/>
      <c r="G159" s="46"/>
      <c r="H159" s="46"/>
      <c r="I159" s="46"/>
      <c r="J159" s="46"/>
      <c r="K159" s="46"/>
      <c r="L159" s="46"/>
      <c r="M159" s="46"/>
      <c r="N159" s="46"/>
      <c r="O159" s="46"/>
      <c r="P159" s="46"/>
      <c r="Q159" s="46"/>
      <c r="R159" s="46"/>
      <c r="S159" s="46"/>
      <c r="T159" s="46"/>
    </row>
  </sheetData>
  <mergeCells count="17">
    <mergeCell ref="R69:T69"/>
    <mergeCell ref="C117:E117"/>
    <mergeCell ref="F117:H117"/>
    <mergeCell ref="I117:K117"/>
    <mergeCell ref="L117:N117"/>
    <mergeCell ref="O117:Q117"/>
    <mergeCell ref="R117:T117"/>
    <mergeCell ref="C69:E69"/>
    <mergeCell ref="F69:H69"/>
    <mergeCell ref="I69:K69"/>
    <mergeCell ref="L69:N69"/>
    <mergeCell ref="O69:Q69"/>
    <mergeCell ref="L6:T6"/>
    <mergeCell ref="A8:H8"/>
    <mergeCell ref="L8:R8"/>
    <mergeCell ref="C10:E10"/>
    <mergeCell ref="G10:I10"/>
  </mergeCells>
  <dataValidations count="1">
    <dataValidation type="list" allowBlank="1" showInputMessage="1" showErrorMessage="1" sqref="C10:E10" xr:uid="{644E0BD8-F145-4879-ADD5-CED4E0F8905A}">
      <formula1>$B$52:$B$57</formula1>
    </dataValidation>
  </dataValidations>
  <hyperlinks>
    <hyperlink ref="A51" r:id="rId1" display="http://www.abs.gov.au/websitedbs/d3310114.nsf/Home/©+Copyright?OpenDocument" xr:uid="{E2FA3E17-05C2-4924-9854-3FB43A37243C}"/>
    <hyperlink ref="C121" location="A126094922J" display="A126094922J" xr:uid="{9244F506-A003-49EA-9A71-8492A159F688}"/>
    <hyperlink ref="D121" location="A126110042V" display="A126110042V" xr:uid="{BDE1D8A4-3750-4BD1-B0EE-E1696ED3F1D0}"/>
    <hyperlink ref="E121" location="A126102482X" display="A126102482X" xr:uid="{A029CB89-D891-45EE-A41A-52F60557FDBC}"/>
    <hyperlink ref="C122" location="A126094878K" display="A126094878K" xr:uid="{1B6B89BA-8BE4-4FB2-B859-78BBE39E8579}"/>
    <hyperlink ref="D122" location="A126109998R" display="A126109998R" xr:uid="{D35E6ADF-F08A-4790-9207-2A5944A38D4D}"/>
    <hyperlink ref="E122" location="A126102438R" display="A126102438R" xr:uid="{5EA6FCB5-BED0-4502-B4B8-6440BDCC3788}"/>
    <hyperlink ref="C123" location="A126094926T" display="A126094926T" xr:uid="{5D954993-FDCE-46EF-8E00-AC39B36F01E3}"/>
    <hyperlink ref="D123" location="A126110046C" display="A126110046C" xr:uid="{08284285-D866-48CA-99FC-D0352A560F00}"/>
    <hyperlink ref="E123" location="A126102486J" display="A126102486J" xr:uid="{F54357DB-FC1D-4DD2-B4F4-29BB090A13F1}"/>
    <hyperlink ref="C124" location="A126094930J" display="A126094930J" xr:uid="{79C7A4A2-E57D-4BCF-820A-BEC6F1E16ECE}"/>
    <hyperlink ref="D124" location="A126110050V" display="A126110050V" xr:uid="{D7294B47-70D3-414F-B20D-62D8D5E00AFF}"/>
    <hyperlink ref="E124" location="A126102490X" display="A126102490X" xr:uid="{55D165DC-96F9-4280-BFF4-2ACDBACCFE41}"/>
    <hyperlink ref="C125" location="A126094882A" display="A126094882A" xr:uid="{8F714DCE-41C3-495F-9238-458C8CE82080}"/>
    <hyperlink ref="D125" location="A126110002A" display="A126110002A" xr:uid="{5C079C35-1F59-46FC-80A3-6051C942188C}"/>
    <hyperlink ref="E125" location="A126102442F" display="A126102442F" xr:uid="{600DAE7C-C31F-417F-A656-93D89B988209}"/>
    <hyperlink ref="C126" location="A126094886K" display="A126094886K" xr:uid="{1FF354A8-38C3-47A1-8754-903EC402D565}"/>
    <hyperlink ref="D126" location="A126110006K" display="A126110006K" xr:uid="{56133735-0BA7-43A3-99DF-DF0919050C05}"/>
    <hyperlink ref="E126" location="A126102446R" display="A126102446R" xr:uid="{CA344C98-4A89-4004-BC7A-79E989666652}"/>
    <hyperlink ref="C127" location="A126094910X" display="A126094910X" xr:uid="{4BCCFBFC-F76B-4105-9493-103B89D709CF}"/>
    <hyperlink ref="D127" location="A126110030K" display="A126110030K" xr:uid="{142473BC-5F08-4E00-A56F-45F1F5BF0200}"/>
    <hyperlink ref="E127" location="A126102470R" display="A126102470R" xr:uid="{EDE0E410-FC31-4FEF-84A0-2DB6CD43D982}"/>
    <hyperlink ref="C128" location="A126094858A" display="A126094858A" xr:uid="{2C895E52-1598-48DC-8367-D60740DE6DD1}"/>
    <hyperlink ref="D128" location="A126109978F" display="A126109978F" xr:uid="{DBA82103-586C-4303-86CB-EA8F679ABCB9}"/>
    <hyperlink ref="E128" location="A126102418F" display="A126102418F" xr:uid="{BB3775EE-1355-47BC-9020-F8B46A91AC45}"/>
    <hyperlink ref="C129" location="A126094934T" display="A126094934T" xr:uid="{DD4F3E36-86D3-42D0-A3E5-37FA21147781}"/>
    <hyperlink ref="D129" location="A126110054C" display="A126110054C" xr:uid="{CE08AA5D-B20C-4D6B-9912-E201D2F1F028}"/>
    <hyperlink ref="E129" location="A126102494J" display="A126102494J" xr:uid="{19DB131A-2D93-4F5D-9982-6A1C7A50060D}"/>
    <hyperlink ref="C130" location="A126094914J" display="A126094914J" xr:uid="{5C1030A4-BEB2-47F3-8910-8BFB8235F81A}"/>
    <hyperlink ref="D130" location="A126110034V" display="A126110034V" xr:uid="{EA478BB7-8C0D-4278-8C9E-040A5EDB08FA}"/>
    <hyperlink ref="E130" location="A126102474X" display="A126102474X" xr:uid="{7E64DF5F-3AF5-43F5-AD14-E001354CB2A8}"/>
    <hyperlink ref="C131" location="A126094946A" display="A126094946A" xr:uid="{3C97EFA7-2EB3-48C9-917E-11A8CCA7AC34}"/>
    <hyperlink ref="D131" location="A126110066L" display="A126110066L" xr:uid="{AC24A7F6-95B0-4610-8D7E-6678B8C371E6}"/>
    <hyperlink ref="E131" location="A126102506F" display="A126102506F" xr:uid="{2E31309D-617D-472E-A23D-863F8E1B8093}"/>
    <hyperlink ref="C132" location="A126094862T" display="A126094862T" xr:uid="{B2606101-8108-4F30-B2D4-428E06114E30}"/>
    <hyperlink ref="D132" location="A126109982W" display="A126109982W" xr:uid="{6BEAA1E8-9F09-43FF-8B1C-6AB434C9C9D6}"/>
    <hyperlink ref="E132" location="A126102422W" display="A126102422W" xr:uid="{40AEE094-D908-4F81-8996-8ECC9B8358ED}"/>
    <hyperlink ref="C133" location="A126094818J" display="A126094818J" xr:uid="{307FDD45-6F42-439A-8108-1F39DDB940EC}"/>
    <hyperlink ref="D133" location="A126109938L" display="A126109938L" xr:uid="{B2EEDC37-7CB0-410D-97EF-293DF7362EC4}"/>
    <hyperlink ref="E133" location="A126102378X" display="A126102378X" xr:uid="{B7F34D39-7C51-4590-A5B6-73B01BFD5C17}"/>
    <hyperlink ref="C134" location="A126094838T" display="A126094838T" xr:uid="{72B7FE02-BDF1-42A7-8860-6ACAC906FDB2}"/>
    <hyperlink ref="D134" location="A126109958W" display="A126109958W" xr:uid="{71DA1C26-BC60-49E7-9B0D-0496300BD991}"/>
    <hyperlink ref="E134" location="A126102398J" display="A126102398J" xr:uid="{5AA692A3-B4C9-40FB-BE56-D9A48B340A7E}"/>
    <hyperlink ref="C135" location="A126094890A" display="A126094890A" xr:uid="{C9210655-C5F3-4417-B040-DDAB9958D2F5}"/>
    <hyperlink ref="D135" location="A126110010A" display="A126110010A" xr:uid="{CCD4C6EC-39EE-4F93-A4BC-80CF8EF45248}"/>
    <hyperlink ref="E135" location="A126102450F" display="A126102450F" xr:uid="{7B52E8CF-DB27-4C96-A852-AC91AB36A015}"/>
    <hyperlink ref="C136" location="A126094842J" display="A126094842J" xr:uid="{4A354CB6-CCED-44E4-B44C-49A2A0E8ACCF}"/>
    <hyperlink ref="D136" location="A126109962L" display="A126109962L" xr:uid="{D0A64E56-F4C0-42C7-8789-3651646D9ABF}"/>
    <hyperlink ref="E136" location="A126102402L" display="A126102402L" xr:uid="{4E4EBA3B-8757-4B9C-8528-CD4CC5D1ADAE}"/>
    <hyperlink ref="C137" location="A126094894K" display="A126094894K" xr:uid="{81F8031C-C151-47A9-825C-E8550EBCC8D3}"/>
    <hyperlink ref="D137" location="A126110014K" display="A126110014K" xr:uid="{F93E325F-DBDE-4729-8AF7-8AA30516108E}"/>
    <hyperlink ref="E137" location="A126102454R" display="A126102454R" xr:uid="{B9A81DC0-B016-40BB-8D12-68AB2E928F4F}"/>
    <hyperlink ref="C138" location="A126094898V" display="A126094898V" xr:uid="{0D9D168A-5DDD-4A79-B304-B3B66F0D4260}"/>
    <hyperlink ref="D138" location="A126110018V" display="A126110018V" xr:uid="{9ECC06D5-3A0F-4A90-B599-3F71A8F09930}"/>
    <hyperlink ref="E138" location="A126102458X" display="A126102458X" xr:uid="{DC7AE36D-6C2D-4B93-A421-8B8258DD058C}"/>
    <hyperlink ref="C139" location="A126094950T" display="A126094950T" xr:uid="{46719908-0058-449C-8DF4-F7C928ABEF24}"/>
    <hyperlink ref="D139" location="A126110070C" display="A126110070C" xr:uid="{57972B0A-B1B4-4E55-B78E-9B5CCDC88292}"/>
    <hyperlink ref="E139" location="A126102510W" display="A126102510W" xr:uid="{AA6855AE-E953-42D8-A283-AA8D9AD86684}"/>
    <hyperlink ref="C140" location="A126094822X" display="A126094822X" xr:uid="{6DF76C52-BDBF-40CE-9B26-A3138D3B0E9F}"/>
    <hyperlink ref="D140" location="A126109942C" display="A126109942C" xr:uid="{448BE02F-19D9-480C-9332-57658B381531}"/>
    <hyperlink ref="E140" location="A126102382R" display="A126102382R" xr:uid="{D943835D-CDA8-4DD3-A71C-9339AF17F544}"/>
    <hyperlink ref="C141" location="A126094938A" display="A126094938A" xr:uid="{02354918-EE77-4189-A552-C392F7340620}"/>
    <hyperlink ref="D141" location="A126110058L" display="A126110058L" xr:uid="{CEE5D82A-D901-4D4D-A3E0-B0D0CA387666}"/>
    <hyperlink ref="E141" location="A126102498T" display="A126102498T" xr:uid="{70B1E61C-6E12-4804-8A80-8722CC12244F}"/>
    <hyperlink ref="C142" location="A126094942T" display="A126094942T" xr:uid="{E6AD79AF-48FE-47C4-BAED-8AAE7B7228E3}"/>
    <hyperlink ref="D142" location="A126110062C" display="A126110062C" xr:uid="{7B00EF18-7F9B-4EF7-8492-B15C7232A509}"/>
    <hyperlink ref="E142" location="A126102502W" display="A126102502W" xr:uid="{821AC042-16FB-47D4-946A-9609C9582CF2}"/>
    <hyperlink ref="C143" location="A126094830X" display="A126094830X" xr:uid="{219F7183-B0DA-47A1-86FB-CE4808FBFF50}"/>
    <hyperlink ref="D143" location="A126109950C" display="A126109950C" xr:uid="{90DDB941-BDCC-4756-B498-8776F53EBF3C}"/>
    <hyperlink ref="E143" location="A126102390R" display="A126102390R" xr:uid="{9D6559BA-EAD3-44FF-80CF-CB25D742EB7A}"/>
    <hyperlink ref="C144" location="A126094866A" display="A126094866A" xr:uid="{6C29EC90-4E38-4279-82FF-7AC8CC4D2024}"/>
    <hyperlink ref="D144" location="A126109986F" display="A126109986F" xr:uid="{D50EAF26-0187-42C4-8A17-CEB7DAE5B5DC}"/>
    <hyperlink ref="E144" location="A126102426F" display="A126102426F" xr:uid="{6DE3307F-2460-4B4C-8C19-53969180B5D8}"/>
    <hyperlink ref="C145" location="A126094902X" display="A126094902X" xr:uid="{3060B63A-4DFC-4119-AAE3-D286B165B9C0}"/>
    <hyperlink ref="D145" location="A126110022K" display="A126110022K" xr:uid="{495C7ACE-8BB2-4B5E-BF83-CFD9A965CCAB}"/>
    <hyperlink ref="E145" location="A126102462R" display="A126102462R" xr:uid="{FF678C18-2954-4CE9-99C6-7EC946FF7050}"/>
    <hyperlink ref="C146" location="A126094954A" display="A126094954A" xr:uid="{6BB2B11B-AB11-4542-8F44-92BBB4F2472F}"/>
    <hyperlink ref="D146" location="A126110074L" display="A126110074L" xr:uid="{4A820E05-2364-4BC0-A6CB-D1503A08C636}"/>
    <hyperlink ref="E146" location="A126102514F" display="A126102514F" xr:uid="{B7D7E6D7-B058-4620-9A17-4E545142F3E3}"/>
    <hyperlink ref="C147" location="A126094826J" display="A126094826J" xr:uid="{6A8800D3-1D9F-409D-9159-498B0A0A6BE8}"/>
    <hyperlink ref="D147" location="A126109946L" display="A126109946L" xr:uid="{798A6A7C-6032-46D1-9FBD-D1C4296BB1C0}"/>
    <hyperlink ref="E147" location="A126102386X" display="A126102386X" xr:uid="{191C2ABF-BF5F-45BE-A68E-B4B23CAD0F11}"/>
    <hyperlink ref="C148" location="A126094906J" display="A126094906J" xr:uid="{3DC4BB9F-8D3D-459C-BE47-72FF50CAEB5A}"/>
    <hyperlink ref="D148" location="A126110026V" display="A126110026V" xr:uid="{E7F76E32-67CD-4978-A2D3-6C64675CDAE3}"/>
    <hyperlink ref="E148" location="A126102466X" display="A126102466X" xr:uid="{BF2F60A8-3151-4B19-BA2C-C166A0417951}"/>
    <hyperlink ref="C149" location="A126094918T" display="A126094918T" xr:uid="{AA4F43AF-C641-4441-A126-163CE32F6267}"/>
    <hyperlink ref="D149" location="A126110038C" display="A126110038C" xr:uid="{C1C9065C-8802-421E-82EC-D2728AC41481}"/>
    <hyperlink ref="E149" location="A126102478J" display="A126102478J" xr:uid="{8549D8F1-6CBC-442C-8236-7C637BEC997F}"/>
    <hyperlink ref="C150" location="A126094850J" display="A126094850J" xr:uid="{F975D705-101A-4F7B-9262-81FE332D4675}"/>
    <hyperlink ref="D150" location="A126109970L" display="A126109970L" xr:uid="{0E883EA5-E0F1-4969-B014-DEA73109F20D}"/>
    <hyperlink ref="E150" location="A126102410L" display="A126102410L" xr:uid="{8C105E17-DE51-40D9-89F9-1D1B3FB316A2}"/>
    <hyperlink ref="C151" location="A126094834J" display="A126094834J" xr:uid="{24672CE0-C688-4B14-A151-827AF202B283}"/>
    <hyperlink ref="D151" location="A126109954L" display="A126109954L" xr:uid="{82E35E23-0150-411D-B072-485D6B72BE1A}"/>
    <hyperlink ref="E151" location="A126102394X" display="A126102394X" xr:uid="{CD2D71B3-3415-4E4B-84BF-447BBE205BB0}"/>
    <hyperlink ref="C152" location="A126094870T" display="A126094870T" xr:uid="{2F6A0A82-5F9A-4F60-8567-F9373D2BE427}"/>
    <hyperlink ref="D152" location="A126109990W" display="A126109990W" xr:uid="{2C1CA73D-0CA9-456F-B99C-3B4ADBDEA56F}"/>
    <hyperlink ref="E152" location="A126102430W" display="A126102430W" xr:uid="{97795FD6-34B3-4E5B-AFC5-C3D8998256E8}"/>
    <hyperlink ref="C153" location="A126094846T" display="A126094846T" xr:uid="{0A5C7438-6DE3-4AF5-9411-8F0C435C0258}"/>
    <hyperlink ref="D153" location="A126109966W" display="A126109966W" xr:uid="{3963DBCE-9874-487F-80FD-57D36763695A}"/>
    <hyperlink ref="E153" location="A126102406W" display="A126102406W" xr:uid="{64650135-224F-4E61-BF9B-810E149D3A2D}"/>
    <hyperlink ref="C154" location="A126094874A" display="A126094874A" xr:uid="{80680D34-831F-41D1-AECE-B7A8BA3D6E7C}"/>
    <hyperlink ref="D154" location="A126109994F" display="A126109994F" xr:uid="{4E292DA7-B5EB-4EF2-A1FF-73E7F633D002}"/>
    <hyperlink ref="E154" location="A126102434F" display="A126102434F" xr:uid="{37F4CECE-B320-4E47-B136-9DDA7B3A2939}"/>
    <hyperlink ref="C155" location="A126094854T" display="A126094854T" xr:uid="{61C26BD2-4443-49AC-BACE-ED17CDB2B955}"/>
    <hyperlink ref="D155" location="A126109974W" display="A126109974W" xr:uid="{D4A6A9F1-0018-471C-86D3-DA898582646D}"/>
    <hyperlink ref="E155" location="A126102414W" display="A126102414W" xr:uid="{DFBB740C-E3D1-4266-96E7-8308FCAD2CC6}"/>
    <hyperlink ref="F121" location="A126098702C" display="A126098702C" xr:uid="{4F32A3D5-A505-44B6-85E9-E09F9CD43C67}"/>
    <hyperlink ref="G121" location="A126113822L" display="A126113822L" xr:uid="{E473384E-768B-432F-851B-00705A3F036A}"/>
    <hyperlink ref="H121" location="A126106262V" display="A126106262V" xr:uid="{F781E471-41C2-4C54-A028-A63965CA7001}"/>
    <hyperlink ref="F122" location="A126098658F" display="A126098658F" xr:uid="{800E4C2E-E2E2-4493-B3A1-C5A35BEC2311}"/>
    <hyperlink ref="G122" location="A126113778R" display="A126113778R" xr:uid="{ADA3D82C-9689-4EC0-BE18-013376E4DAB8}"/>
    <hyperlink ref="H122" location="A126106218K" display="A126106218K" xr:uid="{DE75F155-17FC-4B86-9D94-DC977C05BAAC}"/>
    <hyperlink ref="F123" location="A126098706L" display="A126098706L" xr:uid="{36D43FDE-8706-4308-836D-F492B0240548}"/>
    <hyperlink ref="G123" location="A126113826W" display="A126113826W" xr:uid="{BE644E21-16F6-4C63-B747-426FB802044A}"/>
    <hyperlink ref="H123" location="A126106266C" display="A126106266C" xr:uid="{34DFE591-51EE-4DDA-9AE3-1DA56D4D3295}"/>
    <hyperlink ref="F124" location="A126098710C" display="A126098710C" xr:uid="{42F40B15-4796-41F0-96EC-125696D202CA}"/>
    <hyperlink ref="G124" location="A126113830L" display="A126113830L" xr:uid="{ECC02163-C297-41C9-AC8A-E9FD98D6E091}"/>
    <hyperlink ref="H124" location="A126106270V" display="A126106270V" xr:uid="{F92A49FF-5AFF-46F2-9372-CD065B03133C}"/>
    <hyperlink ref="F125" location="A126098662W" display="A126098662W" xr:uid="{0AF34663-7B99-46C2-87C1-55259812DDCA}"/>
    <hyperlink ref="G125" location="A126113782F" display="A126113782F" xr:uid="{85809550-E14A-4375-876D-AD859E80C6A1}"/>
    <hyperlink ref="H125" location="A126106222A" display="A126106222A" xr:uid="{0026C355-26A0-412B-B6DF-7A9F087B6589}"/>
    <hyperlink ref="F126" location="A126098666F" display="A126098666F" xr:uid="{FFE78718-C0AF-4CA6-84D1-383F73CFC8A8}"/>
    <hyperlink ref="G126" location="A126113786R" display="A126113786R" xr:uid="{803B76E9-0834-4853-B35D-AA2DE7D40070}"/>
    <hyperlink ref="H126" location="A126106226K" display="A126106226K" xr:uid="{C7B03044-94AB-47F4-990E-0F61C24747C0}"/>
    <hyperlink ref="F127" location="A126098690F" display="A126098690F" xr:uid="{7D598991-4469-4745-B0D8-4E2123D5F6E1}"/>
    <hyperlink ref="G127" location="A126113810C" display="A126113810C" xr:uid="{7B1A08E1-296D-4E61-B8E3-2FE389E2E336}"/>
    <hyperlink ref="H127" location="A126106250K" display="A126106250K" xr:uid="{77B0FE3F-2C4B-449D-ACB0-BC6BE18B3414}"/>
    <hyperlink ref="F128" location="A126098638W" display="A126098638W" xr:uid="{083F7E64-762F-4749-8206-D3F166154DDD}"/>
    <hyperlink ref="G128" location="A126113758F" display="A126113758F" xr:uid="{E95F4123-17FC-49CD-AD00-44558426F48F}"/>
    <hyperlink ref="H128" location="A126106198L" display="A126106198L" xr:uid="{D076AF40-4C2D-4757-803F-30D4A0906596}"/>
    <hyperlink ref="F129" location="A126098714L" display="A126098714L" xr:uid="{0A567438-738B-4B03-BADC-545FB5B15E60}"/>
    <hyperlink ref="G129" location="A126113834W" display="A126113834W" xr:uid="{CBEF1D2D-3D14-44DE-A68D-4F389046EEE9}"/>
    <hyperlink ref="H129" location="A126106274C" display="A126106274C" xr:uid="{5AD353E2-645A-4B13-9E07-B1D6A230F37D}"/>
    <hyperlink ref="F130" location="A126098694R" display="A126098694R" xr:uid="{B49953B6-68C0-4247-9A5F-61C23B2E05FA}"/>
    <hyperlink ref="G130" location="A126113814L" display="A126113814L" xr:uid="{FC6ABAC5-8D48-4604-8D2F-AFF4B38A1F07}"/>
    <hyperlink ref="H130" location="A126106254V" display="A126106254V" xr:uid="{951A7413-F8A5-4DBF-A899-6250C2A5CB7E}"/>
    <hyperlink ref="F131" location="A126098726W" display="A126098726W" xr:uid="{DD1A266F-F253-4DCD-8E87-327E3BA2E9D0}"/>
    <hyperlink ref="G131" location="A126113846F" display="A126113846F" xr:uid="{2540C686-8427-447C-AF83-C1CC9D49FF82}"/>
    <hyperlink ref="H131" location="A126106286L" display="A126106286L" xr:uid="{B21C815F-7DD3-448A-B3FD-F99747F2C0C5}"/>
    <hyperlink ref="F132" location="A126098642L" display="A126098642L" xr:uid="{B683496C-5823-43A3-AEA1-E5ABC1EC454C}"/>
    <hyperlink ref="G132" location="A126113762W" display="A126113762W" xr:uid="{5F1F3C8F-3256-4CCF-A431-B5C9D6165CC9}"/>
    <hyperlink ref="H132" location="A126106202T" display="A126106202T" xr:uid="{36CF4413-2EFA-4509-A0C5-0F3EA31CA687}"/>
    <hyperlink ref="F133" location="A126098598R" display="A126098598R" xr:uid="{C32421F1-DC72-4F69-9198-9058E3BFCEE3}"/>
    <hyperlink ref="G133" location="A126113718L" display="A126113718L" xr:uid="{BA1FD8A6-0D10-441B-9E8A-7108FD6E7553}"/>
    <hyperlink ref="H133" location="A126106158V" display="A126106158V" xr:uid="{D10EE0A3-4D46-4158-AA1F-B6B0C9DAB4C1}"/>
    <hyperlink ref="F134" location="A126098618L" display="A126098618L" xr:uid="{AECD604C-307B-431F-9DF7-ED9F4DAB8684}"/>
    <hyperlink ref="G134" location="A126113738W" display="A126113738W" xr:uid="{AA7C3D3E-9204-45FA-BA8A-6A260E77E6F8}"/>
    <hyperlink ref="H134" location="A126106178C" display="A126106178C" xr:uid="{1F36F35C-9320-4F06-B62B-91DD48984601}"/>
    <hyperlink ref="F135" location="A126098670W" display="A126098670W" xr:uid="{DE5E7D70-69DD-4564-BB68-1F5BC4ACA99F}"/>
    <hyperlink ref="G135" location="A126113790F" display="A126113790F" xr:uid="{F894D1C6-45F5-467D-802D-ED05773A917F}"/>
    <hyperlink ref="H135" location="A126106230A" display="A126106230A" xr:uid="{15E2C9B9-4A50-44A1-B7CB-48E55639CCB3}"/>
    <hyperlink ref="F136" location="A126098622C" display="A126098622C" xr:uid="{585B52ED-B71D-4DBF-B96F-AFDCD62933B1}"/>
    <hyperlink ref="G136" location="A126113742L" display="A126113742L" xr:uid="{D31EAFA9-D5B1-4215-BB7A-D44A82D097AE}"/>
    <hyperlink ref="H136" location="A126106182V" display="A126106182V" xr:uid="{E17E71B9-F534-4C56-97C9-A6CB7C7CE4D4}"/>
    <hyperlink ref="F137" location="A126098674F" display="A126098674F" xr:uid="{1DFD3B99-1FC1-4E33-8578-26853AB3DA25}"/>
    <hyperlink ref="G137" location="A126113794R" display="A126113794R" xr:uid="{F7CE1D23-7CC6-4252-A689-B5F92B377E6B}"/>
    <hyperlink ref="H137" location="A126106234K" display="A126106234K" xr:uid="{3879D66C-EE64-4DB9-9115-B0BF5EB30F8C}"/>
    <hyperlink ref="F138" location="A126098678R" display="A126098678R" xr:uid="{27EFA555-6AFC-410C-8799-C5ED03844964}"/>
    <hyperlink ref="G138" location="A126113798X" display="A126113798X" xr:uid="{441ED426-F87B-4AD7-A8C8-267EE6592CBE}"/>
    <hyperlink ref="H138" location="A126106238V" display="A126106238V" xr:uid="{D353479E-0056-42DD-872A-377640412140}"/>
    <hyperlink ref="F139" location="A126098730L" display="A126098730L" xr:uid="{1D481F5F-175E-4499-8ED2-D88725B5FB6C}"/>
    <hyperlink ref="G139" location="A126113850W" display="A126113850W" xr:uid="{73863FE7-3AE4-46C6-98A9-0F6B6B56A691}"/>
    <hyperlink ref="H139" location="A126106290C" display="A126106290C" xr:uid="{41522269-789B-4E26-B3A7-24194C2F6108}"/>
    <hyperlink ref="F140" location="A126098602V" display="A126098602V" xr:uid="{3AFF29EF-0B16-4D0D-B0C4-10C830FE86B8}"/>
    <hyperlink ref="G140" location="A126113722C" display="A126113722C" xr:uid="{D84DB996-D7A6-4454-AD9A-88707C329BC2}"/>
    <hyperlink ref="H140" location="A126106162K" display="A126106162K" xr:uid="{CF8F0A21-71E7-4685-AB0D-4DB983963DAB}"/>
    <hyperlink ref="F141" location="A126098718W" display="A126098718W" xr:uid="{5CFB4009-282E-4FD3-B95E-6966AA18EFD9}"/>
    <hyperlink ref="G141" location="A126113838F" display="A126113838F" xr:uid="{A04DCE03-D58F-434E-973D-8EE7BD35F0CD}"/>
    <hyperlink ref="H141" location="A126106278L" display="A126106278L" xr:uid="{04F6903F-505A-4246-A483-78811413D353}"/>
    <hyperlink ref="F142" location="A126098722L" display="A126098722L" xr:uid="{86F0DA16-C7FF-4C50-8AC8-96D2A4EE32BF}"/>
    <hyperlink ref="G142" location="A126113842W" display="A126113842W" xr:uid="{2E778833-43F3-4809-B47E-E4626ADC17A8}"/>
    <hyperlink ref="H142" location="A126106282C" display="A126106282C" xr:uid="{B140DE9E-F4E6-4BBE-8B14-2F38FF0E9D32}"/>
    <hyperlink ref="F143" location="A126098610V" display="A126098610V" xr:uid="{24364185-50BF-45DF-A4F6-24A960E07D0D}"/>
    <hyperlink ref="G143" location="A126113730C" display="A126113730C" xr:uid="{51C3ED53-A910-4B83-99B6-747146174ED7}"/>
    <hyperlink ref="H143" location="A126106170K" display="A126106170K" xr:uid="{895E04A5-7538-46E4-B969-18FE66A15CAE}"/>
    <hyperlink ref="F144" location="A126098646W" display="A126098646W" xr:uid="{7AFDEA87-B10A-470A-8E84-2D22442B8B9C}"/>
    <hyperlink ref="G144" location="A126113766F" display="A126113766F" xr:uid="{7C368C99-504A-43DD-82B9-A22B804E32AF}"/>
    <hyperlink ref="H144" location="A126106206A" display="A126106206A" xr:uid="{A3D2802E-90CB-4B2B-ABE5-AA0E49B46DBA}"/>
    <hyperlink ref="F145" location="A126098682F" display="A126098682F" xr:uid="{F08AAF92-737D-4105-A3FA-9D154DBBD3D3}"/>
    <hyperlink ref="G145" location="A126113802C" display="A126113802C" xr:uid="{366E2828-97CE-497D-BF73-9E3858FE778D}"/>
    <hyperlink ref="H145" location="A126106242K" display="A126106242K" xr:uid="{39B47452-1B8A-4879-993C-1C99ADD1C468}"/>
    <hyperlink ref="F146" location="A126098734W" display="A126098734W" xr:uid="{1A6B5B3D-91B7-42D4-BE2A-AB25892862C3}"/>
    <hyperlink ref="G146" location="A126113854F" display="A126113854F" xr:uid="{261228DE-8D5A-4E0D-95C5-D89BB4A37D7F}"/>
    <hyperlink ref="H146" location="A126106294L" display="A126106294L" xr:uid="{3A93899A-0985-4ADF-925E-84BE6A493BEA}"/>
    <hyperlink ref="F147" location="A126098606C" display="A126098606C" xr:uid="{2087EEF3-3BA0-4569-8847-6EDF3E980153}"/>
    <hyperlink ref="G147" location="A126113726L" display="A126113726L" xr:uid="{33178ACA-3B6C-4697-980A-3C42F556E8A8}"/>
    <hyperlink ref="H147" location="A126106166V" display="A126106166V" xr:uid="{EFE90DF8-84F2-4255-A243-AB43F2FDA2F5}"/>
    <hyperlink ref="F148" location="A126098686R" display="A126098686R" xr:uid="{FBFE1AB2-ECC8-4488-B74E-555AD10D0D2D}"/>
    <hyperlink ref="G148" location="A126113806L" display="A126113806L" xr:uid="{EDD27F10-CAD7-4DBE-B1F9-789EAA2DABC9}"/>
    <hyperlink ref="H148" location="A126106246V" display="A126106246V" xr:uid="{8011A725-771C-4690-9C86-30B6381803EA}"/>
    <hyperlink ref="F149" location="A126098698X" display="A126098698X" xr:uid="{2AE18CDA-E1F9-42E7-A8D4-3A7711034984}"/>
    <hyperlink ref="G149" location="A126113818W" display="A126113818W" xr:uid="{B0233C44-AADF-430C-90F0-20517DE736A8}"/>
    <hyperlink ref="H149" location="A126106258C" display="A126106258C" xr:uid="{4875BB78-130F-4F8F-94FE-79AC33315E28}"/>
    <hyperlink ref="F150" location="A126098630C" display="A126098630C" xr:uid="{985110AE-2705-484E-91A0-983397F01FF6}"/>
    <hyperlink ref="G150" location="A126113750L" display="A126113750L" xr:uid="{6A14302D-6B48-40FB-9783-F4394A26FEEB}"/>
    <hyperlink ref="H150" location="A126106190V" display="A126106190V" xr:uid="{3CAEF7BB-7AB1-425C-B993-B4D3B9A709C3}"/>
    <hyperlink ref="F151" location="A126098614C" display="A126098614C" xr:uid="{F0DB9ECD-9FD8-4903-8838-9F4173C7C2A3}"/>
    <hyperlink ref="G151" location="A126113734L" display="A126113734L" xr:uid="{108B407D-7A54-4F7E-9803-E6E9647172C4}"/>
    <hyperlink ref="H151" location="A126106174V" display="A126106174V" xr:uid="{4B5D3880-B98E-4682-80F0-1C4495368A58}"/>
    <hyperlink ref="F152" location="A126098650L" display="A126098650L" xr:uid="{58206073-D8E1-4580-AB5F-C86332AB69A1}"/>
    <hyperlink ref="G152" location="A126113770W" display="A126113770W" xr:uid="{CAB0CBCB-1E12-447B-9FCF-1CF9782A01CD}"/>
    <hyperlink ref="H152" location="A126106210T" display="A126106210T" xr:uid="{28F8CA21-329D-421C-BFC1-B255A77E6C31}"/>
    <hyperlink ref="F153" location="A126098626L" display="A126098626L" xr:uid="{97B2644B-B4AE-4032-A6C3-575F02202B78}"/>
    <hyperlink ref="G153" location="A126113746W" display="A126113746W" xr:uid="{F2B3689D-10FA-46DC-A597-C8AAFB52288C}"/>
    <hyperlink ref="H153" location="A126106186C" display="A126106186C" xr:uid="{012F56E9-DD0E-4E0F-B3E8-E6FBA4AA6970}"/>
    <hyperlink ref="F154" location="A126098654W" display="A126098654W" xr:uid="{31191641-C576-417B-9300-E4B6369BBEF0}"/>
    <hyperlink ref="G154" location="A126113774F" display="A126113774F" xr:uid="{89282F28-7BD7-4430-8096-6866DC314249}"/>
    <hyperlink ref="H154" location="A126106214A" display="A126106214A" xr:uid="{DCED6A84-028B-43EA-9376-809C76E5EFF6}"/>
    <hyperlink ref="F155" location="A126098634L" display="A126098634L" xr:uid="{1272B75C-5DD5-4CF3-8BDA-D1BFF73B2C46}"/>
    <hyperlink ref="G155" location="A126113754W" display="A126113754W" xr:uid="{B1073040-C624-4681-B478-635C43382BBC}"/>
    <hyperlink ref="H155" location="A126106194C" display="A126106194C" xr:uid="{9C192284-B409-4B8C-BD67-58BB5FA3F296}"/>
    <hyperlink ref="I121" location="A126096182X" display="A126096182X" xr:uid="{4AB3A674-6FCD-4C20-B7C1-CD807BC2A7BE}"/>
    <hyperlink ref="J121" location="A126111302W" display="A126111302W" xr:uid="{0DBB78EE-138A-4870-A83F-4E3E120D9AA4}"/>
    <hyperlink ref="K121" location="A126103742A" display="A126103742A" xr:uid="{3E53477E-F2FE-4677-A375-5FFD76C035F8}"/>
    <hyperlink ref="I122" location="A126096138R" display="A126096138R" xr:uid="{6F9AEB1C-D1FF-479B-8E52-2F7473655789}"/>
    <hyperlink ref="J122" location="A126111258X" display="A126111258X" xr:uid="{981196AC-C126-474E-8599-2BC35CE63C8A}"/>
    <hyperlink ref="K122" location="A126103698C" display="A126103698C" xr:uid="{B3121A45-1B6B-4F54-82A3-CDCD45B7A375}"/>
    <hyperlink ref="I123" location="A126096186J" display="A126096186J" xr:uid="{AEB56D10-C267-4BD0-999E-ECA87D057C35}"/>
    <hyperlink ref="J123" location="A126111306F" display="A126111306F" xr:uid="{9FD72FB1-D6B3-463C-B7D7-05708BF6020D}"/>
    <hyperlink ref="K123" location="A126103746K" display="A126103746K" xr:uid="{E81BA8D2-51ED-49C3-AFA2-04E83CB96D19}"/>
    <hyperlink ref="I124" location="A126096190X" display="A126096190X" xr:uid="{747853DF-A3E9-4BC7-87A2-1D127DC8A9B1}"/>
    <hyperlink ref="J124" location="A126111310W" display="A126111310W" xr:uid="{80A57DAF-98E6-40DD-9A9F-CE803886136D}"/>
    <hyperlink ref="K124" location="A126103750A" display="A126103750A" xr:uid="{BD8D613F-11AB-47E4-AF2E-0B8E275B384C}"/>
    <hyperlink ref="I125" location="A126096142F" display="A126096142F" xr:uid="{54D2F230-9BB6-49CE-A823-79DFA3B30B44}"/>
    <hyperlink ref="J125" location="A126111262R" display="A126111262R" xr:uid="{C504C479-82E7-4C63-8BC1-C78E20AEAB35}"/>
    <hyperlink ref="K125" location="A126103702J" display="A126103702J" xr:uid="{EC42E38D-B1AA-4785-BAAE-BBD43F3BA748}"/>
    <hyperlink ref="I126" location="A126096146R" display="A126096146R" xr:uid="{6EE4278F-0265-417F-B25A-55F3279E2492}"/>
    <hyperlink ref="J126" location="A126111266X" display="A126111266X" xr:uid="{AD0ADE50-360E-4370-B315-BE6A561F3051}"/>
    <hyperlink ref="K126" location="A126103706T" display="A126103706T" xr:uid="{02D44209-1C4A-4124-8432-5E6A59F862BD}"/>
    <hyperlink ref="I127" location="A126096170R" display="A126096170R" xr:uid="{EA70DA0D-32A2-43AC-9B92-5F7706282EC6}"/>
    <hyperlink ref="J127" location="A126111290X" display="A126111290X" xr:uid="{56B29DFB-0A5C-4DF9-AC58-6E8EF9956DBC}"/>
    <hyperlink ref="K127" location="A126103730T" display="A126103730T" xr:uid="{0C742800-8602-4D6C-B8BA-C81A1264A9D5}"/>
    <hyperlink ref="I128" location="A126096118F" display="A126096118F" xr:uid="{319ACD68-0D57-41E6-8718-6F66C50F90F6}"/>
    <hyperlink ref="J128" location="A126111238R" display="A126111238R" xr:uid="{880C3D91-5807-48EE-BA98-93DBF1222214}"/>
    <hyperlink ref="K128" location="A126103678V" display="A126103678V" xr:uid="{79AA5C82-18B4-46D2-BE16-E8EC1A8E7D91}"/>
    <hyperlink ref="I129" location="A126096194J" display="A126096194J" xr:uid="{B0FABAC6-502C-43FA-86D1-087B2EAA04FD}"/>
    <hyperlink ref="J129" location="A126111314F" display="A126111314F" xr:uid="{67EE1458-F4B0-4AEF-B63F-ACA744D528AD}"/>
    <hyperlink ref="K129" location="A126103754K" display="A126103754K" xr:uid="{F3114AE5-2452-437F-8706-190E04E10E7C}"/>
    <hyperlink ref="I130" location="A126096174X" display="A126096174X" xr:uid="{18F09723-7575-4CE9-B4BC-87E181F4A945}"/>
    <hyperlink ref="J130" location="A126111294J" display="A126111294J" xr:uid="{5086EFB0-7E7C-474E-A6D0-BB92A0251FF6}"/>
    <hyperlink ref="K130" location="A126103734A" display="A126103734A" xr:uid="{4DE85B9B-D36B-48DC-B2F2-80EF4462C7A3}"/>
    <hyperlink ref="I131" location="A126096206F" display="A126096206F" xr:uid="{C79CFF3E-793A-45F8-BA15-F9BBEA5EB61C}"/>
    <hyperlink ref="J131" location="A126111326R" display="A126111326R" xr:uid="{7270AC12-C7E7-4EF4-846E-D8AFEA6E493E}"/>
    <hyperlink ref="K131" location="A126103766V" display="A126103766V" xr:uid="{B6CAB9A5-89AA-4124-B2C0-753FC6849E75}"/>
    <hyperlink ref="I132" location="A126096122W" display="A126096122W" xr:uid="{CC563F8F-F490-473F-AB8C-C0F36F04715D}"/>
    <hyperlink ref="J132" location="A126111242F" display="A126111242F" xr:uid="{FE48249D-F8B8-4E32-B8BE-2F7E5CFAC322}"/>
    <hyperlink ref="K132" location="A126103682K" display="A126103682K" xr:uid="{7C53816E-8425-45F7-B0D0-3522F8A0B5EC}"/>
    <hyperlink ref="I133" location="A126096078X" display="A126096078X" xr:uid="{E918A573-36F9-440C-AF43-3DB79A6483BD}"/>
    <hyperlink ref="J133" location="A126111198J" display="A126111198J" xr:uid="{B7E63093-8228-40F7-8E83-919785CE3D96}"/>
    <hyperlink ref="K133" location="A126103638A" display="A126103638A" xr:uid="{A23A6091-160E-4D07-873A-30C5AE6CEB92}"/>
    <hyperlink ref="I134" location="A126096098J" display="A126096098J" xr:uid="{4CAEF00E-0998-4154-9109-57A1514600AA}"/>
    <hyperlink ref="J134" location="A126111218F" display="A126111218F" xr:uid="{CD176A8E-4BFB-4B22-8DC1-82597967DCC2}"/>
    <hyperlink ref="K134" location="A126103658K" display="A126103658K" xr:uid="{88B9AB0C-E591-4566-B9F8-801A5AC13E50}"/>
    <hyperlink ref="I135" location="A126096150F" display="A126096150F" xr:uid="{3864EE41-BD9E-4E51-9176-64AC19FCD153}"/>
    <hyperlink ref="J135" location="A126111270R" display="A126111270R" xr:uid="{50432472-7939-468F-B975-B10A17FA3727}"/>
    <hyperlink ref="K135" location="A126103710J" display="A126103710J" xr:uid="{E50296E2-08C2-4345-9797-0F9A20D11EA4}"/>
    <hyperlink ref="I136" location="A126096102L" display="A126096102L" xr:uid="{B33AD209-5A78-4F92-91B9-3582C45F4CDD}"/>
    <hyperlink ref="J136" location="A126111222W" display="A126111222W" xr:uid="{1F1723B7-0F02-47FF-B5DC-9DDF0B910CA7}"/>
    <hyperlink ref="K136" location="A126103662A" display="A126103662A" xr:uid="{357DBCC3-AB5D-49FE-AE50-614570EA8F54}"/>
    <hyperlink ref="I137" location="A126096154R" display="A126096154R" xr:uid="{D476FACA-B618-4114-B9D1-8297026CAA4B}"/>
    <hyperlink ref="J137" location="A126111274X" display="A126111274X" xr:uid="{5CE3D0F8-837B-487D-8232-4129EFF86928}"/>
    <hyperlink ref="K137" location="A126103714T" display="A126103714T" xr:uid="{FFFA82D6-699E-49E9-89D1-D9581A07071E}"/>
    <hyperlink ref="I138" location="A126096158X" display="A126096158X" xr:uid="{E9544218-2282-411C-92F0-38894A08B425}"/>
    <hyperlink ref="J138" location="A126111278J" display="A126111278J" xr:uid="{71DA1488-16EB-449B-9369-EF792E85765E}"/>
    <hyperlink ref="K138" location="A126103718A" display="A126103718A" xr:uid="{B42415AE-88E3-4260-8B00-92D5DD2A25BE}"/>
    <hyperlink ref="I139" location="A126096210W" display="A126096210W" xr:uid="{B2211EA6-5A01-4DF9-A776-91B7B3D41A99}"/>
    <hyperlink ref="J139" location="A126111330F" display="A126111330F" xr:uid="{682741A2-3816-4026-A194-75954F9502C7}"/>
    <hyperlink ref="K139" location="A126103770K" display="A126103770K" xr:uid="{0EA452F8-569E-411F-84AF-DBCE8D4A86F4}"/>
    <hyperlink ref="I140" location="A126096082R" display="A126096082R" xr:uid="{E0BDE00A-EEC6-461C-904B-789DFBA9205B}"/>
    <hyperlink ref="J140" location="A126111202L" display="A126111202L" xr:uid="{99A4A9AB-31D9-40E6-8723-5651A0677527}"/>
    <hyperlink ref="K140" location="A126103642T" display="A126103642T" xr:uid="{A9ECF0E8-A4A8-459F-A95B-AC10AFB2DE4D}"/>
    <hyperlink ref="I141" location="A126096198T" display="A126096198T" xr:uid="{BF759173-B639-4B1A-8471-0A1C36616823}"/>
    <hyperlink ref="J141" location="A126111318R" display="A126111318R" xr:uid="{0C0B308C-17A4-4C0B-A24B-3AB69FC36DE1}"/>
    <hyperlink ref="K141" location="A126103758V" display="A126103758V" xr:uid="{8E9DC60A-7706-43D5-9643-D1ED00FAB860}"/>
    <hyperlink ref="I142" location="A126096202W" display="A126096202W" xr:uid="{E32F1AD1-8B90-4126-82E7-D3BF34AC688F}"/>
    <hyperlink ref="J142" location="A126111322F" display="A126111322F" xr:uid="{99EA1AB6-1FF8-46E0-AE6D-C143B5FDCFDE}"/>
    <hyperlink ref="K142" location="A126103762K" display="A126103762K" xr:uid="{8F271342-C14D-4A28-B95C-51A3CF477820}"/>
    <hyperlink ref="I143" location="A126096090R" display="A126096090R" xr:uid="{B3C2FFDC-32AF-45DC-B58B-2C522529EA6D}"/>
    <hyperlink ref="J143" location="A126111210L" display="A126111210L" xr:uid="{6965F845-CEA3-4FBA-8126-31229F84D7C3}"/>
    <hyperlink ref="K143" location="A126103650T" display="A126103650T" xr:uid="{27CE18D5-3612-49E2-A73E-C10E39AF546A}"/>
    <hyperlink ref="I144" location="A126096126F" display="A126096126F" xr:uid="{7B12CAAD-033B-485F-9EB2-3263F328E875}"/>
    <hyperlink ref="J144" location="A126111246R" display="A126111246R" xr:uid="{CA3494F0-5650-4924-BD0D-DFB12E1A65D7}"/>
    <hyperlink ref="K144" location="A126103686V" display="A126103686V" xr:uid="{0E500A86-F150-4E67-877C-31968D630F51}"/>
    <hyperlink ref="I145" location="A126096162R" display="A126096162R" xr:uid="{DD737654-1368-4CDC-B920-FB6D8C0D3A7F}"/>
    <hyperlink ref="J145" location="A126111282X" display="A126111282X" xr:uid="{4828A5B5-F1A1-4169-AC7F-4F45F5B9BF0F}"/>
    <hyperlink ref="K145" location="A126103722T" display="A126103722T" xr:uid="{D69679A8-C3D3-4E04-9E59-D016DFD0F38B}"/>
    <hyperlink ref="I146" location="A126096214F" display="A126096214F" xr:uid="{097DF760-F393-4EC1-AC6F-B0EEA5C5D967}"/>
    <hyperlink ref="J146" location="A126111334R" display="A126111334R" xr:uid="{6CFCFD45-8A38-44D0-A874-704437EBF066}"/>
    <hyperlink ref="K146" location="A126103774V" display="A126103774V" xr:uid="{A9255DEA-DC31-4D6A-B342-5A21BBAF5415}"/>
    <hyperlink ref="I147" location="A126096086X" display="A126096086X" xr:uid="{1D7EC2EC-9073-4AC3-9882-9036227CCD22}"/>
    <hyperlink ref="J147" location="A126111206W" display="A126111206W" xr:uid="{1C7EFD94-1AE1-43CD-ADC5-D79CF44FC410}"/>
    <hyperlink ref="K147" location="A126103646A" display="A126103646A" xr:uid="{F0E6EACE-211B-41FB-A05D-60EEE4F8BE7B}"/>
    <hyperlink ref="I148" location="A126096166X" display="A126096166X" xr:uid="{08DB7324-5637-42C8-8D60-C617B03EEA79}"/>
    <hyperlink ref="J148" location="A126111286J" display="A126111286J" xr:uid="{34ACB7C2-D798-4E21-A61D-83BE6FA16FE6}"/>
    <hyperlink ref="K148" location="A126103726A" display="A126103726A" xr:uid="{14C42513-B1BD-4743-8F99-B0FC65C35CF2}"/>
    <hyperlink ref="I149" location="A126096178J" display="A126096178J" xr:uid="{B6E8AD77-F490-4068-9B69-438C3AFE5701}"/>
    <hyperlink ref="J149" location="A126111298T" display="A126111298T" xr:uid="{E68A62E1-34A3-4485-85AD-0644C57649D6}"/>
    <hyperlink ref="K149" location="A126103738K" display="A126103738K" xr:uid="{FBA19F6E-E44D-41B7-8EEC-CBD27D848F7C}"/>
    <hyperlink ref="I150" location="A126096110L" display="A126096110L" xr:uid="{EAB36E90-EDF3-425F-B34D-85F3BA555777}"/>
    <hyperlink ref="J150" location="A126111230W" display="A126111230W" xr:uid="{7FD87C91-BE63-4C39-9C22-00B7763E6E6A}"/>
    <hyperlink ref="K150" location="A126103670A" display="A126103670A" xr:uid="{8D6C3BD0-EC3D-4FA1-98EA-DE6EE29F04CA}"/>
    <hyperlink ref="I151" location="A126096094X" display="A126096094X" xr:uid="{57FC2EB1-A3ED-4341-B870-1AF167AE5E48}"/>
    <hyperlink ref="J151" location="A126111214W" display="A126111214W" xr:uid="{CCD9567C-7E66-421A-AD1C-2CCCB52BFCCC}"/>
    <hyperlink ref="K151" location="A126103654A" display="A126103654A" xr:uid="{CDEC93E3-C76E-4BC7-932C-C2C66BE36998}"/>
    <hyperlink ref="I152" location="A126096130W" display="A126096130W" xr:uid="{EBBF6188-9E25-4A4D-9E04-1999CC87D5CA}"/>
    <hyperlink ref="J152" location="A126111250F" display="A126111250F" xr:uid="{62A58479-D1B8-4850-A55B-EA454AA76052}"/>
    <hyperlink ref="K152" location="A126103690K" display="A126103690K" xr:uid="{E952CE2B-08C3-4E32-AED6-8D2E9898E644}"/>
    <hyperlink ref="I153" location="A126096106W" display="A126096106W" xr:uid="{46F2275B-0630-4144-A117-DF619FBA424E}"/>
    <hyperlink ref="J153" location="A126111226F" display="A126111226F" xr:uid="{449E4872-3419-43E1-A6C7-B34886BB285C}"/>
    <hyperlink ref="K153" location="A126103666K" display="A126103666K" xr:uid="{97459426-1E3B-46E2-928F-CC35FA758915}"/>
    <hyperlink ref="I154" location="A126096134F" display="A126096134F" xr:uid="{C39F44BE-CFF2-4615-A860-DB4EBE453AA4}"/>
    <hyperlink ref="J154" location="A126111254R" display="A126111254R" xr:uid="{2BEF7F8E-38BE-437E-B270-58B479DA965C}"/>
    <hyperlink ref="K154" location="A126103694V" display="A126103694V" xr:uid="{BE86422F-8F42-4142-9223-1CF4BFD23617}"/>
    <hyperlink ref="I155" location="A126096114W" display="A126096114W" xr:uid="{645CF3B1-5110-4164-96F3-9E166935C286}"/>
    <hyperlink ref="J155" location="A126111234F" display="A126111234F" xr:uid="{03236D2C-6E4E-48F7-86CA-8F1843E6ACCA}"/>
    <hyperlink ref="K155" location="A126103674K" display="A126103674K" xr:uid="{B5E33BE6-14FF-4368-86D2-7C742311E51D}"/>
    <hyperlink ref="L121" location="A126099962T" display="A126099962T" xr:uid="{C885D7CF-5300-4961-B060-6DDCC15096F9}"/>
    <hyperlink ref="M121" location="A126115082C" display="A126115082C" xr:uid="{E3820D56-AF47-40E4-8394-BADF83801CA3}"/>
    <hyperlink ref="N121" location="A126107522W" display="A126107522W" xr:uid="{D951998E-B98D-4CD5-98B9-A07D44761E2F}"/>
    <hyperlink ref="L122" location="A126099918J" display="A126099918J" xr:uid="{21C91D79-4739-4CA2-8D90-5F2F35A03E92}"/>
    <hyperlink ref="M122" location="A126115038V" display="A126115038V" xr:uid="{316EBE69-B1D2-4C6C-BD8E-9F087B9E4472}"/>
    <hyperlink ref="N122" location="A126107478X" display="A126107478X" xr:uid="{158723ED-0CB9-4F03-9BE9-C3681EADC666}"/>
    <hyperlink ref="L123" location="A126099966A" display="A126099966A" xr:uid="{63A22CE4-F0FA-48FC-9DC5-6A055079313B}"/>
    <hyperlink ref="M123" location="A126115086L" display="A126115086L" xr:uid="{5C66B611-5328-4B24-BC9C-A78A22954D3A}"/>
    <hyperlink ref="N123" location="A126107526F" display="A126107526F" xr:uid="{57BE326C-EB3A-4B3F-8A69-5484638F821A}"/>
    <hyperlink ref="L124" location="A126099970T" display="A126099970T" xr:uid="{0C3470E9-BE73-4DF0-8AC8-8AFD55A542C0}"/>
    <hyperlink ref="M124" location="A126115090C" display="A126115090C" xr:uid="{CF0FBE17-B9F5-4648-829C-52771AB1806F}"/>
    <hyperlink ref="N124" location="A126107530W" display="A126107530W" xr:uid="{C9270D34-740D-4EBF-B02D-3904B33A38E3}"/>
    <hyperlink ref="L125" location="A126099922X" display="A126099922X" xr:uid="{209A2C7C-383F-473B-BD6A-84E8BD531F15}"/>
    <hyperlink ref="M125" location="A126115042K" display="A126115042K" xr:uid="{C88DFDF3-9596-4274-9A10-7A8173BD1590}"/>
    <hyperlink ref="N125" location="A126107482R" display="A126107482R" xr:uid="{9A3E79B7-CA43-4819-92C3-FF41C805D771}"/>
    <hyperlink ref="L126" location="A126099926J" display="A126099926J" xr:uid="{43D84857-C3FF-42AA-9BC7-55F86F827FAD}"/>
    <hyperlink ref="M126" location="A126115046V" display="A126115046V" xr:uid="{79305AB6-DD72-41A2-86D4-436BF6E9821F}"/>
    <hyperlink ref="N126" location="A126107486X" display="A126107486X" xr:uid="{57850F0B-3658-480C-B1FB-C9B25459ADC2}"/>
    <hyperlink ref="L127" location="A126099950J" display="A126099950J" xr:uid="{27251728-EB8A-4277-84F7-2E124A63D6B4}"/>
    <hyperlink ref="M127" location="A126115070V" display="A126115070V" xr:uid="{E0DC2908-C681-4CB0-A037-D85D73241239}"/>
    <hyperlink ref="N127" location="A126107510L" display="A126107510L" xr:uid="{225E8F26-87CA-4C35-932C-E30BDF87C055}"/>
    <hyperlink ref="L128" location="A126099898K" display="A126099898K" xr:uid="{EB368568-33C6-4D9F-BAA7-5074116411CF}"/>
    <hyperlink ref="M128" location="A126115018K" display="A126115018K" xr:uid="{4747C9E5-F337-45F7-BCF8-E2AC8DEFCC16}"/>
    <hyperlink ref="N128" location="A126107458R" display="A126107458R" xr:uid="{69E47ECC-855D-4D63-8FA8-0A9DE1C9DA0D}"/>
    <hyperlink ref="L129" location="A126099974A" display="A126099974A" xr:uid="{66529D63-427E-4F19-B386-489AC0DFD143}"/>
    <hyperlink ref="M129" location="A126115094L" display="A126115094L" xr:uid="{7F56FA0F-E1DA-4D22-B7F2-BA6E5822147C}"/>
    <hyperlink ref="N129" location="A126107534F" display="A126107534F" xr:uid="{76FC1318-CD2C-4315-9E00-937CDB5542D4}"/>
    <hyperlink ref="L130" location="A126099954T" display="A126099954T" xr:uid="{94FB2D45-7D7F-4EF1-A25E-F66D4034C0FC}"/>
    <hyperlink ref="M130" location="A126115074C" display="A126115074C" xr:uid="{1F157675-D996-4400-88B8-2CCF754311A5}"/>
    <hyperlink ref="N130" location="A126107514W" display="A126107514W" xr:uid="{70680281-C5DF-4F1F-BDF6-26C77D515A7B}"/>
    <hyperlink ref="L131" location="A126099986K" display="A126099986K" xr:uid="{63E3BF54-E3FC-4DD4-9D7C-412026CB401C}"/>
    <hyperlink ref="M131" location="A126115106K" display="A126115106K" xr:uid="{76DE1C30-C73F-4B3C-9BC0-B7B443F9A5EE}"/>
    <hyperlink ref="N131" location="A126107546R" display="A126107546R" xr:uid="{1586D101-C5F6-45C8-ABB2-385D32CCE036}"/>
    <hyperlink ref="L132" location="A126099902R" display="A126099902R" xr:uid="{022DCB2A-26DA-4E94-A799-F62A8BA5BA10}"/>
    <hyperlink ref="M132" location="A126115022A" display="A126115022A" xr:uid="{4F8A6486-79E2-4123-B19F-3BBAF7C64E15}"/>
    <hyperlink ref="N132" location="A126107462F" display="A126107462F" xr:uid="{51BE4888-58C4-43F1-9ED6-6F0CFE3EE67C}"/>
    <hyperlink ref="L133" location="A126099858T" display="A126099858T" xr:uid="{DD9A4730-505C-45D7-B997-5B4B35FE0A8C}"/>
    <hyperlink ref="M133" location="A126114978A" display="A126114978A" xr:uid="{1E31361D-6A03-4A67-B256-C057154B4B29}"/>
    <hyperlink ref="N133" location="A126107418W" display="A126107418W" xr:uid="{AD752C8C-3188-4B53-91C6-C6C9329CF6A3}"/>
    <hyperlink ref="L134" location="A126099878A" display="A126099878A" xr:uid="{9CCDB016-4A96-4AD8-BDBA-66D47BFDD430}"/>
    <hyperlink ref="M134" location="A126114998K" display="A126114998K" xr:uid="{A0DBA656-3615-418D-8B12-18472490C690}"/>
    <hyperlink ref="N134" location="A126107438F" display="A126107438F" xr:uid="{C70843AA-CBEA-48E4-9ECF-17EBFF02CB58}"/>
    <hyperlink ref="L135" location="A126099930X" display="A126099930X" xr:uid="{32F68A5C-2F39-47FE-90D4-111C5DF8F5B7}"/>
    <hyperlink ref="M135" location="A126115050K" display="A126115050K" xr:uid="{246B0A58-8ECC-433E-B0BE-CF2BF1B030FA}"/>
    <hyperlink ref="N135" location="A126107490R" display="A126107490R" xr:uid="{907D4D12-AC23-4B8B-9AB0-1FE7A6A55D5A}"/>
    <hyperlink ref="L136" location="A126099882T" display="A126099882T" xr:uid="{B29D230D-B229-4F05-830B-C17E9174EF5C}"/>
    <hyperlink ref="M136" location="A126115002T" display="A126115002T" xr:uid="{0EFD30EE-3E9E-4B8D-ABEF-D54C99659955}"/>
    <hyperlink ref="N136" location="A126107442W" display="A126107442W" xr:uid="{F80B30B9-93B2-442F-ACAE-40445A11C109}"/>
    <hyperlink ref="L137" location="A126099934J" display="A126099934J" xr:uid="{12D22F25-910E-4FD2-9076-E54F160C4560}"/>
    <hyperlink ref="M137" location="A126115054V" display="A126115054V" xr:uid="{800B98DF-1655-41FA-AF39-66DCFDEA5135}"/>
    <hyperlink ref="N137" location="A126107494X" display="A126107494X" xr:uid="{38B4C6D7-0BDC-47B0-B369-6C9328A25A50}"/>
    <hyperlink ref="L138" location="A126099938T" display="A126099938T" xr:uid="{82C184BE-B7E8-4A41-9CE8-5EFAEC493ED0}"/>
    <hyperlink ref="M138" location="A126115058C" display="A126115058C" xr:uid="{66A39E68-B1AF-40F5-BCE0-E5DDF3370908}"/>
    <hyperlink ref="N138" location="A126107498J" display="A126107498J" xr:uid="{28BF6DB8-2C2C-4FB2-A4CA-ADC4399DD0AF}"/>
    <hyperlink ref="L139" location="A126099990A" display="A126099990A" xr:uid="{6EA0EF8F-FE5F-404E-9C7E-D62178F70A0E}"/>
    <hyperlink ref="M139" location="A126115110A" display="A126115110A" xr:uid="{F3E1929C-021F-41BE-B260-60C211174674}"/>
    <hyperlink ref="N139" location="A126107550F" display="A126107550F" xr:uid="{21FA5823-3263-43E0-97CD-67B51A0296BF}"/>
    <hyperlink ref="L140" location="A126099862J" display="A126099862J" xr:uid="{A493EE79-7A34-463F-BA15-5FE996AA6679}"/>
    <hyperlink ref="M140" location="A126114982T" display="A126114982T" xr:uid="{C15C286F-2668-45F1-A8C8-D2E832934B61}"/>
    <hyperlink ref="N140" location="A126107422L" display="A126107422L" xr:uid="{538A2E41-CD15-4FD5-86A5-4A2770922938}"/>
    <hyperlink ref="L141" location="A126099978K" display="A126099978K" xr:uid="{D02963D3-E396-4F77-9B4D-A55F866CDF7F}"/>
    <hyperlink ref="M141" location="A126115098W" display="A126115098W" xr:uid="{498662AC-2072-4378-8601-FCBF43543F9B}"/>
    <hyperlink ref="N141" location="A126107538R" display="A126107538R" xr:uid="{5C97CFC4-061D-4D62-8A79-3B4988CF5698}"/>
    <hyperlink ref="L142" location="A126099982A" display="A126099982A" xr:uid="{32D4D90B-932A-4614-B333-934FF8351FE8}"/>
    <hyperlink ref="M142" location="A126115102A" display="A126115102A" xr:uid="{D43E4474-8659-400D-889C-3E49716C1F89}"/>
    <hyperlink ref="N142" location="A126107542F" display="A126107542F" xr:uid="{99D5EDC3-91BA-44C5-B9B2-F3EDAC59AE74}"/>
    <hyperlink ref="L143" location="A126099870J" display="A126099870J" xr:uid="{283B1DEF-BBEA-4FB4-AE20-A1F6C0A67DDC}"/>
    <hyperlink ref="M143" location="A126114990T" display="A126114990T" xr:uid="{8A82A900-700E-4CE2-AF1A-0B7C370E7FA5}"/>
    <hyperlink ref="N143" location="A126107430L" display="A126107430L" xr:uid="{08FCD3B2-5911-42F8-BE23-8398E6BC681F}"/>
    <hyperlink ref="L144" location="A126099906X" display="A126099906X" xr:uid="{05637374-F220-4065-8B62-407228A7D844}"/>
    <hyperlink ref="M144" location="A126115026K" display="A126115026K" xr:uid="{2A3A0334-8B63-4B08-99FD-9624CAB48659}"/>
    <hyperlink ref="N144" location="A126107466R" display="A126107466R" xr:uid="{19325766-2FD5-4E63-B69A-3071B44932F3}"/>
    <hyperlink ref="L145" location="A126099942J" display="A126099942J" xr:uid="{51C03C1D-A60F-49D9-B329-3EF0406938C2}"/>
    <hyperlink ref="M145" location="A126115062V" display="A126115062V" xr:uid="{969583F5-D1BC-402B-90D1-85C6F8A18860}"/>
    <hyperlink ref="N145" location="A126107502L" display="A126107502L" xr:uid="{191B8A6F-9B5E-4AB7-910D-D901D6D1F111}"/>
    <hyperlink ref="L146" location="A126099994K" display="A126099994K" xr:uid="{8AFFD209-AE0D-4C6E-9CFB-27C668EF5B04}"/>
    <hyperlink ref="M146" location="A126115114K" display="A126115114K" xr:uid="{DE9B567B-E3DB-4387-A1E0-4C673F673479}"/>
    <hyperlink ref="N146" location="A126107554R" display="A126107554R" xr:uid="{EBC6C197-07FA-4A03-B804-A5A1E7A3C82D}"/>
    <hyperlink ref="L147" location="A126099866T" display="A126099866T" xr:uid="{3DF80265-1AE1-4B37-8386-0A979989C53A}"/>
    <hyperlink ref="M147" location="A126114986A" display="A126114986A" xr:uid="{916CACB1-EFC3-429B-AA6C-C02823E14C9A}"/>
    <hyperlink ref="N147" location="A126107426W" display="A126107426W" xr:uid="{ABDD98E1-2727-4E9E-A44E-37D0D52A3D0E}"/>
    <hyperlink ref="L148" location="A126099946T" display="A126099946T" xr:uid="{FA13098D-15E0-413B-9E4D-A986DFEF6A9D}"/>
    <hyperlink ref="M148" location="A126115066C" display="A126115066C" xr:uid="{EFB4AD69-7B53-4BB2-A102-6997E4E8BF2B}"/>
    <hyperlink ref="N148" location="A126107506W" display="A126107506W" xr:uid="{497CE688-DFB3-4A34-A904-1B2DB99CD118}"/>
    <hyperlink ref="L149" location="A126099958A" display="A126099958A" xr:uid="{FE502F12-0305-4191-861A-AB24D6612617}"/>
    <hyperlink ref="M149" location="A126115078L" display="A126115078L" xr:uid="{DFA6C6C6-EB32-467A-B963-2DFFD320B062}"/>
    <hyperlink ref="N149" location="A126107518F" display="A126107518F" xr:uid="{4FAFE8C7-D8DC-4DF7-BC0F-623DC14DADFC}"/>
    <hyperlink ref="L150" location="A126099890T" display="A126099890T" xr:uid="{3CD2CE54-E2A1-4627-AA3C-FA81A8B07FE6}"/>
    <hyperlink ref="M150" location="A126115010T" display="A126115010T" xr:uid="{88E34EA5-D781-4268-A069-4EF5C58F8F0B}"/>
    <hyperlink ref="N150" location="A126107450W" display="A126107450W" xr:uid="{C7733DE6-9479-4130-A687-F892A7D483B4}"/>
    <hyperlink ref="L151" location="A126099874T" display="A126099874T" xr:uid="{AE6D91FC-EF5B-4170-B3ED-B17974C89D74}"/>
    <hyperlink ref="M151" location="A126114994A" display="A126114994A" xr:uid="{EE84DB66-0784-40D4-B211-4B8D6B6DFD26}"/>
    <hyperlink ref="N151" location="A126107434W" display="A126107434W" xr:uid="{71414237-D142-4580-AB6B-0D1A751D1016}"/>
    <hyperlink ref="L152" location="A126099910R" display="A126099910R" xr:uid="{D9D28EFF-FFDA-4097-95E9-24C5E481594A}"/>
    <hyperlink ref="M152" location="A126115030A" display="A126115030A" xr:uid="{9C3B118F-58FC-4B03-AAEB-051E010A1E99}"/>
    <hyperlink ref="N152" location="A126107470F" display="A126107470F" xr:uid="{2D817C56-4609-43B5-8804-F87EC259BD30}"/>
    <hyperlink ref="L153" location="A126099886A" display="A126099886A" xr:uid="{25DE13A6-CA85-4F5C-A1F8-A13A39F4E730}"/>
    <hyperlink ref="M153" location="A126115006A" display="A126115006A" xr:uid="{E5989D09-0430-4035-B8A3-BC1E62D16B2D}"/>
    <hyperlink ref="N153" location="A126107446F" display="A126107446F" xr:uid="{FEEC681A-BF2C-493A-8953-8487A45C7BAA}"/>
    <hyperlink ref="L154" location="A126099914X" display="A126099914X" xr:uid="{2846B086-403A-4307-9B1B-62EEAF8BE900}"/>
    <hyperlink ref="M154" location="A126115034K" display="A126115034K" xr:uid="{45969513-0A71-4C88-B34C-AA8AB8D12B70}"/>
    <hyperlink ref="N154" location="A126107474R" display="A126107474R" xr:uid="{3772DBB6-CC1F-4FC6-86AE-16DD6CB09298}"/>
    <hyperlink ref="L155" location="A126099894A" display="A126099894A" xr:uid="{9946E79F-0C84-472F-ABCD-67AF2E418635}"/>
    <hyperlink ref="M155" location="A126115014A" display="A126115014A" xr:uid="{CA59192B-585E-4E05-A987-C19D2F64B784}"/>
    <hyperlink ref="N155" location="A126107454F" display="A126107454F" xr:uid="{DCA07FFF-2642-4980-8F4D-3BB61BB44631}"/>
    <hyperlink ref="O121" location="A126101222K" display="A126101222K" xr:uid="{55618910-5F05-4EA4-8FD6-05A619CA0096}"/>
    <hyperlink ref="P121" location="A126116342F" display="A126116342F" xr:uid="{97DB8670-2C3C-4630-A55B-859DEC80898E}"/>
    <hyperlink ref="Q121" location="A126108782K" display="A126108782K" xr:uid="{B014426B-1BC7-4EB1-83B3-FF583E174EC6}"/>
    <hyperlink ref="O122" location="A126101178L" display="A126101178L" xr:uid="{A07A2A45-0331-4C38-965B-F871029D95A3}"/>
    <hyperlink ref="P122" location="A126116298J" display="A126116298J" xr:uid="{4B197D3B-C9FB-4ABF-8928-F1D6FACD12EC}"/>
    <hyperlink ref="Q122" location="A126108738A" display="A126108738A" xr:uid="{B9224B25-42AD-47F5-ACC3-0DFE4CFB9323}"/>
    <hyperlink ref="O123" location="A126101226V" display="A126101226V" xr:uid="{1627B7EE-D6A3-4AD2-9DC9-6115FFC865F0}"/>
    <hyperlink ref="P123" location="A126116346R" display="A126116346R" xr:uid="{A6D7302F-FABA-460A-9AF0-15E586A3DD2A}"/>
    <hyperlink ref="Q123" location="A126108786V" display="A126108786V" xr:uid="{223AAB34-FCF2-47DD-91F6-712F7416BEDC}"/>
    <hyperlink ref="O124" location="A126101230K" display="A126101230K" xr:uid="{94508262-036A-462C-BB0D-99D56957C4C4}"/>
    <hyperlink ref="P124" location="A126116350F" display="A126116350F" xr:uid="{F56AFE95-0BD5-481C-A6CE-F8BCC5FD11D2}"/>
    <hyperlink ref="Q124" location="A126108790K" display="A126108790K" xr:uid="{40D4B1A5-58B3-4644-88B0-F0D29B071BA0}"/>
    <hyperlink ref="O125" location="A126101182C" display="A126101182C" xr:uid="{DE8AF063-4394-4957-98B6-1945424C6A72}"/>
    <hyperlink ref="P125" location="A126116302L" display="A126116302L" xr:uid="{6FDEA718-F3A3-4599-874E-27BA5C4DDC27}"/>
    <hyperlink ref="Q125" location="A126108742T" display="A126108742T" xr:uid="{5360F172-A58C-4814-A246-DE9E6DB06713}"/>
    <hyperlink ref="O126" location="A126101186L" display="A126101186L" xr:uid="{4647022D-62BD-4C17-9982-C4D00340CE37}"/>
    <hyperlink ref="P126" location="A126116306W" display="A126116306W" xr:uid="{797D60C0-8889-418E-AD62-246F72FCA8F0}"/>
    <hyperlink ref="Q126" location="A126108746A" display="A126108746A" xr:uid="{E21A5389-7710-4436-93EE-D65C664A0EAB}"/>
    <hyperlink ref="O127" location="A126101210A" display="A126101210A" xr:uid="{8F7BA028-E1F9-49A3-BA52-C31CB4ACE3F7}"/>
    <hyperlink ref="P127" location="A126116330W" display="A126116330W" xr:uid="{6ED53D86-B7E8-4E1D-BD71-2E80609ED34A}"/>
    <hyperlink ref="Q127" location="A126108770A" display="A126108770A" xr:uid="{C3A71E0B-816A-4D40-BD25-3BDE2B233999}"/>
    <hyperlink ref="O128" location="A126101158C" display="A126101158C" xr:uid="{C2C1B715-B6EF-4C6E-B416-24610EC51E3A}"/>
    <hyperlink ref="P128" location="A126116278X" display="A126116278X" xr:uid="{043C02E9-672A-4339-BB8F-7868F52FFD81}"/>
    <hyperlink ref="Q128" location="A126108718T" display="A126108718T" xr:uid="{206112A5-1DD5-4772-902D-53ED1390F3F9}"/>
    <hyperlink ref="O129" location="A126101234V" display="A126101234V" xr:uid="{F67B1B7F-C4D2-4DCE-8127-E6CEF6593525}"/>
    <hyperlink ref="P129" location="A126116354R" display="A126116354R" xr:uid="{77805332-104A-4F5B-A4AE-DB71F8AD1000}"/>
    <hyperlink ref="Q129" location="A126108794V" display="A126108794V" xr:uid="{92B66453-70FA-4990-B7FC-F9FC43183678}"/>
    <hyperlink ref="O130" location="A126101214K" display="A126101214K" xr:uid="{A45EB233-8ACB-4416-A9B0-BE203DA953AF}"/>
    <hyperlink ref="P130" location="A126116334F" display="A126116334F" xr:uid="{2106D69F-BF6E-4429-B1EF-4CFDAE83746E}"/>
    <hyperlink ref="Q130" location="A126108774K" display="A126108774K" xr:uid="{FD7C8849-5A87-43FE-AEE0-1C4D98E2F5B8}"/>
    <hyperlink ref="O131" location="A126101246C" display="A126101246C" xr:uid="{CB6D4D28-E473-45E7-B6E8-98766CFC6313}"/>
    <hyperlink ref="P131" location="A126116366X" display="A126116366X" xr:uid="{FDFAFA80-E417-438A-A981-3111E9BD75B8}"/>
    <hyperlink ref="Q131" location="A126108806T" display="A126108806T" xr:uid="{B5A64971-873A-4C0E-BAB3-27279FB34824}"/>
    <hyperlink ref="O132" location="A126101162V" display="A126101162V" xr:uid="{424A5ECD-7173-41C4-A5CC-5886AF19910D}"/>
    <hyperlink ref="P132" location="A126116282R" display="A126116282R" xr:uid="{81198C7F-DD09-4B7C-9DB2-09A12C69EF7C}"/>
    <hyperlink ref="Q132" location="A126108722J" display="A126108722J" xr:uid="{6FCE23E9-5CE5-438A-84C0-D797969C3121}"/>
    <hyperlink ref="O133" location="A126101118K" display="A126101118K" xr:uid="{6D0BF614-A8D6-4F01-B80F-B0680BB64CAE}"/>
    <hyperlink ref="P133" location="A126116238F" display="A126116238F" xr:uid="{F1C7680F-769A-4C24-BB10-D7733FD4E568}"/>
    <hyperlink ref="Q133" location="A126108678K" display="A126108678K" xr:uid="{682590E0-C299-40A1-A16F-51387CE5D711}"/>
    <hyperlink ref="O134" location="A126101138V" display="A126101138V" xr:uid="{D1C55324-044F-481D-BE49-E3B1CA593E4A}"/>
    <hyperlink ref="P134" location="A126116258R" display="A126116258R" xr:uid="{7C34E35C-13D7-4C6F-92A8-B9C025E70D08}"/>
    <hyperlink ref="Q134" location="A126108698V" display="A126108698V" xr:uid="{0275DC89-9381-4091-92E4-414F712960BF}"/>
    <hyperlink ref="O135" location="A126101190C" display="A126101190C" xr:uid="{4D89D999-04D2-445C-AC11-2DEF12AB1261}"/>
    <hyperlink ref="P135" location="A126116310L" display="A126116310L" xr:uid="{E91C0C7B-11B4-41BF-AA3E-3FFCDC14B234}"/>
    <hyperlink ref="Q135" location="A126108750T" display="A126108750T" xr:uid="{7903D127-DD4C-441A-9F3E-482D5AD6F4E4}"/>
    <hyperlink ref="O136" location="A126101142K" display="A126101142K" xr:uid="{8A22A86D-D8F6-4211-A843-DBF907B99F4B}"/>
    <hyperlink ref="P136" location="A126116262F" display="A126116262F" xr:uid="{566750BB-E5E0-4906-BB9F-066B7D3D8882}"/>
    <hyperlink ref="Q136" location="A126108702X" display="A126108702X" xr:uid="{D3FA2098-1FC5-4BCC-8B5C-8876477E6D1E}"/>
    <hyperlink ref="O137" location="A126101194L" display="A126101194L" xr:uid="{FDF72FA3-3E60-4A47-851B-9A9F25872C4B}"/>
    <hyperlink ref="P137" location="A126116314W" display="A126116314W" xr:uid="{D7B46CB4-F7A6-4B23-B7A8-1541E30E7CD0}"/>
    <hyperlink ref="Q137" location="A126108754A" display="A126108754A" xr:uid="{2CA017E3-4931-436A-AE8C-B519498EE5BF}"/>
    <hyperlink ref="O138" location="A126101198W" display="A126101198W" xr:uid="{28B0BC72-4957-4734-8F3A-A64CC2092AC4}"/>
    <hyperlink ref="P138" location="A126116318F" display="A126116318F" xr:uid="{A40A72BB-1232-4D0D-A95C-A1CB1FD9E70B}"/>
    <hyperlink ref="Q138" location="A126108758K" display="A126108758K" xr:uid="{29D465D4-E549-4894-9D6C-6707288F4265}"/>
    <hyperlink ref="O139" location="A126101250V" display="A126101250V" xr:uid="{190E2154-5537-4116-B9EC-D64B4FB8909F}"/>
    <hyperlink ref="P139" location="A126116370R" display="A126116370R" xr:uid="{7D494280-FD55-416E-9E7F-FDFF022762D3}"/>
    <hyperlink ref="Q139" location="A126108810J" display="A126108810J" xr:uid="{B68EB4D1-CDB5-4099-9B53-6291E6800D76}"/>
    <hyperlink ref="O140" location="A126101122A" display="A126101122A" xr:uid="{12F58DC9-E09F-4CB5-87C2-AF7DDCE09B11}"/>
    <hyperlink ref="P140" location="A126116242W" display="A126116242W" xr:uid="{44BD6F59-7F52-438C-B138-2DB26219E00F}"/>
    <hyperlink ref="Q140" location="A126108682A" display="A126108682A" xr:uid="{42798F60-DBC7-4FB2-9046-43E4FE282852}"/>
    <hyperlink ref="O141" location="A126101238C" display="A126101238C" xr:uid="{55E09870-14C1-4963-8542-B615EA47BA9A}"/>
    <hyperlink ref="P141" location="A126116358X" display="A126116358X" xr:uid="{93A723B4-EC6C-49B2-85D1-B59E02672EFB}"/>
    <hyperlink ref="Q141" location="A126108798C" display="A126108798C" xr:uid="{36C9821B-9BC4-4690-9FB1-7BAE8A781F92}"/>
    <hyperlink ref="O142" location="A126101242V" display="A126101242V" xr:uid="{4962170B-DE6F-4B8E-B58E-9CB590804841}"/>
    <hyperlink ref="P142" location="A126116362R" display="A126116362R" xr:uid="{BAA4C66D-6B7A-48D4-8EAE-B7EC2E7728C5}"/>
    <hyperlink ref="Q142" location="A126108802J" display="A126108802J" xr:uid="{D912BC26-9996-488A-8A8F-38C1DF2F0FA4}"/>
    <hyperlink ref="O143" location="A126101130A" display="A126101130A" xr:uid="{D2441277-38A8-4D22-8A90-E75AA830BC6F}"/>
    <hyperlink ref="P143" location="A126116250W" display="A126116250W" xr:uid="{5B166DAE-65F2-413E-BBF3-640F74354523}"/>
    <hyperlink ref="Q143" location="A126108690A" display="A126108690A" xr:uid="{6A4B9A29-0255-4CBD-8DA1-D4DE02787C42}"/>
    <hyperlink ref="O144" location="A126101166C" display="A126101166C" xr:uid="{FFEE8BE0-EB1E-4646-90D1-B04C9CA555E5}"/>
    <hyperlink ref="P144" location="A126116286X" display="A126116286X" xr:uid="{3531190B-6E39-4BC2-96D5-42C3D07A7107}"/>
    <hyperlink ref="Q144" location="A126108726T" display="A126108726T" xr:uid="{1F0B224E-A911-4EA6-A824-893903D06AC6}"/>
    <hyperlink ref="O145" location="A126101202A" display="A126101202A" xr:uid="{2741ABE1-809A-447E-88A1-28BD78BB5AE3}"/>
    <hyperlink ref="P145" location="A126116322W" display="A126116322W" xr:uid="{9585ACCD-9BCD-416B-9A72-0126E1D2DFFC}"/>
    <hyperlink ref="Q145" location="A126108762A" display="A126108762A" xr:uid="{9C845378-73AE-403C-BE5B-E325CE4A89E0}"/>
    <hyperlink ref="O146" location="A126101254C" display="A126101254C" xr:uid="{0F147F2B-7E66-46B4-8DA9-C3619956A6AB}"/>
    <hyperlink ref="P146" location="A126116374X" display="A126116374X" xr:uid="{B7BA14D8-EF01-426E-AD08-95233FE5C37B}"/>
    <hyperlink ref="Q146" location="A126108814T" display="A126108814T" xr:uid="{A1D05493-212F-44A7-8DA4-4F56C3938623}"/>
    <hyperlink ref="O147" location="A126101126K" display="A126101126K" xr:uid="{3533AD90-A1B9-4022-AE0E-F8C3C59D32B3}"/>
    <hyperlink ref="P147" location="A126116246F" display="A126116246F" xr:uid="{7F5467F8-FDA9-4D51-85D7-F91721048A82}"/>
    <hyperlink ref="Q147" location="A126108686K" display="A126108686K" xr:uid="{4469FA96-4BEF-46AD-806D-67EE2A6D788C}"/>
    <hyperlink ref="O148" location="A126101206K" display="A126101206K" xr:uid="{3C40C65C-9843-4C43-B436-6721BEA97027}"/>
    <hyperlink ref="P148" location="A126116326F" display="A126116326F" xr:uid="{5F7BE73F-D17B-409F-93FC-EA7B7DF45AA8}"/>
    <hyperlink ref="Q148" location="A126108766K" display="A126108766K" xr:uid="{314B8AA7-E65F-42CC-8674-80F32B8C84F3}"/>
    <hyperlink ref="O149" location="A126101218V" display="A126101218V" xr:uid="{0B86667B-0B5C-445B-91E8-8DC37876DE17}"/>
    <hyperlink ref="P149" location="A126116338R" display="A126116338R" xr:uid="{DF4ED961-F30C-4A2A-82C7-47BD581355AC}"/>
    <hyperlink ref="Q149" location="A126108778V" display="A126108778V" xr:uid="{D7EE226A-F910-40DB-9885-24F98EBDF05B}"/>
    <hyperlink ref="O150" location="A126101150K" display="A126101150K" xr:uid="{E867EBE7-102E-4F65-970C-EAA4E505341A}"/>
    <hyperlink ref="P150" location="A126116270F" display="A126116270F" xr:uid="{4B90EA49-E0C0-43B8-B916-AA5B751B3F57}"/>
    <hyperlink ref="Q150" location="A126108710X" display="A126108710X" xr:uid="{E662C0E5-5F1C-4E85-BC22-BA7B98DD1599}"/>
    <hyperlink ref="O151" location="A126101134K" display="A126101134K" xr:uid="{0EBC3801-EC4D-402A-A66D-7F5871F8B0FC}"/>
    <hyperlink ref="P151" location="A126116254F" display="A126116254F" xr:uid="{9A41961A-77DD-4B67-AAFD-5BE8A116AE7F}"/>
    <hyperlink ref="Q151" location="A126108694K" display="A126108694K" xr:uid="{F1B23E57-1B56-4377-830E-F2A889AA1CEE}"/>
    <hyperlink ref="O152" location="A126101170V" display="A126101170V" xr:uid="{5ED1884F-2C6F-433F-90EF-3AF2E4E30493}"/>
    <hyperlink ref="P152" location="A126116290R" display="A126116290R" xr:uid="{F0D20FCA-5059-47E8-8281-05C01F635249}"/>
    <hyperlink ref="Q152" location="A126108730J" display="A126108730J" xr:uid="{F8026565-0787-4D0D-88C7-D7B4F6200764}"/>
    <hyperlink ref="O153" location="A126101146V" display="A126101146V" xr:uid="{1C0B752F-3B6D-497A-9656-9A7FB14D4EBD}"/>
    <hyperlink ref="P153" location="A126116266R" display="A126116266R" xr:uid="{3BB8E253-C035-4AAC-BE02-889A0B262678}"/>
    <hyperlink ref="Q153" location="A126108706J" display="A126108706J" xr:uid="{D9D726D8-42B5-40EC-8BDA-74525F450763}"/>
    <hyperlink ref="O154" location="A126101174C" display="A126101174C" xr:uid="{E141B1D3-A908-409F-BD4C-7CFDB8C64D72}"/>
    <hyperlink ref="P154" location="A126116294X" display="A126116294X" xr:uid="{CFD21C10-6662-4D20-AF85-BF5927EB5E37}"/>
    <hyperlink ref="Q154" location="A126108734T" display="A126108734T" xr:uid="{653D4A77-8CCF-44AE-9EA5-0B3F0A566B75}"/>
    <hyperlink ref="O155" location="A126101154V" display="A126101154V" xr:uid="{F6E74372-EBAB-43FB-A2F8-E26642FE1A28}"/>
    <hyperlink ref="P155" location="A126116274R" display="A126116274R" xr:uid="{D71C439E-09C3-43D1-9B3D-4D05C812ADAD}"/>
    <hyperlink ref="Q155" location="A126108714J" display="A126108714J" xr:uid="{3B37E6B2-3196-4ED5-835A-4CA8513FC845}"/>
    <hyperlink ref="R121" location="A126097442A" display="A126097442A" xr:uid="{B2811274-309D-4031-A215-4BC6356F020D}"/>
    <hyperlink ref="S121" location="A126112562K" display="A126112562K" xr:uid="{6078B56A-B2ED-48CD-A2C1-DE5FA629A7BD}"/>
    <hyperlink ref="T121" location="A126105002F" display="A126105002F" xr:uid="{020914A4-DF6A-47FD-AF5C-2541939B3309}"/>
    <hyperlink ref="R122" location="A126097398C" display="A126097398C" xr:uid="{B4273E06-4501-4165-83C5-F8DEF3B8A250}"/>
    <hyperlink ref="S122" location="A126112518A" display="A126112518A" xr:uid="{701262BD-9733-47F6-8480-4EDF9C516B0D}"/>
    <hyperlink ref="T122" location="A126104958F" display="A126104958F" xr:uid="{B0888246-97E5-44C7-AC20-345B0814B88D}"/>
    <hyperlink ref="R123" location="A126097446K" display="A126097446K" xr:uid="{C678311C-07B6-452B-A27E-C92D7AB8A728}"/>
    <hyperlink ref="S123" location="A126112566V" display="A126112566V" xr:uid="{6BEA8172-E681-4590-A868-D4ED7F284210}"/>
    <hyperlink ref="T123" location="A126105006R" display="A126105006R" xr:uid="{36A5E17C-FEC2-462B-A021-DA32B5FF329B}"/>
    <hyperlink ref="R124" location="A126097450A" display="A126097450A" xr:uid="{C229E868-6241-416B-A83E-E68030AB1EBF}"/>
    <hyperlink ref="S124" location="A126112570K" display="A126112570K" xr:uid="{2F0B4A31-D3E1-4106-8801-32C62DE6F3F4}"/>
    <hyperlink ref="T124" location="A126105010F" display="A126105010F" xr:uid="{542BAC57-9D4E-47CE-88D9-D17EE2422151}"/>
    <hyperlink ref="R125" location="A126097402J" display="A126097402J" xr:uid="{6A32E281-8DDD-4D87-AD48-585D4473B053}"/>
    <hyperlink ref="S125" location="A126112522T" display="A126112522T" xr:uid="{809353C5-D1AC-4DFB-A9B9-B952C1CF046F}"/>
    <hyperlink ref="T125" location="A126104962W" display="A126104962W" xr:uid="{2F3A29BF-29DF-4D7E-A903-8F75F402F55F}"/>
    <hyperlink ref="R126" location="A126097406T" display="A126097406T" xr:uid="{37C72F7C-D2BB-4DDF-85A7-840AD012E953}"/>
    <hyperlink ref="S126" location="A126112526A" display="A126112526A" xr:uid="{A1ACDAB2-13DC-4D03-A412-7925C0916252}"/>
    <hyperlink ref="T126" location="A126104966F" display="A126104966F" xr:uid="{AB04BEA6-D4C9-493E-80DA-F2B780AFB473}"/>
    <hyperlink ref="R127" location="A126097430T" display="A126097430T" xr:uid="{740C1124-529E-4DB3-9A02-08E0FE8750DA}"/>
    <hyperlink ref="S127" location="A126112550A" display="A126112550A" xr:uid="{F0F1FB84-7D8C-438F-B543-FEBBC63F6A41}"/>
    <hyperlink ref="T127" location="A126104990F" display="A126104990F" xr:uid="{C7C98B22-2DCD-4067-92D3-22594A706B4C}"/>
    <hyperlink ref="R128" location="A126097378V" display="A126097378V" xr:uid="{5685AAF1-9CAE-4621-879B-155F5CEA10AD}"/>
    <hyperlink ref="S128" location="A126112498C" display="A126112498C" xr:uid="{709E136D-BC24-44C9-9B5A-75DA53AA39CD}"/>
    <hyperlink ref="T128" location="A126104938W" display="A126104938W" xr:uid="{52781383-1A10-4B24-A2EA-13864F013856}"/>
    <hyperlink ref="R129" location="A126097454K" display="A126097454K" xr:uid="{4E84EEA2-63AE-4F43-87DE-D37AF54712E3}"/>
    <hyperlink ref="S129" location="A126112574V" display="A126112574V" xr:uid="{E0259050-3628-4B19-82C2-BC98EBAD817D}"/>
    <hyperlink ref="T129" location="A126105014R" display="A126105014R" xr:uid="{CF5DDF8E-FBB5-4E3D-8315-70578BEEA9F8}"/>
    <hyperlink ref="R130" location="A126097434A" display="A126097434A" xr:uid="{1B326478-023E-4241-BB57-462A9703E050}"/>
    <hyperlink ref="S130" location="A126112554K" display="A126112554K" xr:uid="{DB57A0FA-207C-42A7-990E-9A6E8E316365}"/>
    <hyperlink ref="T130" location="A126104994R" display="A126104994R" xr:uid="{F6C536B8-C607-48C1-8BDA-01A906C5EC97}"/>
    <hyperlink ref="R131" location="A126097466V" display="A126097466V" xr:uid="{FF71B926-32EE-40EA-8007-5D49C77A40A1}"/>
    <hyperlink ref="S131" location="A126112586C" display="A126112586C" xr:uid="{DDC39865-602A-4545-B629-E7B696F284CD}"/>
    <hyperlink ref="T131" location="A126105026X" display="A126105026X" xr:uid="{88D51474-18ED-41F2-AF43-AB0E36DD4ED0}"/>
    <hyperlink ref="R132" location="A126097382K" display="A126097382K" xr:uid="{E0E95E7E-4F6C-4EBF-89E2-261573466698}"/>
    <hyperlink ref="S132" location="A126112502J" display="A126112502J" xr:uid="{7A904B30-06B2-4541-99E2-8272558A26CC}"/>
    <hyperlink ref="T132" location="A126104942L" display="A126104942L" xr:uid="{14B76FE1-79A5-4287-AC9E-28D888E63E1A}"/>
    <hyperlink ref="R133" location="A126097338A" display="A126097338A" xr:uid="{2192492A-DC38-4D88-93FE-D2E3349E89C3}"/>
    <hyperlink ref="S133" location="A126112458K" display="A126112458K" xr:uid="{ECEA18A7-28B0-44F3-915C-49E7BCB994CB}"/>
    <hyperlink ref="T133" location="A126104898R" display="A126104898R" xr:uid="{E3438915-65C8-4298-933B-EC82B2471E79}"/>
    <hyperlink ref="R134" location="A126097358K" display="A126097358K" xr:uid="{561BCE07-F145-41F3-9863-7B42F7836C83}"/>
    <hyperlink ref="S134" location="A126112478V" display="A126112478V" xr:uid="{795DD8AF-D979-40EE-8CDB-B6E73537AF98}"/>
    <hyperlink ref="T134" location="A126104918L" display="A126104918L" xr:uid="{51EB92F6-B358-4807-8210-D48CCA6A01D5}"/>
    <hyperlink ref="R135" location="A126097410J" display="A126097410J" xr:uid="{DD058865-94D4-44C1-83A4-832E20742D7E}"/>
    <hyperlink ref="S135" location="A126112530T" display="A126112530T" xr:uid="{3E55C2D5-CC0C-46E4-B6DD-A1549E845407}"/>
    <hyperlink ref="T135" location="A126104970W" display="A126104970W" xr:uid="{89E7EE72-AC1E-4821-85B5-CD9F3A5D060F}"/>
    <hyperlink ref="R136" location="A126097362A" display="A126097362A" xr:uid="{153A8F88-C353-4D31-821A-CE501EA0FFC3}"/>
    <hyperlink ref="S136" location="A126112482K" display="A126112482K" xr:uid="{1D30EFD9-6FCF-4697-807A-892A371AAB4C}"/>
    <hyperlink ref="T136" location="A126104922C" display="A126104922C" xr:uid="{2EF5621A-87A1-42D7-8507-2015EF2A8C46}"/>
    <hyperlink ref="R137" location="A126097414T" display="A126097414T" xr:uid="{F3E58885-B4E8-41A7-B764-ACF7D071FD68}"/>
    <hyperlink ref="S137" location="A126112534A" display="A126112534A" xr:uid="{0C77B144-2261-4ED5-B3EA-2AFDDE0CD4CC}"/>
    <hyperlink ref="T137" location="A126104974F" display="A126104974F" xr:uid="{5DD38786-A3FE-4BCB-9B46-8ACCC565F70A}"/>
    <hyperlink ref="R138" location="A126097418A" display="A126097418A" xr:uid="{7DECA62C-EA31-4405-9F9A-8246CD8988CF}"/>
    <hyperlink ref="S138" location="A126112538K" display="A126112538K" xr:uid="{53FD547A-AB1A-442F-A0DF-40F6B08D0574}"/>
    <hyperlink ref="T138" location="A126104978R" display="A126104978R" xr:uid="{95C42B82-D56B-40EB-888B-A21909DC02CC}"/>
    <hyperlink ref="R139" location="A126097470K" display="A126097470K" xr:uid="{2000F15A-A098-4C35-8E80-D4EA26684879}"/>
    <hyperlink ref="S139" location="A126112590V" display="A126112590V" xr:uid="{EF81E884-1535-4CBE-A6D8-AFD949D67487}"/>
    <hyperlink ref="T139" location="A126105030R" display="A126105030R" xr:uid="{B8EBA974-C6D2-4DE9-977C-33EB7F6DCF2D}"/>
    <hyperlink ref="R140" location="A126097342T" display="A126097342T" xr:uid="{59DBD370-DA2E-46D2-B6E4-02F4328D92E9}"/>
    <hyperlink ref="S140" location="A126112462A" display="A126112462A" xr:uid="{8A7F56E3-A7F3-489C-929E-F9BE783529ED}"/>
    <hyperlink ref="T140" location="A126104902V" display="A126104902V" xr:uid="{8E16E2E3-B357-4246-870C-F55A8EC13254}"/>
    <hyperlink ref="R141" location="A126097458V" display="A126097458V" xr:uid="{0D825ED0-7D4A-413D-A9EA-513CB0A5303F}"/>
    <hyperlink ref="S141" location="A126112578C" display="A126112578C" xr:uid="{61079F09-289F-420D-992F-D168031DCB78}"/>
    <hyperlink ref="T141" location="A126105018X" display="A126105018X" xr:uid="{C05C398A-878F-44A1-A7F8-421C604FA3AE}"/>
    <hyperlink ref="R142" location="A126097462K" display="A126097462K" xr:uid="{5A66A1E4-91B6-415E-9839-254A1023C2CA}"/>
    <hyperlink ref="S142" location="A126112582V" display="A126112582V" xr:uid="{B1FA113A-FD79-4CC8-A2AA-AB339495FFE3}"/>
    <hyperlink ref="T142" location="A126105022R" display="A126105022R" xr:uid="{4EF4A877-C052-4391-B3F5-6350B26B6668}"/>
    <hyperlink ref="R143" location="A126097350T" display="A126097350T" xr:uid="{AF280ED3-49E2-4280-BFBB-97F55C9F4F54}"/>
    <hyperlink ref="S143" location="A126112470A" display="A126112470A" xr:uid="{5A1E6650-85F0-4CE1-B1FE-B64381860CDA}"/>
    <hyperlink ref="T143" location="A126104910V" display="A126104910V" xr:uid="{31BB1180-F1E4-48EA-B147-A485F5FE674F}"/>
    <hyperlink ref="R144" location="A126097386V" display="A126097386V" xr:uid="{AB9C2F08-25AA-4A4A-8F03-9F8844F58256}"/>
    <hyperlink ref="S144" location="A126112506T" display="A126112506T" xr:uid="{C90DC9A0-570C-47E5-9EB3-90812178FD70}"/>
    <hyperlink ref="T144" location="A126104946W" display="A126104946W" xr:uid="{C78D1C9C-1898-4395-990A-C4B4A9BED906}"/>
    <hyperlink ref="R145" location="A126097422T" display="A126097422T" xr:uid="{04CBCCE5-385F-47F8-9146-E24841EE47D9}"/>
    <hyperlink ref="S145" location="A126112542A" display="A126112542A" xr:uid="{316054F6-8016-4361-B00B-8ABBC3F45FFF}"/>
    <hyperlink ref="T145" location="A126104982F" display="A126104982F" xr:uid="{7681FBFC-4312-4C32-A217-292409BC03A3}"/>
    <hyperlink ref="R146" location="A126097474V" display="A126097474V" xr:uid="{E0993CAE-0FCD-49C5-9978-55DC8B408BBF}"/>
    <hyperlink ref="S146" location="A126112594C" display="A126112594C" xr:uid="{1150E7C4-FB70-428C-89FC-C4A4A4AB2FBD}"/>
    <hyperlink ref="T146" location="A126105034X" display="A126105034X" xr:uid="{6808D71E-5664-4C2A-94E1-5B43FF335D65}"/>
    <hyperlink ref="R147" location="A126097346A" display="A126097346A" xr:uid="{08D26418-106D-45B5-A9F7-EA6726AFCAFC}"/>
    <hyperlink ref="S147" location="A126112466K" display="A126112466K" xr:uid="{280E77FB-388C-4696-8FC4-3E722D91B152}"/>
    <hyperlink ref="T147" location="A126104906C" display="A126104906C" xr:uid="{EDCD71EC-7590-4195-AE73-2C5B6D2D925E}"/>
    <hyperlink ref="R148" location="A126097426A" display="A126097426A" xr:uid="{5D7359C3-3AB6-402D-8EE6-F97850FF679D}"/>
    <hyperlink ref="S148" location="A126112546K" display="A126112546K" xr:uid="{62695244-57D5-47D7-B97A-F21A5C3B0FB9}"/>
    <hyperlink ref="T148" location="A126104986R" display="A126104986R" xr:uid="{A9F60A1A-DB4D-44D1-BC81-269998C7BB71}"/>
    <hyperlink ref="R149" location="A126097438K" display="A126097438K" xr:uid="{6A67929A-6685-41F3-A783-714EA971A326}"/>
    <hyperlink ref="S149" location="A126112558V" display="A126112558V" xr:uid="{419E9950-8A85-4601-894A-25AA3E85EC7F}"/>
    <hyperlink ref="T149" location="A126104998X" display="A126104998X" xr:uid="{A12753A7-056F-4B44-8841-D801340421B0}"/>
    <hyperlink ref="R150" location="A126097370A" display="A126097370A" xr:uid="{B3196C2B-09A0-4A9B-82F8-E4491FC73819}"/>
    <hyperlink ref="S150" location="A126112490K" display="A126112490K" xr:uid="{01632590-CF49-404C-A84F-7C5A73BBAADA}"/>
    <hyperlink ref="T150" location="A126104930C" display="A126104930C" xr:uid="{0DD13019-9646-45AA-A6F8-4AEEB2EB5365}"/>
    <hyperlink ref="R151" location="A126097354A" display="A126097354A" xr:uid="{6419A79C-8EDE-4B4D-BC05-DD7C8048A98B}"/>
    <hyperlink ref="S151" location="A126112474K" display="A126112474K" xr:uid="{128A900D-51EF-44F8-AFF1-4F8A80E71160}"/>
    <hyperlink ref="T151" location="A126104914C" display="A126104914C" xr:uid="{169D1556-16AF-4639-9368-C393F2201107}"/>
    <hyperlink ref="R152" location="A126097390K" display="A126097390K" xr:uid="{223D0EEA-AE4C-4852-93B9-640EBB1B90F0}"/>
    <hyperlink ref="S152" location="A126112510J" display="A126112510J" xr:uid="{9F2650CB-18A8-4F3F-B414-782520E3A913}"/>
    <hyperlink ref="T152" location="A126104950L" display="A126104950L" xr:uid="{F768DDA8-9A45-4EED-A2A1-7F49F367118E}"/>
    <hyperlink ref="R153" location="A126097366K" display="A126097366K" xr:uid="{B6027CA8-4D45-42F1-8EA4-0CDDFE36839A}"/>
    <hyperlink ref="S153" location="A126112486V" display="A126112486V" xr:uid="{B6140BE0-F4BC-4CC4-8F2F-74E44D830048}"/>
    <hyperlink ref="T153" location="A126104926L" display="A126104926L" xr:uid="{04DDE7B3-3691-45DD-B5F0-927C20ED984A}"/>
    <hyperlink ref="R154" location="A126097394V" display="A126097394V" xr:uid="{4A2E834E-F049-487E-87BF-45EC3B59CFE7}"/>
    <hyperlink ref="S154" location="A126112514T" display="A126112514T" xr:uid="{79B44292-C545-4B67-A89A-37E711210383}"/>
    <hyperlink ref="T154" location="A126104954W" display="A126104954W" xr:uid="{6B9758FD-9CBA-4B31-9B4D-BBE30B58252C}"/>
    <hyperlink ref="R155" location="A126097374K" display="A126097374K" xr:uid="{F39C702F-4955-437E-89F3-3D8E940DA45F}"/>
    <hyperlink ref="S155" location="A126112494V" display="A126112494V" xr:uid="{7C958964-1333-44FA-9D89-5CAF6F1DE9C9}"/>
    <hyperlink ref="T155" location="A126104934L" display="A126104934L" xr:uid="{E0FA114C-742D-4621-87A2-30FD64A5AC4B}"/>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321B4-4B61-4714-ADFE-50F9D7878DA3}">
  <sheetPr>
    <pageSetUpPr fitToPage="1"/>
  </sheetPr>
  <dimension ref="A1:AD161"/>
  <sheetViews>
    <sheetView zoomScaleNormal="100" workbookViewId="0">
      <pane ySplit="12" topLeftCell="A13" activePane="bottomLeft" state="frozen"/>
      <selection activeCell="C10" sqref="C10:E10"/>
      <selection pane="bottomLeft" activeCell="C10" sqref="C10:E10"/>
    </sheetView>
  </sheetViews>
  <sheetFormatPr defaultRowHeight="15" customHeight="1"/>
  <cols>
    <col min="1" max="1" width="3" customWidth="1"/>
    <col min="2" max="2" width="77" bestFit="1" customWidth="1"/>
    <col min="3" max="20" width="11" customWidth="1"/>
    <col min="216" max="227" width="9.140625" customWidth="1"/>
    <col min="231" max="231" width="9.140625" customWidth="1"/>
    <col min="472" max="483" width="9.140625" customWidth="1"/>
    <col min="487" max="487" width="9.140625" customWidth="1"/>
    <col min="728" max="739" width="9.140625" customWidth="1"/>
    <col min="743" max="743" width="9.140625" customWidth="1"/>
    <col min="984" max="995" width="9.140625" customWidth="1"/>
    <col min="999" max="999" width="9.140625" customWidth="1"/>
    <col min="1240" max="1251" width="9.140625" customWidth="1"/>
    <col min="1255" max="1255" width="9.140625" customWidth="1"/>
    <col min="1496" max="1507" width="9.140625" customWidth="1"/>
    <col min="1511" max="1511" width="9.140625" customWidth="1"/>
    <col min="1752" max="1763" width="9.140625" customWidth="1"/>
    <col min="1767" max="1767" width="9.140625" customWidth="1"/>
    <col min="2008" max="2019" width="9.140625" customWidth="1"/>
    <col min="2023" max="2023" width="9.140625" customWidth="1"/>
    <col min="2264" max="2275" width="9.140625" customWidth="1"/>
    <col min="2279" max="2279" width="9.140625" customWidth="1"/>
    <col min="2520" max="2531" width="9.140625" customWidth="1"/>
    <col min="2535" max="2535" width="9.140625" customWidth="1"/>
    <col min="2776" max="2787" width="9.140625" customWidth="1"/>
    <col min="2791" max="2791" width="9.140625" customWidth="1"/>
    <col min="3032" max="3043" width="9.140625" customWidth="1"/>
    <col min="3047" max="3047" width="9.140625" customWidth="1"/>
    <col min="3288" max="3299" width="9.140625" customWidth="1"/>
    <col min="3303" max="3303" width="9.140625" customWidth="1"/>
    <col min="3544" max="3555" width="9.140625" customWidth="1"/>
    <col min="3559" max="3559" width="9.140625" customWidth="1"/>
    <col min="3800" max="3811" width="9.140625" customWidth="1"/>
    <col min="3815" max="3815" width="9.140625" customWidth="1"/>
    <col min="4056" max="4067" width="9.140625" customWidth="1"/>
    <col min="4071" max="4071" width="9.140625" customWidth="1"/>
    <col min="4312" max="4323" width="9.140625" customWidth="1"/>
    <col min="4327" max="4327" width="9.140625" customWidth="1"/>
    <col min="4568" max="4579" width="9.140625" customWidth="1"/>
    <col min="4583" max="4583" width="9.140625" customWidth="1"/>
    <col min="4824" max="4835" width="9.140625" customWidth="1"/>
    <col min="4839" max="4839" width="9.140625" customWidth="1"/>
    <col min="5080" max="5091" width="9.140625" customWidth="1"/>
    <col min="5095" max="5095" width="9.140625" customWidth="1"/>
    <col min="5336" max="5347" width="9.140625" customWidth="1"/>
    <col min="5351" max="5351" width="9.140625" customWidth="1"/>
    <col min="5592" max="5603" width="9.140625" customWidth="1"/>
    <col min="5607" max="5607" width="9.140625" customWidth="1"/>
    <col min="5848" max="5859" width="9.140625" customWidth="1"/>
    <col min="5863" max="5863" width="9.140625" customWidth="1"/>
    <col min="6104" max="6115" width="9.140625" customWidth="1"/>
    <col min="6119" max="6119" width="9.140625" customWidth="1"/>
    <col min="6360" max="6371" width="9.140625" customWidth="1"/>
    <col min="6375" max="6375" width="9.140625" customWidth="1"/>
    <col min="6616" max="6627" width="9.140625" customWidth="1"/>
    <col min="6631" max="6631" width="9.140625" customWidth="1"/>
    <col min="6872" max="6883" width="9.140625" customWidth="1"/>
    <col min="6887" max="6887" width="9.140625" customWidth="1"/>
    <col min="7128" max="7139" width="9.140625" customWidth="1"/>
    <col min="7143" max="7143" width="9.140625" customWidth="1"/>
    <col min="7384" max="7395" width="9.140625" customWidth="1"/>
    <col min="7399" max="7399" width="9.140625" customWidth="1"/>
    <col min="7640" max="7651" width="9.140625" customWidth="1"/>
    <col min="7655" max="7655" width="9.140625" customWidth="1"/>
    <col min="7896" max="7907" width="9.140625" customWidth="1"/>
    <col min="7911" max="7911" width="9.140625" customWidth="1"/>
    <col min="8152" max="8163" width="9.140625" customWidth="1"/>
    <col min="8167" max="8167" width="9.140625" customWidth="1"/>
    <col min="8408" max="8419" width="9.140625" customWidth="1"/>
    <col min="8423" max="8423" width="9.140625" customWidth="1"/>
    <col min="8664" max="8675" width="9.140625" customWidth="1"/>
    <col min="8679" max="8679" width="9.140625" customWidth="1"/>
    <col min="8920" max="8931" width="9.140625" customWidth="1"/>
    <col min="8935" max="8935" width="9.140625" customWidth="1"/>
    <col min="9176" max="9187" width="9.140625" customWidth="1"/>
    <col min="9191" max="9191" width="9.140625" customWidth="1"/>
    <col min="9432" max="9443" width="9.140625" customWidth="1"/>
    <col min="9447" max="9447" width="9.140625" customWidth="1"/>
    <col min="9688" max="9699" width="9.140625" customWidth="1"/>
    <col min="9703" max="9703" width="9.140625" customWidth="1"/>
    <col min="9944" max="9955" width="9.140625" customWidth="1"/>
    <col min="9959" max="9959" width="9.140625" customWidth="1"/>
    <col min="10200" max="10211" width="9.140625" customWidth="1"/>
    <col min="10215" max="10215" width="9.140625" customWidth="1"/>
    <col min="10456" max="10467" width="9.140625" customWidth="1"/>
    <col min="10471" max="10471" width="9.140625" customWidth="1"/>
    <col min="10712" max="10723" width="9.140625" customWidth="1"/>
    <col min="10727" max="10727" width="9.140625" customWidth="1"/>
    <col min="10968" max="10979" width="9.140625" customWidth="1"/>
    <col min="10983" max="10983" width="9.140625" customWidth="1"/>
    <col min="11224" max="11235" width="9.140625" customWidth="1"/>
    <col min="11239" max="11239" width="9.140625" customWidth="1"/>
    <col min="11480" max="11491" width="9.140625" customWidth="1"/>
    <col min="11495" max="11495" width="9.140625" customWidth="1"/>
    <col min="11736" max="11747" width="9.140625" customWidth="1"/>
    <col min="11751" max="11751" width="9.140625" customWidth="1"/>
    <col min="11992" max="12003" width="9.140625" customWidth="1"/>
    <col min="12007" max="12007" width="9.140625" customWidth="1"/>
    <col min="12248" max="12259" width="9.140625" customWidth="1"/>
    <col min="12263" max="12263" width="9.140625" customWidth="1"/>
    <col min="12504" max="12515" width="9.140625" customWidth="1"/>
    <col min="12519" max="12519" width="9.140625" customWidth="1"/>
    <col min="12760" max="12771" width="9.140625" customWidth="1"/>
    <col min="12775" max="12775" width="9.140625" customWidth="1"/>
    <col min="13016" max="13027" width="9.140625" customWidth="1"/>
    <col min="13031" max="13031" width="9.140625" customWidth="1"/>
    <col min="13272" max="13283" width="9.140625" customWidth="1"/>
    <col min="13287" max="13287" width="9.140625" customWidth="1"/>
    <col min="13528" max="13539" width="9.140625" customWidth="1"/>
    <col min="13543" max="13543" width="9.140625" customWidth="1"/>
    <col min="13784" max="13795" width="9.140625" customWidth="1"/>
    <col min="13799" max="13799" width="9.140625" customWidth="1"/>
    <col min="14040" max="14051" width="9.140625" customWidth="1"/>
    <col min="14055" max="14055" width="9.140625" customWidth="1"/>
    <col min="14296" max="14307" width="9.140625" customWidth="1"/>
    <col min="14311" max="14311" width="9.140625" customWidth="1"/>
    <col min="14552" max="14563" width="9.140625" customWidth="1"/>
    <col min="14567" max="14567" width="9.140625" customWidth="1"/>
    <col min="14808" max="14819" width="9.140625" customWidth="1"/>
    <col min="14823" max="14823" width="9.140625" customWidth="1"/>
    <col min="15064" max="15075" width="9.140625" customWidth="1"/>
    <col min="15079" max="15079" width="9.140625" customWidth="1"/>
    <col min="15320" max="15331" width="9.140625" customWidth="1"/>
    <col min="15335" max="15335" width="9.140625" customWidth="1"/>
    <col min="15576" max="15587" width="9.140625" customWidth="1"/>
    <col min="15591" max="15591" width="9.140625" customWidth="1"/>
    <col min="15832" max="15843" width="9.140625" customWidth="1"/>
    <col min="15847" max="15847" width="9.140625" customWidth="1"/>
    <col min="16088" max="16099" width="9.140625" customWidth="1"/>
    <col min="16103" max="16103" width="9.140625" customWidth="1"/>
  </cols>
  <sheetData>
    <row r="1" spans="1:20" ht="11.25" customHeight="1">
      <c r="A1" s="30"/>
      <c r="B1" s="30"/>
      <c r="C1" s="30"/>
      <c r="D1" s="30"/>
      <c r="E1" s="30"/>
      <c r="F1" s="30"/>
      <c r="G1" s="30"/>
      <c r="H1" s="30"/>
      <c r="I1" s="30"/>
      <c r="J1" s="30"/>
      <c r="K1" s="30"/>
    </row>
    <row r="2" spans="1:20" ht="15.95" customHeight="1">
      <c r="A2" s="21"/>
      <c r="B2" s="31" t="s">
        <v>2952</v>
      </c>
      <c r="C2" s="12"/>
      <c r="D2" s="12"/>
      <c r="E2" s="12"/>
      <c r="F2" s="12"/>
      <c r="G2" s="12"/>
      <c r="H2" s="12"/>
      <c r="I2" s="12"/>
      <c r="J2" s="12"/>
      <c r="K2" s="12"/>
      <c r="L2" s="31"/>
      <c r="M2" s="12"/>
      <c r="N2" s="12"/>
      <c r="O2" s="12"/>
      <c r="P2" s="12"/>
      <c r="Q2" s="12"/>
      <c r="R2" s="12"/>
      <c r="S2" s="12"/>
      <c r="T2" s="12"/>
    </row>
    <row r="3" spans="1:20" ht="11.25" customHeight="1">
      <c r="A3" s="21"/>
      <c r="B3" s="12"/>
      <c r="C3" s="12"/>
      <c r="D3" s="12"/>
      <c r="E3" s="12"/>
      <c r="F3" s="12"/>
      <c r="G3" s="12"/>
      <c r="H3" s="12"/>
      <c r="I3" s="12"/>
      <c r="J3" s="12"/>
      <c r="K3" s="12"/>
      <c r="L3" s="12"/>
      <c r="M3" s="12"/>
      <c r="N3" s="12"/>
      <c r="O3" s="12"/>
      <c r="P3" s="12"/>
      <c r="Q3" s="12"/>
      <c r="R3" s="12"/>
      <c r="S3" s="12"/>
      <c r="T3" s="12"/>
    </row>
    <row r="4" spans="1:20" ht="11.25" customHeight="1">
      <c r="A4" s="21"/>
      <c r="B4" s="12"/>
      <c r="C4" s="12"/>
      <c r="D4" s="12"/>
      <c r="E4" s="12"/>
      <c r="F4" s="12"/>
      <c r="G4" s="12"/>
      <c r="H4" s="12"/>
      <c r="I4" s="12"/>
      <c r="J4" s="12"/>
      <c r="K4" s="12"/>
      <c r="L4" s="12"/>
      <c r="M4" s="12"/>
      <c r="N4" s="12"/>
      <c r="O4" s="12"/>
      <c r="P4" s="12"/>
      <c r="Q4" s="12"/>
      <c r="R4" s="12"/>
      <c r="S4" s="12"/>
      <c r="T4" s="12"/>
    </row>
    <row r="5" spans="1:20" ht="15.95" customHeight="1">
      <c r="A5" s="30"/>
      <c r="B5" s="74" t="str">
        <f>Contents!B5</f>
        <v>6226.0.00.001 Microdata and TableBuilder: Participation, Job Search and Mobility</v>
      </c>
      <c r="C5" s="69"/>
      <c r="D5" s="69"/>
      <c r="E5" s="69"/>
      <c r="F5" s="69"/>
      <c r="G5" s="69"/>
      <c r="H5" s="69"/>
      <c r="I5" s="69"/>
      <c r="J5" s="69"/>
      <c r="K5" s="69"/>
      <c r="L5" s="32"/>
      <c r="M5" s="30"/>
      <c r="N5" s="30"/>
      <c r="O5" s="30"/>
      <c r="P5" s="30"/>
      <c r="Q5" s="30"/>
      <c r="R5" s="30"/>
      <c r="S5" s="30"/>
      <c r="T5" s="30"/>
    </row>
    <row r="6" spans="1:20" ht="15.95" customHeight="1">
      <c r="A6" s="30"/>
      <c r="B6" s="69" t="str">
        <f>Contents!B6</f>
        <v>Table 1. Populations</v>
      </c>
      <c r="C6" s="69"/>
      <c r="D6" s="69"/>
      <c r="E6" s="69"/>
      <c r="F6" s="69"/>
      <c r="G6" s="69"/>
      <c r="H6" s="69"/>
      <c r="I6" s="69"/>
      <c r="J6" s="69"/>
      <c r="K6" s="69"/>
      <c r="L6" s="69"/>
      <c r="M6" s="69"/>
      <c r="N6" s="69"/>
      <c r="O6" s="69"/>
      <c r="P6" s="69"/>
      <c r="Q6" s="69"/>
      <c r="R6" s="69"/>
      <c r="S6" s="69"/>
      <c r="T6" s="69"/>
    </row>
    <row r="7" spans="1:20" ht="15.95" customHeight="1">
      <c r="A7" s="30"/>
      <c r="B7" s="34" t="str">
        <f>Contents!B7</f>
        <v>Released at 11:30 am (Canberra time) Fri 29 Apr 2022</v>
      </c>
      <c r="C7" s="30"/>
      <c r="D7" s="30"/>
      <c r="E7" s="30"/>
      <c r="F7" s="30"/>
      <c r="G7" s="30"/>
      <c r="H7" s="30"/>
      <c r="I7" s="30"/>
      <c r="J7" s="30"/>
      <c r="K7" s="30"/>
      <c r="L7" s="34"/>
      <c r="M7" s="30"/>
      <c r="N7" s="30"/>
      <c r="O7" s="30"/>
      <c r="P7" s="30"/>
      <c r="Q7" s="30"/>
      <c r="R7" s="30"/>
      <c r="S7" s="30"/>
      <c r="T7" s="30"/>
    </row>
    <row r="8" spans="1:20" ht="15.75" customHeight="1">
      <c r="A8" s="70" t="str">
        <f>Contents!C12</f>
        <v>Table 1.2 - Populations by state and territory, February 2021</v>
      </c>
      <c r="B8" s="70"/>
      <c r="C8" s="70"/>
      <c r="D8" s="70"/>
      <c r="E8" s="70"/>
      <c r="F8" s="70"/>
      <c r="G8" s="70"/>
      <c r="H8" s="70"/>
      <c r="I8" s="35"/>
      <c r="J8" s="36"/>
      <c r="K8" s="36"/>
      <c r="L8" s="70"/>
      <c r="M8" s="70"/>
      <c r="N8" s="70"/>
      <c r="O8" s="70"/>
      <c r="P8" s="70"/>
      <c r="Q8" s="70"/>
      <c r="R8" s="70"/>
      <c r="S8" s="35"/>
      <c r="T8" s="36"/>
    </row>
    <row r="9" spans="1:20" ht="15.75" customHeight="1">
      <c r="A9" s="37"/>
      <c r="B9" s="37"/>
      <c r="C9" s="38"/>
      <c r="D9" s="38"/>
      <c r="E9" s="38"/>
      <c r="F9" s="38"/>
      <c r="G9" s="38"/>
      <c r="H9" s="38"/>
      <c r="I9" s="38"/>
      <c r="J9" s="38"/>
      <c r="K9" s="38"/>
      <c r="L9" s="38"/>
      <c r="M9" s="38"/>
      <c r="N9" s="38"/>
      <c r="O9" s="38"/>
      <c r="P9" s="38"/>
      <c r="Q9" s="38"/>
      <c r="R9" s="38"/>
      <c r="S9" s="38"/>
      <c r="T9" s="38"/>
    </row>
    <row r="10" spans="1:20" ht="15" customHeight="1">
      <c r="A10" s="37"/>
      <c r="B10" s="39" t="s">
        <v>3017</v>
      </c>
      <c r="C10" s="71" t="s">
        <v>3018</v>
      </c>
      <c r="D10" s="71"/>
      <c r="E10" s="71"/>
      <c r="F10" s="40"/>
      <c r="G10" s="72" t="s">
        <v>2971</v>
      </c>
      <c r="H10" s="72"/>
      <c r="I10" s="72"/>
      <c r="J10" s="40"/>
      <c r="K10" s="40"/>
      <c r="L10" s="40"/>
      <c r="M10" s="40"/>
      <c r="N10" s="40"/>
      <c r="O10" s="40"/>
      <c r="P10" s="40"/>
      <c r="Q10" s="40"/>
      <c r="R10" s="40"/>
      <c r="S10" s="40"/>
      <c r="T10" s="40"/>
    </row>
    <row r="11" spans="1:20">
      <c r="A11" s="37"/>
      <c r="B11" s="37"/>
      <c r="C11" s="38" t="s">
        <v>2972</v>
      </c>
      <c r="D11" s="38" t="s">
        <v>2973</v>
      </c>
      <c r="E11" s="38" t="s">
        <v>2974</v>
      </c>
      <c r="F11" s="38"/>
      <c r="G11" s="38" t="s">
        <v>2972</v>
      </c>
      <c r="H11" s="38" t="s">
        <v>2973</v>
      </c>
      <c r="I11" s="38" t="s">
        <v>2974</v>
      </c>
      <c r="J11" s="38"/>
      <c r="K11" s="38"/>
      <c r="L11" s="38"/>
      <c r="M11" s="38"/>
      <c r="N11" s="38"/>
      <c r="O11" s="38"/>
      <c r="P11" s="38"/>
      <c r="Q11" s="38"/>
      <c r="R11" s="38"/>
      <c r="S11" s="38"/>
      <c r="T11" s="38"/>
    </row>
    <row r="12" spans="1:20">
      <c r="A12" s="37"/>
      <c r="B12" s="37"/>
      <c r="C12" s="41" t="s">
        <v>2975</v>
      </c>
      <c r="D12" s="41" t="s">
        <v>2975</v>
      </c>
      <c r="E12" s="41" t="s">
        <v>2975</v>
      </c>
      <c r="F12" s="41"/>
      <c r="G12" s="41" t="s">
        <v>2975</v>
      </c>
      <c r="H12" s="41" t="s">
        <v>2975</v>
      </c>
      <c r="I12" s="41" t="s">
        <v>2975</v>
      </c>
      <c r="J12" s="41"/>
      <c r="K12" s="41"/>
      <c r="L12" s="41"/>
      <c r="M12" s="41"/>
      <c r="N12" s="41"/>
      <c r="O12" s="41"/>
      <c r="P12" s="41"/>
      <c r="Q12" s="41"/>
      <c r="R12" s="41"/>
      <c r="S12" s="41"/>
      <c r="T12" s="41"/>
    </row>
    <row r="13" spans="1:20">
      <c r="A13" s="42" t="s">
        <v>2976</v>
      </c>
      <c r="B13" s="43"/>
      <c r="C13" s="41"/>
      <c r="D13" s="41"/>
      <c r="E13" s="41"/>
      <c r="F13" s="44"/>
      <c r="G13" s="41"/>
      <c r="H13" s="41"/>
      <c r="I13" s="41"/>
    </row>
    <row r="14" spans="1:20">
      <c r="A14" s="42"/>
      <c r="B14" s="45" t="s">
        <v>2977</v>
      </c>
      <c r="C14" s="46" cm="1">
        <f t="array" ref="C14">INDEX($C$74:$AC$108,$AD74,C$63)</f>
        <v>20632.147000000001</v>
      </c>
      <c r="D14" s="46" cm="1">
        <f t="array" ref="D14">INDEX($C$74:$AC$108,$AD74,D$63)</f>
        <v>10122.019</v>
      </c>
      <c r="E14" s="46" cm="1">
        <f t="array" ref="E14">INDEX($C$74:$AC$108,$AD74,E$63)</f>
        <v>10510.128000000001</v>
      </c>
      <c r="F14" s="46"/>
      <c r="G14" s="19" t="str" cm="1">
        <f t="array" ref="G14">HYPERLINK(TEXT("#"&amp;INDEX($C$123:$AC$157,$AD123,C$63),),INDEX($C$123:$AC$157,$AD123,C$63))</f>
        <v>A126094922J</v>
      </c>
      <c r="H14" s="19" t="str" cm="1">
        <f t="array" ref="H14">HYPERLINK(TEXT("#"&amp;INDEX($C$123:$AC$157,$AD123,D$63),),INDEX($C$123:$AC$157,$AD123,D$63))</f>
        <v>A126110042V</v>
      </c>
      <c r="I14" s="19" t="str" cm="1">
        <f t="array" ref="I14">HYPERLINK(TEXT("#"&amp;INDEX($C$123:$AC$157,$AD123,E$63),),INDEX($C$123:$AC$157,$AD123,E$63))</f>
        <v>A126102482X</v>
      </c>
    </row>
    <row r="15" spans="1:20">
      <c r="A15" s="42"/>
      <c r="B15" s="45" t="s">
        <v>2978</v>
      </c>
      <c r="C15" s="46" cm="1">
        <f t="array" ref="C15">INDEX($C$74:$AC$108,$AD75,C$63)</f>
        <v>12947.324000000001</v>
      </c>
      <c r="D15" s="46" cm="1">
        <f t="array" ref="D15">INDEX($C$74:$AC$108,$AD75,D$63)</f>
        <v>6797.5029999999997</v>
      </c>
      <c r="E15" s="46" cm="1">
        <f t="array" ref="E15">INDEX($C$74:$AC$108,$AD75,E$63)</f>
        <v>6149.8209999999999</v>
      </c>
      <c r="F15" s="46"/>
      <c r="G15" s="19" t="str" cm="1">
        <f t="array" ref="G15">HYPERLINK(TEXT("#"&amp;INDEX($C$123:$AC$157,$AD124,C$63),),INDEX($C$123:$AC$157,$AD124,C$63))</f>
        <v>A126094878K</v>
      </c>
      <c r="H15" s="19" t="str" cm="1">
        <f t="array" ref="H15">HYPERLINK(TEXT("#"&amp;INDEX($C$123:$AC$157,$AD124,D$63),),INDEX($C$123:$AC$157,$AD124,D$63))</f>
        <v>A126109998R</v>
      </c>
      <c r="I15" s="19" t="str" cm="1">
        <f t="array" ref="I15">HYPERLINK(TEXT("#"&amp;INDEX($C$123:$AC$157,$AD124,E$63),),INDEX($C$123:$AC$157,$AD124,E$63))</f>
        <v>A126102438R</v>
      </c>
    </row>
    <row r="16" spans="1:20">
      <c r="A16" s="42"/>
      <c r="B16" s="45" t="s">
        <v>2979</v>
      </c>
      <c r="C16" s="46" cm="1">
        <f t="array" ref="C16">INDEX($C$74:$AC$108,$AD76,C$63)</f>
        <v>1666.6859999999999</v>
      </c>
      <c r="D16" s="46" cm="1">
        <f t="array" ref="D16">INDEX($C$74:$AC$108,$AD76,D$63)</f>
        <v>891.85699999999997</v>
      </c>
      <c r="E16" s="46" cm="1">
        <f t="array" ref="E16">INDEX($C$74:$AC$108,$AD76,E$63)</f>
        <v>774.82899999999995</v>
      </c>
      <c r="F16" s="46"/>
      <c r="G16" s="19" t="str" cm="1">
        <f t="array" ref="G16">HYPERLINK(TEXT("#"&amp;INDEX($C$123:$AC$157,$AD125,C$63),),INDEX($C$123:$AC$157,$AD125,C$63))</f>
        <v>A126094926T</v>
      </c>
      <c r="H16" s="19" t="str" cm="1">
        <f t="array" ref="H16">HYPERLINK(TEXT("#"&amp;INDEX($C$123:$AC$157,$AD125,D$63),),INDEX($C$123:$AC$157,$AD125,D$63))</f>
        <v>A126110046C</v>
      </c>
      <c r="I16" s="19" t="str" cm="1">
        <f t="array" ref="I16">HYPERLINK(TEXT("#"&amp;INDEX($C$123:$AC$157,$AD125,E$63),),INDEX($C$123:$AC$157,$AD125,E$63))</f>
        <v>A126102486J</v>
      </c>
    </row>
    <row r="17" spans="1:9">
      <c r="A17" s="42"/>
      <c r="B17" s="45" t="s">
        <v>2980</v>
      </c>
      <c r="C17" s="46" cm="1">
        <f t="array" ref="C17">INDEX($C$74:$AC$108,$AD77,C$63)</f>
        <v>1064.377</v>
      </c>
      <c r="D17" s="46" cm="1">
        <f t="array" ref="D17">INDEX($C$74:$AC$108,$AD77,D$63)</f>
        <v>436.22199999999998</v>
      </c>
      <c r="E17" s="46" cm="1">
        <f t="array" ref="E17">INDEX($C$74:$AC$108,$AD77,E$63)</f>
        <v>628.15499999999997</v>
      </c>
      <c r="F17" s="46"/>
      <c r="G17" s="19" t="str" cm="1">
        <f t="array" ref="G17">HYPERLINK(TEXT("#"&amp;INDEX($C$123:$AC$157,$AD126,C$63),),INDEX($C$123:$AC$157,$AD126,C$63))</f>
        <v>A126094930J</v>
      </c>
      <c r="H17" s="19" t="str" cm="1">
        <f t="array" ref="H17">HYPERLINK(TEXT("#"&amp;INDEX($C$123:$AC$157,$AD126,D$63),),INDEX($C$123:$AC$157,$AD126,D$63))</f>
        <v>A126110050V</v>
      </c>
      <c r="I17" s="19" t="str" cm="1">
        <f t="array" ref="I17">HYPERLINK(TEXT("#"&amp;INDEX($C$123:$AC$157,$AD126,E$63),),INDEX($C$123:$AC$157,$AD126,E$63))</f>
        <v>A126102490X</v>
      </c>
    </row>
    <row r="18" spans="1:9">
      <c r="A18" s="42"/>
      <c r="B18" s="45" t="s">
        <v>2981</v>
      </c>
      <c r="C18" s="46" cm="1">
        <f t="array" ref="C18">INDEX($C$74:$AC$108,$AD78,C$63)</f>
        <v>573.18399999999997</v>
      </c>
      <c r="D18" s="46" cm="1">
        <f t="array" ref="D18">INDEX($C$74:$AC$108,$AD78,D$63)</f>
        <v>286.685</v>
      </c>
      <c r="E18" s="46" cm="1">
        <f t="array" ref="E18">INDEX($C$74:$AC$108,$AD78,E$63)</f>
        <v>286.49799999999999</v>
      </c>
      <c r="F18" s="46"/>
      <c r="G18" s="19" t="str" cm="1">
        <f t="array" ref="G18">HYPERLINK(TEXT("#"&amp;INDEX($C$123:$AC$157,$AD127,C$63),),INDEX($C$123:$AC$157,$AD127,C$63))</f>
        <v>A126094882A</v>
      </c>
      <c r="H18" s="19" t="str" cm="1">
        <f t="array" ref="H18">HYPERLINK(TEXT("#"&amp;INDEX($C$123:$AC$157,$AD127,D$63),),INDEX($C$123:$AC$157,$AD127,D$63))</f>
        <v>A126110002A</v>
      </c>
      <c r="I18" s="19" t="str" cm="1">
        <f t="array" ref="I18">HYPERLINK(TEXT("#"&amp;INDEX($C$123:$AC$157,$AD127,E$63),),INDEX($C$123:$AC$157,$AD127,E$63))</f>
        <v>A126102442F</v>
      </c>
    </row>
    <row r="19" spans="1:9">
      <c r="A19" s="42"/>
      <c r="B19" s="45" t="s">
        <v>2982</v>
      </c>
      <c r="C19" s="46" cm="1">
        <f t="array" ref="C19">INDEX($C$74:$AC$108,$AD79,C$63)</f>
        <v>1167.097</v>
      </c>
      <c r="D19" s="46" cm="1">
        <f t="array" ref="D19">INDEX($C$74:$AC$108,$AD79,D$63)</f>
        <v>533.81600000000003</v>
      </c>
      <c r="E19" s="46" cm="1">
        <f t="array" ref="E19">INDEX($C$74:$AC$108,$AD79,E$63)</f>
        <v>633.28099999999995</v>
      </c>
      <c r="F19" s="46"/>
      <c r="G19" s="19" t="str" cm="1">
        <f t="array" ref="G19">HYPERLINK(TEXT("#"&amp;INDEX($C$123:$AC$157,$AD128,C$63),),INDEX($C$123:$AC$157,$AD128,C$63))</f>
        <v>A126094886K</v>
      </c>
      <c r="H19" s="19" t="str" cm="1">
        <f t="array" ref="H19">HYPERLINK(TEXT("#"&amp;INDEX($C$123:$AC$157,$AD128,D$63),),INDEX($C$123:$AC$157,$AD128,D$63))</f>
        <v>A126110006K</v>
      </c>
      <c r="I19" s="19" t="str" cm="1">
        <f t="array" ref="I19">HYPERLINK(TEXT("#"&amp;INDEX($C$123:$AC$157,$AD128,E$63),),INDEX($C$123:$AC$157,$AD128,E$63))</f>
        <v>A126102446R</v>
      </c>
    </row>
    <row r="20" spans="1:9">
      <c r="A20" s="42"/>
      <c r="B20" s="45" t="s">
        <v>2983</v>
      </c>
      <c r="C20" s="46" cm="1">
        <f t="array" ref="C20">INDEX($C$74:$AC$108,$AD80,C$63)</f>
        <v>1010.2</v>
      </c>
      <c r="D20" s="46" cm="1">
        <f t="array" ref="D20">INDEX($C$74:$AC$108,$AD80,D$63)</f>
        <v>421.40100000000001</v>
      </c>
      <c r="E20" s="46" cm="1">
        <f t="array" ref="E20">INDEX($C$74:$AC$108,$AD80,E$63)</f>
        <v>588.79899999999998</v>
      </c>
      <c r="F20" s="46"/>
      <c r="G20" s="19" t="str" cm="1">
        <f t="array" ref="G20">HYPERLINK(TEXT("#"&amp;INDEX($C$123:$AC$157,$AD129,C$63),),INDEX($C$123:$AC$157,$AD129,C$63))</f>
        <v>A126094910X</v>
      </c>
      <c r="H20" s="19" t="str" cm="1">
        <f t="array" ref="H20">HYPERLINK(TEXT("#"&amp;INDEX($C$123:$AC$157,$AD129,D$63),),INDEX($C$123:$AC$157,$AD129,D$63))</f>
        <v>A126110030K</v>
      </c>
      <c r="I20" s="19" t="str" cm="1">
        <f t="array" ref="I20">HYPERLINK(TEXT("#"&amp;INDEX($C$123:$AC$157,$AD129,E$63),),INDEX($C$123:$AC$157,$AD129,E$63))</f>
        <v>A126102470R</v>
      </c>
    </row>
    <row r="21" spans="1:9">
      <c r="A21" s="42"/>
      <c r="B21" s="45" t="s">
        <v>2984</v>
      </c>
      <c r="C21" s="46" cm="1">
        <f t="array" ref="C21">INDEX($C$74:$AC$108,$AD81,C$63)</f>
        <v>2276.9609999999998</v>
      </c>
      <c r="D21" s="46" cm="1">
        <f t="array" ref="D21">INDEX($C$74:$AC$108,$AD81,D$63)</f>
        <v>1144.857</v>
      </c>
      <c r="E21" s="46" cm="1">
        <f t="array" ref="E21">INDEX($C$74:$AC$108,$AD81,E$63)</f>
        <v>1132.105</v>
      </c>
      <c r="F21" s="46"/>
      <c r="G21" s="19" t="str" cm="1">
        <f t="array" ref="G21">HYPERLINK(TEXT("#"&amp;INDEX($C$123:$AC$157,$AD130,C$63),),INDEX($C$123:$AC$157,$AD130,C$63))</f>
        <v>A126094858A</v>
      </c>
      <c r="H21" s="19" t="str" cm="1">
        <f t="array" ref="H21">HYPERLINK(TEXT("#"&amp;INDEX($C$123:$AC$157,$AD130,D$63),),INDEX($C$123:$AC$157,$AD130,D$63))</f>
        <v>A126109978F</v>
      </c>
      <c r="I21" s="19" t="str" cm="1">
        <f t="array" ref="I21">HYPERLINK(TEXT("#"&amp;INDEX($C$123:$AC$157,$AD130,E$63),),INDEX($C$123:$AC$157,$AD130,E$63))</f>
        <v>A126102418F</v>
      </c>
    </row>
    <row r="22" spans="1:9">
      <c r="A22" s="42"/>
      <c r="B22" s="45" t="s">
        <v>2985</v>
      </c>
      <c r="C22" s="46" cm="1">
        <f t="array" ref="C22">INDEX($C$74:$AC$108,$AD82,C$63)</f>
        <v>10670.362999999999</v>
      </c>
      <c r="D22" s="46" cm="1">
        <f t="array" ref="D22">INDEX($C$74:$AC$108,$AD82,D$63)</f>
        <v>5652.6459999999997</v>
      </c>
      <c r="E22" s="46" cm="1">
        <f t="array" ref="E22">INDEX($C$74:$AC$108,$AD82,E$63)</f>
        <v>5017.7169999999996</v>
      </c>
      <c r="F22" s="46"/>
      <c r="G22" s="19" t="str" cm="1">
        <f t="array" ref="G22">HYPERLINK(TEXT("#"&amp;INDEX($C$123:$AC$157,$AD131,C$63),),INDEX($C$123:$AC$157,$AD131,C$63))</f>
        <v>A126094934T</v>
      </c>
      <c r="H22" s="19" t="str" cm="1">
        <f t="array" ref="H22">HYPERLINK(TEXT("#"&amp;INDEX($C$123:$AC$157,$AD131,D$63),),INDEX($C$123:$AC$157,$AD131,D$63))</f>
        <v>A126110054C</v>
      </c>
      <c r="I22" s="19" t="str" cm="1">
        <f t="array" ref="I22">HYPERLINK(TEXT("#"&amp;INDEX($C$123:$AC$157,$AD131,E$63),),INDEX($C$123:$AC$157,$AD131,E$63))</f>
        <v>A126102494J</v>
      </c>
    </row>
    <row r="23" spans="1:9">
      <c r="A23" s="42"/>
      <c r="B23" s="45" t="s">
        <v>2986</v>
      </c>
      <c r="C23" s="46" cm="1">
        <f t="array" ref="C23">INDEX($C$74:$AC$108,$AD83,C$63)</f>
        <v>2097.12</v>
      </c>
      <c r="D23" s="46" cm="1">
        <f t="array" ref="D23">INDEX($C$74:$AC$108,$AD83,D$63)</f>
        <v>1042.424</v>
      </c>
      <c r="E23" s="46" cm="1">
        <f t="array" ref="E23">INDEX($C$74:$AC$108,$AD83,E$63)</f>
        <v>1054.6959999999999</v>
      </c>
      <c r="F23" s="46"/>
      <c r="G23" s="19" t="str" cm="1">
        <f t="array" ref="G23">HYPERLINK(TEXT("#"&amp;INDEX($C$123:$AC$157,$AD132,C$63),),INDEX($C$123:$AC$157,$AD132,C$63))</f>
        <v>A126094914J</v>
      </c>
      <c r="H23" s="19" t="str" cm="1">
        <f t="array" ref="H23">HYPERLINK(TEXT("#"&amp;INDEX($C$123:$AC$157,$AD132,D$63),),INDEX($C$123:$AC$157,$AD132,D$63))</f>
        <v>A126110034V</v>
      </c>
      <c r="I23" s="19" t="str" cm="1">
        <f t="array" ref="I23">HYPERLINK(TEXT("#"&amp;INDEX($C$123:$AC$157,$AD132,E$63),),INDEX($C$123:$AC$157,$AD132,E$63))</f>
        <v>A126102474X</v>
      </c>
    </row>
    <row r="24" spans="1:9">
      <c r="A24" s="42"/>
      <c r="B24" s="45" t="s">
        <v>2987</v>
      </c>
      <c r="C24" s="46" cm="1">
        <f t="array" ref="C24">INDEX($C$74:$AC$108,$AD84,C$63)</f>
        <v>8661.5280000000002</v>
      </c>
      <c r="D24" s="46" cm="1">
        <f t="array" ref="D24">INDEX($C$74:$AC$108,$AD84,D$63)</f>
        <v>4360.5659999999998</v>
      </c>
      <c r="E24" s="46" cm="1">
        <f t="array" ref="E24">INDEX($C$74:$AC$108,$AD84,E$63)</f>
        <v>4300.9629999999997</v>
      </c>
      <c r="F24" s="46"/>
      <c r="G24" s="19" t="str" cm="1">
        <f t="array" ref="G24">HYPERLINK(TEXT("#"&amp;INDEX($C$123:$AC$157,$AD133,C$63),),INDEX($C$123:$AC$157,$AD133,C$63))</f>
        <v>A126094946A</v>
      </c>
      <c r="H24" s="19" t="str" cm="1">
        <f t="array" ref="H24">HYPERLINK(TEXT("#"&amp;INDEX($C$123:$AC$157,$AD133,D$63),),INDEX($C$123:$AC$157,$AD133,D$63))</f>
        <v>A126110066L</v>
      </c>
      <c r="I24" s="19" t="str" cm="1">
        <f t="array" ref="I24">HYPERLINK(TEXT("#"&amp;INDEX($C$123:$AC$157,$AD133,E$63),),INDEX($C$123:$AC$157,$AD133,E$63))</f>
        <v>A126102506F</v>
      </c>
    </row>
    <row r="25" spans="1:9">
      <c r="A25" s="42"/>
      <c r="B25" s="45" t="s">
        <v>2988</v>
      </c>
      <c r="C25" s="46" cm="1">
        <f t="array" ref="C25">INDEX($C$74:$AC$108,$AD85,C$63)</f>
        <v>1029.175</v>
      </c>
      <c r="D25" s="46" cm="1">
        <f t="array" ref="D25">INDEX($C$74:$AC$108,$AD85,D$63)</f>
        <v>502.93099999999998</v>
      </c>
      <c r="E25" s="46" cm="1">
        <f t="array" ref="E25">INDEX($C$74:$AC$108,$AD85,E$63)</f>
        <v>526.245</v>
      </c>
      <c r="F25" s="46"/>
      <c r="G25" s="19" t="str" cm="1">
        <f t="array" ref="G25">HYPERLINK(TEXT("#"&amp;INDEX($C$123:$AC$157,$AD134,C$63),),INDEX($C$123:$AC$157,$AD134,C$63))</f>
        <v>A126094862T</v>
      </c>
      <c r="H25" s="19" t="str" cm="1">
        <f t="array" ref="H25">HYPERLINK(TEXT("#"&amp;INDEX($C$123:$AC$157,$AD134,D$63),),INDEX($C$123:$AC$157,$AD134,D$63))</f>
        <v>A126109982W</v>
      </c>
      <c r="I25" s="19" t="str" cm="1">
        <f t="array" ref="I25">HYPERLINK(TEXT("#"&amp;INDEX($C$123:$AC$157,$AD134,E$63),),INDEX($C$123:$AC$157,$AD134,E$63))</f>
        <v>A126102422W</v>
      </c>
    </row>
    <row r="26" spans="1:9">
      <c r="A26" s="42"/>
      <c r="B26" s="45" t="s">
        <v>2989</v>
      </c>
      <c r="C26" s="46" cm="1">
        <f t="array" ref="C26">INDEX($C$74:$AC$108,$AD86,C$63)</f>
        <v>13783.74</v>
      </c>
      <c r="D26" s="46" cm="1">
        <f t="array" ref="D26">INDEX($C$74:$AC$108,$AD86,D$63)</f>
        <v>7173.3410000000003</v>
      </c>
      <c r="E26" s="46" cm="1">
        <f t="array" ref="E26">INDEX($C$74:$AC$108,$AD86,E$63)</f>
        <v>6610.3990000000003</v>
      </c>
      <c r="F26" s="46"/>
      <c r="G26" s="19" t="str" cm="1">
        <f t="array" ref="G26">HYPERLINK(TEXT("#"&amp;INDEX($C$123:$AC$157,$AD135,C$63),),INDEX($C$123:$AC$157,$AD135,C$63))</f>
        <v>A126094818J</v>
      </c>
      <c r="H26" s="19" t="str" cm="1">
        <f t="array" ref="H26">HYPERLINK(TEXT("#"&amp;INDEX($C$123:$AC$157,$AD135,D$63),),INDEX($C$123:$AC$157,$AD135,D$63))</f>
        <v>A126109938L</v>
      </c>
      <c r="I26" s="19" t="str" cm="1">
        <f t="array" ref="I26">HYPERLINK(TEXT("#"&amp;INDEX($C$123:$AC$157,$AD135,E$63),),INDEX($C$123:$AC$157,$AD135,E$63))</f>
        <v>A126102378X</v>
      </c>
    </row>
    <row r="27" spans="1:9">
      <c r="A27" s="42"/>
      <c r="B27" s="45" t="s">
        <v>2990</v>
      </c>
      <c r="C27" s="46" cm="1">
        <f t="array" ref="C27">INDEX($C$74:$AC$108,$AD87,C$63)</f>
        <v>12467.058999999999</v>
      </c>
      <c r="D27" s="46" cm="1">
        <f t="array" ref="D27">INDEX($C$74:$AC$108,$AD87,D$63)</f>
        <v>6525.8069999999998</v>
      </c>
      <c r="E27" s="46" cm="1">
        <f t="array" ref="E27">INDEX($C$74:$AC$108,$AD87,E$63)</f>
        <v>5941.2520000000004</v>
      </c>
      <c r="F27" s="46"/>
      <c r="G27" s="19" t="str" cm="1">
        <f t="array" ref="G27">HYPERLINK(TEXT("#"&amp;INDEX($C$123:$AC$157,$AD136,C$63),),INDEX($C$123:$AC$157,$AD136,C$63))</f>
        <v>A126094838T</v>
      </c>
      <c r="H27" s="19" t="str" cm="1">
        <f t="array" ref="H27">HYPERLINK(TEXT("#"&amp;INDEX($C$123:$AC$157,$AD136,D$63),),INDEX($C$123:$AC$157,$AD136,D$63))</f>
        <v>A126109958W</v>
      </c>
      <c r="I27" s="19" t="str" cm="1">
        <f t="array" ref="I27">HYPERLINK(TEXT("#"&amp;INDEX($C$123:$AC$157,$AD136,E$63),),INDEX($C$123:$AC$157,$AD136,E$63))</f>
        <v>A126102398J</v>
      </c>
    </row>
    <row r="28" spans="1:9">
      <c r="A28" s="42"/>
      <c r="B28" s="45" t="s">
        <v>2991</v>
      </c>
      <c r="C28" s="46" cm="1">
        <f t="array" ref="C28">INDEX($C$74:$AC$108,$AD88,C$63)</f>
        <v>11657.241</v>
      </c>
      <c r="D28" s="46" cm="1">
        <f t="array" ref="D28">INDEX($C$74:$AC$108,$AD88,D$63)</f>
        <v>6150.6540000000005</v>
      </c>
      <c r="E28" s="46" cm="1">
        <f t="array" ref="E28">INDEX($C$74:$AC$108,$AD88,E$63)</f>
        <v>5506.5870000000004</v>
      </c>
      <c r="F28" s="46"/>
      <c r="G28" s="19" t="str" cm="1">
        <f t="array" ref="G28">HYPERLINK(TEXT("#"&amp;INDEX($C$123:$AC$157,$AD137,C$63),),INDEX($C$123:$AC$157,$AD137,C$63))</f>
        <v>A126094890A</v>
      </c>
      <c r="H28" s="19" t="str" cm="1">
        <f t="array" ref="H28">HYPERLINK(TEXT("#"&amp;INDEX($C$123:$AC$157,$AD137,D$63),),INDEX($C$123:$AC$157,$AD137,D$63))</f>
        <v>A126110010A</v>
      </c>
      <c r="I28" s="19" t="str" cm="1">
        <f t="array" ref="I28">HYPERLINK(TEXT("#"&amp;INDEX($C$123:$AC$157,$AD137,E$63),),INDEX($C$123:$AC$157,$AD137,E$63))</f>
        <v>A126102450F</v>
      </c>
    </row>
    <row r="29" spans="1:9">
      <c r="A29" s="42"/>
      <c r="B29" s="45" t="s">
        <v>2992</v>
      </c>
      <c r="C29" s="46" cm="1">
        <f t="array" ref="C29">INDEX($C$74:$AC$108,$AD89,C$63)</f>
        <v>3088.3180000000002</v>
      </c>
      <c r="D29" s="46" cm="1">
        <f t="array" ref="D29">INDEX($C$74:$AC$108,$AD89,D$63)</f>
        <v>1475.8009999999999</v>
      </c>
      <c r="E29" s="46" cm="1">
        <f t="array" ref="E29">INDEX($C$74:$AC$108,$AD89,E$63)</f>
        <v>1612.5170000000001</v>
      </c>
      <c r="F29" s="46"/>
      <c r="G29" s="19" t="str" cm="1">
        <f t="array" ref="G29">HYPERLINK(TEXT("#"&amp;INDEX($C$123:$AC$157,$AD138,C$63),),INDEX($C$123:$AC$157,$AD138,C$63))</f>
        <v>A126094842J</v>
      </c>
      <c r="H29" s="19" t="str" cm="1">
        <f t="array" ref="H29">HYPERLINK(TEXT("#"&amp;INDEX($C$123:$AC$157,$AD138,D$63),),INDEX($C$123:$AC$157,$AD138,D$63))</f>
        <v>A126109962L</v>
      </c>
      <c r="I29" s="19" t="str" cm="1">
        <f t="array" ref="I29">HYPERLINK(TEXT("#"&amp;INDEX($C$123:$AC$157,$AD138,E$63),),INDEX($C$123:$AC$157,$AD138,E$63))</f>
        <v>A126102402L</v>
      </c>
    </row>
    <row r="30" spans="1:9">
      <c r="A30" s="42"/>
      <c r="B30" s="45" t="s">
        <v>2993</v>
      </c>
      <c r="C30" s="46" cm="1">
        <f t="array" ref="C30">INDEX($C$74:$AC$108,$AD90,C$63)</f>
        <v>1810.2639999999999</v>
      </c>
      <c r="D30" s="46" cm="1">
        <f t="array" ref="D30">INDEX($C$74:$AC$108,$AD90,D$63)</f>
        <v>884.26900000000001</v>
      </c>
      <c r="E30" s="46" cm="1">
        <f t="array" ref="E30">INDEX($C$74:$AC$108,$AD90,E$63)</f>
        <v>925.99599999999998</v>
      </c>
      <c r="F30" s="46"/>
      <c r="G30" s="19" t="str" cm="1">
        <f t="array" ref="G30">HYPERLINK(TEXT("#"&amp;INDEX($C$123:$AC$157,$AD139,C$63),),INDEX($C$123:$AC$157,$AD139,C$63))</f>
        <v>A126094894K</v>
      </c>
      <c r="H30" s="19" t="str" cm="1">
        <f t="array" ref="H30">HYPERLINK(TEXT("#"&amp;INDEX($C$123:$AC$157,$AD139,D$63),),INDEX($C$123:$AC$157,$AD139,D$63))</f>
        <v>A126110014K</v>
      </c>
      <c r="I30" s="19" t="str" cm="1">
        <f t="array" ref="I30">HYPERLINK(TEXT("#"&amp;INDEX($C$123:$AC$157,$AD139,E$63),),INDEX($C$123:$AC$157,$AD139,E$63))</f>
        <v>A126102454R</v>
      </c>
    </row>
    <row r="31" spans="1:9">
      <c r="A31" s="42"/>
      <c r="B31" s="45" t="s">
        <v>2994</v>
      </c>
      <c r="C31" s="46" cm="1">
        <f t="array" ref="C31">INDEX($C$74:$AC$108,$AD91,C$63)</f>
        <v>973.84900000000005</v>
      </c>
      <c r="D31" s="46" cm="1">
        <f t="array" ref="D31">INDEX($C$74:$AC$108,$AD91,D$63)</f>
        <v>508.43099999999998</v>
      </c>
      <c r="E31" s="46" cm="1">
        <f t="array" ref="E31">INDEX($C$74:$AC$108,$AD91,E$63)</f>
        <v>465.41800000000001</v>
      </c>
      <c r="F31" s="46"/>
      <c r="G31" s="19" t="str" cm="1">
        <f t="array" ref="G31">HYPERLINK(TEXT("#"&amp;INDEX($C$123:$AC$157,$AD140,C$63),),INDEX($C$123:$AC$157,$AD140,C$63))</f>
        <v>A126094898V</v>
      </c>
      <c r="H31" s="19" t="str" cm="1">
        <f t="array" ref="H31">HYPERLINK(TEXT("#"&amp;INDEX($C$123:$AC$157,$AD140,D$63),),INDEX($C$123:$AC$157,$AD140,D$63))</f>
        <v>A126110018V</v>
      </c>
      <c r="I31" s="19" t="str" cm="1">
        <f t="array" ref="I31">HYPERLINK(TEXT("#"&amp;INDEX($C$123:$AC$157,$AD140,E$63),),INDEX($C$123:$AC$157,$AD140,E$63))</f>
        <v>A126102458X</v>
      </c>
    </row>
    <row r="32" spans="1:9">
      <c r="A32" s="42"/>
      <c r="B32" s="45" t="s">
        <v>2995</v>
      </c>
      <c r="C32" s="46" cm="1">
        <f t="array" ref="C32">INDEX($C$74:$AC$108,$AD92,C$63)</f>
        <v>804.93100000000004</v>
      </c>
      <c r="D32" s="46" cm="1">
        <f t="array" ref="D32">INDEX($C$74:$AC$108,$AD92,D$63)</f>
        <v>440.73200000000003</v>
      </c>
      <c r="E32" s="46" cm="1">
        <f t="array" ref="E32">INDEX($C$74:$AC$108,$AD92,E$63)</f>
        <v>364.19900000000001</v>
      </c>
      <c r="F32" s="46"/>
      <c r="G32" s="19" t="str" cm="1">
        <f t="array" ref="G32">HYPERLINK(TEXT("#"&amp;INDEX($C$123:$AC$157,$AD141,C$63),),INDEX($C$123:$AC$157,$AD141,C$63))</f>
        <v>A126094950T</v>
      </c>
      <c r="H32" s="19" t="str" cm="1">
        <f t="array" ref="H32">HYPERLINK(TEXT("#"&amp;INDEX($C$123:$AC$157,$AD141,D$63),),INDEX($C$123:$AC$157,$AD141,D$63))</f>
        <v>A126110070C</v>
      </c>
      <c r="I32" s="19" t="str" cm="1">
        <f t="array" ref="I32">HYPERLINK(TEXT("#"&amp;INDEX($C$123:$AC$157,$AD141,E$63),),INDEX($C$123:$AC$157,$AD141,E$63))</f>
        <v>A126102510W</v>
      </c>
    </row>
    <row r="33" spans="1:9">
      <c r="A33" s="42"/>
      <c r="B33" s="45" t="s">
        <v>2996</v>
      </c>
      <c r="C33" s="46" cm="1">
        <f t="array" ref="C33">INDEX($C$74:$AC$108,$AD93,C$63)</f>
        <v>6879.8909999999996</v>
      </c>
      <c r="D33" s="46" cm="1">
        <f t="array" ref="D33">INDEX($C$74:$AC$108,$AD93,D$63)</f>
        <v>2883.7840000000001</v>
      </c>
      <c r="E33" s="46" cm="1">
        <f t="array" ref="E33">INDEX($C$74:$AC$108,$AD93,E$63)</f>
        <v>3996.107</v>
      </c>
      <c r="F33" s="46"/>
      <c r="G33" s="19" t="str" cm="1">
        <f t="array" ref="G33">HYPERLINK(TEXT("#"&amp;INDEX($C$123:$AC$157,$AD142,C$63),),INDEX($C$123:$AC$157,$AD142,C$63))</f>
        <v>A126094822X</v>
      </c>
      <c r="H33" s="19" t="str" cm="1">
        <f t="array" ref="H33">HYPERLINK(TEXT("#"&amp;INDEX($C$123:$AC$157,$AD142,D$63),),INDEX($C$123:$AC$157,$AD142,D$63))</f>
        <v>A126109942C</v>
      </c>
      <c r="I33" s="19" t="str" cm="1">
        <f t="array" ref="I33">HYPERLINK(TEXT("#"&amp;INDEX($C$123:$AC$157,$AD142,E$63),),INDEX($C$123:$AC$157,$AD142,E$63))</f>
        <v>A126102382R</v>
      </c>
    </row>
    <row r="34" spans="1:9">
      <c r="A34" s="42"/>
      <c r="B34" s="45" t="s">
        <v>2997</v>
      </c>
      <c r="C34" s="46" cm="1">
        <f t="array" ref="C34">INDEX($C$74:$AC$108,$AD94,C$63)</f>
        <v>1365.6079999999999</v>
      </c>
      <c r="D34" s="46" cm="1">
        <f t="array" ref="D34">INDEX($C$74:$AC$108,$AD94,D$63)</f>
        <v>515.16099999999994</v>
      </c>
      <c r="E34" s="46" cm="1">
        <f t="array" ref="E34">INDEX($C$74:$AC$108,$AD94,E$63)</f>
        <v>850.447</v>
      </c>
      <c r="F34" s="46"/>
      <c r="G34" s="19" t="str" cm="1">
        <f t="array" ref="G34">HYPERLINK(TEXT("#"&amp;INDEX($C$123:$AC$157,$AD143,C$63),),INDEX($C$123:$AC$157,$AD143,C$63))</f>
        <v>A126094938A</v>
      </c>
      <c r="H34" s="19" t="str" cm="1">
        <f t="array" ref="H34">HYPERLINK(TEXT("#"&amp;INDEX($C$123:$AC$157,$AD143,D$63),),INDEX($C$123:$AC$157,$AD143,D$63))</f>
        <v>A126110058L</v>
      </c>
      <c r="I34" s="19" t="str" cm="1">
        <f t="array" ref="I34">HYPERLINK(TEXT("#"&amp;INDEX($C$123:$AC$157,$AD143,E$63),),INDEX($C$123:$AC$157,$AD143,E$63))</f>
        <v>A126102498T</v>
      </c>
    </row>
    <row r="35" spans="1:9">
      <c r="A35" s="42"/>
      <c r="B35" s="45" t="s">
        <v>2998</v>
      </c>
      <c r="C35" s="46" cm="1">
        <f t="array" ref="C35">INDEX($C$74:$AC$108,$AD95,C$63)</f>
        <v>405.44600000000003</v>
      </c>
      <c r="D35" s="46" cm="1">
        <f t="array" ref="D35">INDEX($C$74:$AC$108,$AD95,D$63)</f>
        <v>172.08</v>
      </c>
      <c r="E35" s="46" cm="1">
        <f t="array" ref="E35">INDEX($C$74:$AC$108,$AD95,E$63)</f>
        <v>233.36600000000001</v>
      </c>
      <c r="F35" s="46"/>
      <c r="G35" s="19" t="str" cm="1">
        <f t="array" ref="G35">HYPERLINK(TEXT("#"&amp;INDEX($C$123:$AC$157,$AD144,C$63),),INDEX($C$123:$AC$157,$AD144,C$63))</f>
        <v>A126094942T</v>
      </c>
      <c r="H35" s="19" t="str" cm="1">
        <f t="array" ref="H35">HYPERLINK(TEXT("#"&amp;INDEX($C$123:$AC$157,$AD144,D$63),),INDEX($C$123:$AC$157,$AD144,D$63))</f>
        <v>A126110062C</v>
      </c>
      <c r="I35" s="19" t="str" cm="1">
        <f t="array" ref="I35">HYPERLINK(TEXT("#"&amp;INDEX($C$123:$AC$157,$AD144,E$63),),INDEX($C$123:$AC$157,$AD144,E$63))</f>
        <v>A126102502W</v>
      </c>
    </row>
    <row r="36" spans="1:9">
      <c r="A36" s="42"/>
      <c r="B36" s="45" t="s">
        <v>2999</v>
      </c>
      <c r="C36" s="46" cm="1">
        <f t="array" ref="C36">INDEX($C$74:$AC$108,$AD96,C$63)</f>
        <v>1155.4459999999999</v>
      </c>
      <c r="D36" s="46" cm="1">
        <f t="array" ref="D36">INDEX($C$74:$AC$108,$AD96,D$63)</f>
        <v>444.91300000000001</v>
      </c>
      <c r="E36" s="46" cm="1">
        <f t="array" ref="E36">INDEX($C$74:$AC$108,$AD96,E$63)</f>
        <v>710.53300000000002</v>
      </c>
      <c r="F36" s="46"/>
      <c r="G36" s="19" t="str" cm="1">
        <f t="array" ref="G36">HYPERLINK(TEXT("#"&amp;INDEX($C$123:$AC$157,$AD145,C$63),),INDEX($C$123:$AC$157,$AD145,C$63))</f>
        <v>A126094830X</v>
      </c>
      <c r="H36" s="19" t="str" cm="1">
        <f t="array" ref="H36">HYPERLINK(TEXT("#"&amp;INDEX($C$123:$AC$157,$AD145,D$63),),INDEX($C$123:$AC$157,$AD145,D$63))</f>
        <v>A126109950C</v>
      </c>
      <c r="I36" s="19" t="str" cm="1">
        <f t="array" ref="I36">HYPERLINK(TEXT("#"&amp;INDEX($C$123:$AC$157,$AD145,E$63),),INDEX($C$123:$AC$157,$AD145,E$63))</f>
        <v>A126102390R</v>
      </c>
    </row>
    <row r="37" spans="1:9">
      <c r="A37" s="42"/>
      <c r="B37" s="45" t="s">
        <v>3000</v>
      </c>
      <c r="C37" s="46" cm="1">
        <f t="array" ref="C37">INDEX($C$74:$AC$108,$AD97,C$63)</f>
        <v>220.49199999999999</v>
      </c>
      <c r="D37" s="46" cm="1">
        <f t="array" ref="D37">INDEX($C$74:$AC$108,$AD97,D$63)</f>
        <v>83.509</v>
      </c>
      <c r="E37" s="46" cm="1">
        <f t="array" ref="E37">INDEX($C$74:$AC$108,$AD97,E$63)</f>
        <v>136.983</v>
      </c>
      <c r="F37" s="46"/>
      <c r="G37" s="19" t="str" cm="1">
        <f t="array" ref="G37">HYPERLINK(TEXT("#"&amp;INDEX($C$123:$AC$157,$AD146,C$63),),INDEX($C$123:$AC$157,$AD146,C$63))</f>
        <v>A126094866A</v>
      </c>
      <c r="H37" s="19" t="str" cm="1">
        <f t="array" ref="H37">HYPERLINK(TEXT("#"&amp;INDEX($C$123:$AC$157,$AD146,D$63),),INDEX($C$123:$AC$157,$AD146,D$63))</f>
        <v>A126109986F</v>
      </c>
      <c r="I37" s="19" t="str" cm="1">
        <f t="array" ref="I37">HYPERLINK(TEXT("#"&amp;INDEX($C$123:$AC$157,$AD146,E$63),),INDEX($C$123:$AC$157,$AD146,E$63))</f>
        <v>A126102426F</v>
      </c>
    </row>
    <row r="38" spans="1:9">
      <c r="A38" s="42"/>
      <c r="B38" s="45" t="s">
        <v>3001</v>
      </c>
      <c r="C38" s="46" cm="1">
        <f t="array" ref="C38">INDEX($C$74:$AC$108,$AD98,C$63)</f>
        <v>860.44399999999996</v>
      </c>
      <c r="D38" s="46" cm="1">
        <f t="array" ref="D38">INDEX($C$74:$AC$108,$AD98,D$63)</f>
        <v>336.39600000000002</v>
      </c>
      <c r="E38" s="46" cm="1">
        <f t="array" ref="E38">INDEX($C$74:$AC$108,$AD98,E$63)</f>
        <v>524.048</v>
      </c>
      <c r="F38" s="46"/>
      <c r="G38" s="19" t="str" cm="1">
        <f t="array" ref="G38">HYPERLINK(TEXT("#"&amp;INDEX($C$123:$AC$157,$AD147,C$63),),INDEX($C$123:$AC$157,$AD147,C$63))</f>
        <v>A126094902X</v>
      </c>
      <c r="H38" s="19" t="str" cm="1">
        <f t="array" ref="H38">HYPERLINK(TEXT("#"&amp;INDEX($C$123:$AC$157,$AD147,D$63),),INDEX($C$123:$AC$157,$AD147,D$63))</f>
        <v>A126110022K</v>
      </c>
      <c r="I38" s="19" t="str" cm="1">
        <f t="array" ref="I38">HYPERLINK(TEXT("#"&amp;INDEX($C$123:$AC$157,$AD147,E$63),),INDEX($C$123:$AC$157,$AD147,E$63))</f>
        <v>A126102462R</v>
      </c>
    </row>
    <row r="39" spans="1:9">
      <c r="A39" s="42"/>
      <c r="B39" s="45" t="s">
        <v>3002</v>
      </c>
      <c r="C39" s="46" cm="1">
        <f t="array" ref="C39">INDEX($C$74:$AC$108,$AD99,C$63)</f>
        <v>112.904</v>
      </c>
      <c r="D39" s="46" cm="1">
        <f t="array" ref="D39">INDEX($C$74:$AC$108,$AD99,D$63)</f>
        <v>52.021000000000001</v>
      </c>
      <c r="E39" s="46" cm="1">
        <f t="array" ref="E39">INDEX($C$74:$AC$108,$AD99,E$63)</f>
        <v>60.881999999999998</v>
      </c>
      <c r="F39" s="46"/>
      <c r="G39" s="19" t="str" cm="1">
        <f t="array" ref="G39">HYPERLINK(TEXT("#"&amp;INDEX($C$123:$AC$157,$AD148,C$63),),INDEX($C$123:$AC$157,$AD148,C$63))</f>
        <v>A126094954A</v>
      </c>
      <c r="H39" s="19" t="str" cm="1">
        <f t="array" ref="H39">HYPERLINK(TEXT("#"&amp;INDEX($C$123:$AC$157,$AD148,D$63),),INDEX($C$123:$AC$157,$AD148,D$63))</f>
        <v>A126110074L</v>
      </c>
      <c r="I39" s="19" t="str" cm="1">
        <f t="array" ref="I39">HYPERLINK(TEXT("#"&amp;INDEX($C$123:$AC$157,$AD148,E$63),),INDEX($C$123:$AC$157,$AD148,E$63))</f>
        <v>A126102514F</v>
      </c>
    </row>
    <row r="40" spans="1:9">
      <c r="A40" s="42"/>
      <c r="B40" s="45" t="s">
        <v>3003</v>
      </c>
      <c r="C40" s="46" cm="1">
        <f t="array" ref="C40">INDEX($C$74:$AC$108,$AD100,C$63)</f>
        <v>218.44</v>
      </c>
      <c r="D40" s="46" cm="1">
        <f t="array" ref="D40">INDEX($C$74:$AC$108,$AD100,D$63)</f>
        <v>74.400999999999996</v>
      </c>
      <c r="E40" s="46" cm="1">
        <f t="array" ref="E40">INDEX($C$74:$AC$108,$AD100,E$63)</f>
        <v>144.03899999999999</v>
      </c>
      <c r="F40" s="46"/>
      <c r="G40" s="19" t="str" cm="1">
        <f t="array" ref="G40">HYPERLINK(TEXT("#"&amp;INDEX($C$123:$AC$157,$AD149,C$63),),INDEX($C$123:$AC$157,$AD149,C$63))</f>
        <v>A126094826J</v>
      </c>
      <c r="H40" s="19" t="str" cm="1">
        <f t="array" ref="H40">HYPERLINK(TEXT("#"&amp;INDEX($C$123:$AC$157,$AD149,D$63),),INDEX($C$123:$AC$157,$AD149,D$63))</f>
        <v>A126109946L</v>
      </c>
      <c r="I40" s="19" t="str" cm="1">
        <f t="array" ref="I40">HYPERLINK(TEXT("#"&amp;INDEX($C$123:$AC$157,$AD149,E$63),),INDEX($C$123:$AC$157,$AD149,E$63))</f>
        <v>A126102386X</v>
      </c>
    </row>
    <row r="41" spans="1:9">
      <c r="A41" s="42"/>
      <c r="B41" s="45" t="s">
        <v>3004</v>
      </c>
      <c r="C41" s="46" cm="1">
        <f t="array" ref="C41">INDEX($C$74:$AC$108,$AD101,C$63)</f>
        <v>241.41800000000001</v>
      </c>
      <c r="D41" s="46" cm="1">
        <f t="array" ref="D41">INDEX($C$74:$AC$108,$AD101,D$63)</f>
        <v>22.146999999999998</v>
      </c>
      <c r="E41" s="46" cm="1">
        <f t="array" ref="E41">INDEX($C$74:$AC$108,$AD101,E$63)</f>
        <v>219.27199999999999</v>
      </c>
      <c r="F41" s="46"/>
      <c r="G41" s="19" t="str" cm="1">
        <f t="array" ref="G41">HYPERLINK(TEXT("#"&amp;INDEX($C$123:$AC$157,$AD150,C$63),),INDEX($C$123:$AC$157,$AD150,C$63))</f>
        <v>A126094906J</v>
      </c>
      <c r="H41" s="19" t="str" cm="1">
        <f t="array" ref="H41">HYPERLINK(TEXT("#"&amp;INDEX($C$123:$AC$157,$AD150,D$63),),INDEX($C$123:$AC$157,$AD150,D$63))</f>
        <v>A126110026V</v>
      </c>
      <c r="I41" s="19" t="str" cm="1">
        <f t="array" ref="I41">HYPERLINK(TEXT("#"&amp;INDEX($C$123:$AC$157,$AD150,E$63),),INDEX($C$123:$AC$157,$AD150,E$63))</f>
        <v>A126102466X</v>
      </c>
    </row>
    <row r="42" spans="1:9">
      <c r="A42" s="42"/>
      <c r="B42" s="45" t="s">
        <v>3005</v>
      </c>
      <c r="C42" s="46" cm="1">
        <f t="array" ref="C42">INDEX($C$74:$AC$108,$AD102,C$63)</f>
        <v>2887.5680000000002</v>
      </c>
      <c r="D42" s="46" cm="1">
        <f t="array" ref="D42">INDEX($C$74:$AC$108,$AD102,D$63)</f>
        <v>1274.223</v>
      </c>
      <c r="E42" s="46" cm="1">
        <f t="array" ref="E42">INDEX($C$74:$AC$108,$AD102,E$63)</f>
        <v>1613.345</v>
      </c>
      <c r="F42" s="46"/>
      <c r="G42" s="19" t="str" cm="1">
        <f t="array" ref="G42">HYPERLINK(TEXT("#"&amp;INDEX($C$123:$AC$157,$AD151,C$63),),INDEX($C$123:$AC$157,$AD151,C$63))</f>
        <v>A126094918T</v>
      </c>
      <c r="H42" s="19" t="str" cm="1">
        <f t="array" ref="H42">HYPERLINK(TEXT("#"&amp;INDEX($C$123:$AC$157,$AD151,D$63),),INDEX($C$123:$AC$157,$AD151,D$63))</f>
        <v>A126110038C</v>
      </c>
      <c r="I42" s="19" t="str" cm="1">
        <f t="array" ref="I42">HYPERLINK(TEXT("#"&amp;INDEX($C$123:$AC$157,$AD151,E$63),),INDEX($C$123:$AC$157,$AD151,E$63))</f>
        <v>A126102478J</v>
      </c>
    </row>
    <row r="43" spans="1:9">
      <c r="A43" s="42"/>
      <c r="B43" s="45" t="s">
        <v>3006</v>
      </c>
      <c r="C43" s="46" cm="1">
        <f t="array" ref="C43">INDEX($C$74:$AC$108,$AD103,C$63)</f>
        <v>2178.817</v>
      </c>
      <c r="D43" s="46" cm="1">
        <f t="array" ref="D43">INDEX($C$74:$AC$108,$AD103,D$63)</f>
        <v>960.04600000000005</v>
      </c>
      <c r="E43" s="46" cm="1">
        <f t="array" ref="E43">INDEX($C$74:$AC$108,$AD103,E$63)</f>
        <v>1218.7719999999999</v>
      </c>
      <c r="F43" s="46"/>
      <c r="G43" s="19" t="str" cm="1">
        <f t="array" ref="G43">HYPERLINK(TEXT("#"&amp;INDEX($C$123:$AC$157,$AD152,C$63),),INDEX($C$123:$AC$157,$AD152,C$63))</f>
        <v>A126094850J</v>
      </c>
      <c r="H43" s="19" t="str" cm="1">
        <f t="array" ref="H43">HYPERLINK(TEXT("#"&amp;INDEX($C$123:$AC$157,$AD152,D$63),),INDEX($C$123:$AC$157,$AD152,D$63))</f>
        <v>A126109970L</v>
      </c>
      <c r="I43" s="19" t="str" cm="1">
        <f t="array" ref="I43">HYPERLINK(TEXT("#"&amp;INDEX($C$123:$AC$157,$AD152,E$63),),INDEX($C$123:$AC$157,$AD152,E$63))</f>
        <v>A126102410L</v>
      </c>
    </row>
    <row r="44" spans="1:9">
      <c r="A44" s="42"/>
      <c r="B44" s="45" t="s">
        <v>3007</v>
      </c>
      <c r="C44" s="46" cm="1">
        <f t="array" ref="C44">INDEX($C$74:$AC$108,$AD104,C$63)</f>
        <v>339.87099999999998</v>
      </c>
      <c r="D44" s="46" cm="1">
        <f t="array" ref="D44">INDEX($C$74:$AC$108,$AD104,D$63)</f>
        <v>143.80500000000001</v>
      </c>
      <c r="E44" s="46" cm="1">
        <f t="array" ref="E44">INDEX($C$74:$AC$108,$AD104,E$63)</f>
        <v>196.065</v>
      </c>
      <c r="F44" s="46"/>
      <c r="G44" s="19" t="str" cm="1">
        <f t="array" ref="G44">HYPERLINK(TEXT("#"&amp;INDEX($C$123:$AC$157,$AD153,C$63),),INDEX($C$123:$AC$157,$AD153,C$63))</f>
        <v>A126094834J</v>
      </c>
      <c r="H44" s="19" t="str" cm="1">
        <f t="array" ref="H44">HYPERLINK(TEXT("#"&amp;INDEX($C$123:$AC$157,$AD153,D$63),),INDEX($C$123:$AC$157,$AD153,D$63))</f>
        <v>A126109954L</v>
      </c>
      <c r="I44" s="19" t="str" cm="1">
        <f t="array" ref="I44">HYPERLINK(TEXT("#"&amp;INDEX($C$123:$AC$157,$AD153,E$63),),INDEX($C$123:$AC$157,$AD153,E$63))</f>
        <v>A126102394X</v>
      </c>
    </row>
    <row r="45" spans="1:9">
      <c r="A45" s="42"/>
      <c r="B45" s="45" t="s">
        <v>3008</v>
      </c>
      <c r="C45" s="46" cm="1">
        <f t="array" ref="C45">INDEX($C$74:$AC$108,$AD105,C$63)</f>
        <v>1838.9469999999999</v>
      </c>
      <c r="D45" s="46" cm="1">
        <f t="array" ref="D45">INDEX($C$74:$AC$108,$AD105,D$63)</f>
        <v>816.24</v>
      </c>
      <c r="E45" s="46" cm="1">
        <f t="array" ref="E45">INDEX($C$74:$AC$108,$AD105,E$63)</f>
        <v>1022.707</v>
      </c>
      <c r="F45" s="46"/>
      <c r="G45" s="19" t="str" cm="1">
        <f t="array" ref="G45">HYPERLINK(TEXT("#"&amp;INDEX($C$123:$AC$157,$AD154,C$63),),INDEX($C$123:$AC$157,$AD154,C$63))</f>
        <v>A126094870T</v>
      </c>
      <c r="H45" s="19" t="str" cm="1">
        <f t="array" ref="H45">HYPERLINK(TEXT("#"&amp;INDEX($C$123:$AC$157,$AD154,D$63),),INDEX($C$123:$AC$157,$AD154,D$63))</f>
        <v>A126109990W</v>
      </c>
      <c r="I45" s="19" t="str" cm="1">
        <f t="array" ref="I45">HYPERLINK(TEXT("#"&amp;INDEX($C$123:$AC$157,$AD154,E$63),),INDEX($C$123:$AC$157,$AD154,E$63))</f>
        <v>A126102430W</v>
      </c>
    </row>
    <row r="46" spans="1:9">
      <c r="A46" s="42"/>
      <c r="B46" s="45" t="s">
        <v>3009</v>
      </c>
      <c r="C46" s="46" cm="1">
        <f t="array" ref="C46">INDEX($C$74:$AC$108,$AD106,C$63)</f>
        <v>13287.195</v>
      </c>
      <c r="D46" s="46" cm="1">
        <f t="array" ref="D46">INDEX($C$74:$AC$108,$AD106,D$63)</f>
        <v>6941.3090000000002</v>
      </c>
      <c r="E46" s="46" cm="1">
        <f t="array" ref="E46">INDEX($C$74:$AC$108,$AD106,E$63)</f>
        <v>6345.8860000000004</v>
      </c>
      <c r="F46" s="46"/>
      <c r="G46" s="19" t="str" cm="1">
        <f t="array" ref="G46">HYPERLINK(TEXT("#"&amp;INDEX($C$123:$AC$157,$AD155,C$63),),INDEX($C$123:$AC$157,$AD155,C$63))</f>
        <v>A126094846T</v>
      </c>
      <c r="H46" s="19" t="str" cm="1">
        <f t="array" ref="H46">HYPERLINK(TEXT("#"&amp;INDEX($C$123:$AC$157,$AD155,D$63),),INDEX($C$123:$AC$157,$AD155,D$63))</f>
        <v>A126109966W</v>
      </c>
      <c r="I46" s="19" t="str" cm="1">
        <f t="array" ref="I46">HYPERLINK(TEXT("#"&amp;INDEX($C$123:$AC$157,$AD155,E$63),),INDEX($C$123:$AC$157,$AD155,E$63))</f>
        <v>A126102406W</v>
      </c>
    </row>
    <row r="47" spans="1:9">
      <c r="A47" s="42"/>
      <c r="B47" s="45" t="s">
        <v>3010</v>
      </c>
      <c r="C47" s="46" cm="1">
        <f t="array" ref="C47">INDEX($C$74:$AC$108,$AD107,C$63)</f>
        <v>7344.951</v>
      </c>
      <c r="D47" s="46" cm="1">
        <f t="array" ref="D47">INDEX($C$74:$AC$108,$AD107,D$63)</f>
        <v>3180.71</v>
      </c>
      <c r="E47" s="46" cm="1">
        <f t="array" ref="E47">INDEX($C$74:$AC$108,$AD107,E$63)</f>
        <v>4164.241</v>
      </c>
      <c r="F47" s="46"/>
      <c r="G47" s="19" t="str" cm="1">
        <f t="array" ref="G47">HYPERLINK(TEXT("#"&amp;INDEX($C$123:$AC$157,$AD156,C$63),),INDEX($C$123:$AC$157,$AD156,C$63))</f>
        <v>A126094874A</v>
      </c>
      <c r="H47" s="19" t="str" cm="1">
        <f t="array" ref="H47">HYPERLINK(TEXT("#"&amp;INDEX($C$123:$AC$157,$AD156,D$63),),INDEX($C$123:$AC$157,$AD156,D$63))</f>
        <v>A126109994F</v>
      </c>
      <c r="I47" s="19" t="str" cm="1">
        <f t="array" ref="I47">HYPERLINK(TEXT("#"&amp;INDEX($C$123:$AC$157,$AD156,E$63),),INDEX($C$123:$AC$157,$AD156,E$63))</f>
        <v>A126102434F</v>
      </c>
    </row>
    <row r="48" spans="1:9">
      <c r="A48" s="42"/>
      <c r="B48" s="45" t="s">
        <v>3011</v>
      </c>
      <c r="C48" s="46" cm="1">
        <f t="array" ref="C48">INDEX($C$74:$AC$108,$AD108,C$63)</f>
        <v>1078.3489999999999</v>
      </c>
      <c r="D48" s="46" cm="1">
        <f t="array" ref="D48">INDEX($C$74:$AC$108,$AD108,D$63)</f>
        <v>424.27600000000001</v>
      </c>
      <c r="E48" s="46" cm="1">
        <f t="array" ref="E48">INDEX($C$74:$AC$108,$AD108,E$63)</f>
        <v>654.07299999999998</v>
      </c>
      <c r="F48" s="46"/>
      <c r="G48" s="19" t="str" cm="1">
        <f t="array" ref="G48">HYPERLINK(TEXT("#"&amp;INDEX($C$123:$AC$157,$AD157,C$63),),INDEX($C$123:$AC$157,$AD157,C$63))</f>
        <v>A126094854T</v>
      </c>
      <c r="H48" s="19" t="str" cm="1">
        <f t="array" ref="H48">HYPERLINK(TEXT("#"&amp;INDEX($C$123:$AC$157,$AD157,D$63),),INDEX($C$123:$AC$157,$AD157,D$63))</f>
        <v>A126109974W</v>
      </c>
      <c r="I48" s="19" t="str" cm="1">
        <f t="array" ref="I48">HYPERLINK(TEXT("#"&amp;INDEX($C$123:$AC$157,$AD157,E$63),),INDEX($C$123:$AC$157,$AD157,E$63))</f>
        <v>A126102414W</v>
      </c>
    </row>
    <row r="49" spans="1:21">
      <c r="A49" s="47"/>
      <c r="B49" s="48"/>
      <c r="C49" s="46"/>
      <c r="D49" s="46"/>
      <c r="E49" s="46"/>
      <c r="F49" s="46"/>
      <c r="G49" s="19"/>
      <c r="H49" s="19"/>
      <c r="I49" s="19"/>
    </row>
    <row r="50" spans="1:21">
      <c r="A50" s="47"/>
      <c r="B50" s="49"/>
      <c r="C50" s="46"/>
      <c r="D50" s="46"/>
      <c r="E50" s="46"/>
      <c r="F50" s="46"/>
      <c r="G50" s="46"/>
      <c r="H50" s="46"/>
      <c r="I50" s="46"/>
      <c r="J50" s="46"/>
      <c r="K50" s="46"/>
      <c r="L50" s="46"/>
      <c r="M50" s="46"/>
      <c r="N50" s="46"/>
      <c r="O50" s="46"/>
      <c r="P50" s="46"/>
      <c r="Q50" s="46"/>
      <c r="R50" s="46"/>
      <c r="S50" s="46"/>
      <c r="T50" s="46"/>
    </row>
    <row r="51" spans="1:21">
      <c r="A51" s="50" t="str">
        <f ca="1">Contents!B26</f>
        <v>© Commonwealth of Australia 2022</v>
      </c>
      <c r="B51" s="51"/>
      <c r="C51" s="46"/>
      <c r="D51" s="46"/>
      <c r="E51" s="46"/>
      <c r="F51" s="46"/>
      <c r="G51" s="46"/>
      <c r="H51" s="46"/>
      <c r="I51" s="46"/>
      <c r="J51" s="46"/>
      <c r="K51" s="46"/>
      <c r="L51" s="46"/>
      <c r="M51" s="46"/>
      <c r="N51" s="46"/>
      <c r="O51" s="46"/>
      <c r="P51" s="46"/>
      <c r="Q51" s="46"/>
      <c r="R51" s="46"/>
      <c r="S51" s="46"/>
      <c r="T51" s="46"/>
    </row>
    <row r="52" spans="1:21">
      <c r="A52" s="50"/>
      <c r="B52" s="51"/>
      <c r="C52" s="46"/>
      <c r="D52" s="46"/>
      <c r="E52" s="46"/>
      <c r="F52" s="46"/>
      <c r="G52" s="46"/>
      <c r="H52" s="46"/>
      <c r="I52" s="46"/>
      <c r="J52" s="46"/>
      <c r="K52" s="46"/>
      <c r="L52" s="46"/>
      <c r="M52" s="46"/>
      <c r="N52" s="46"/>
      <c r="O52" s="46"/>
      <c r="P52" s="46"/>
      <c r="Q52" s="46"/>
      <c r="R52" s="46"/>
      <c r="S52" s="46"/>
      <c r="T52" s="46"/>
    </row>
    <row r="53" spans="1:21" hidden="1">
      <c r="A53" s="52"/>
      <c r="B53" s="53" t="s">
        <v>3018</v>
      </c>
      <c r="C53" s="54">
        <v>1</v>
      </c>
      <c r="D53" s="55"/>
      <c r="E53" s="55"/>
      <c r="F53" s="46"/>
      <c r="G53" s="46"/>
      <c r="H53" s="46"/>
      <c r="I53" s="46"/>
      <c r="J53" s="46"/>
      <c r="K53" s="46"/>
      <c r="L53" s="46"/>
      <c r="M53" s="46"/>
      <c r="N53" s="46"/>
      <c r="O53" s="46"/>
      <c r="P53" s="46"/>
      <c r="Q53" s="46"/>
      <c r="R53" s="46"/>
      <c r="S53" s="46"/>
      <c r="T53" s="46"/>
    </row>
    <row r="54" spans="1:21" hidden="1">
      <c r="A54" s="52"/>
      <c r="B54" s="53" t="s">
        <v>3019</v>
      </c>
      <c r="C54" s="54">
        <v>4</v>
      </c>
      <c r="D54" s="55"/>
      <c r="E54" s="55"/>
      <c r="F54" s="46"/>
      <c r="G54" s="46"/>
      <c r="H54" s="46"/>
      <c r="I54" s="46"/>
      <c r="J54" s="46"/>
      <c r="K54" s="46"/>
      <c r="L54" s="46"/>
      <c r="M54" s="46"/>
      <c r="N54" s="46"/>
      <c r="O54" s="46"/>
      <c r="P54" s="46"/>
      <c r="Q54" s="46"/>
      <c r="R54" s="46"/>
      <c r="S54" s="46"/>
      <c r="T54" s="46"/>
    </row>
    <row r="55" spans="1:21" hidden="1">
      <c r="A55" s="52"/>
      <c r="B55" s="53" t="s">
        <v>3020</v>
      </c>
      <c r="C55" s="54">
        <v>7</v>
      </c>
      <c r="D55" s="55"/>
      <c r="E55" s="55"/>
      <c r="F55" s="46"/>
      <c r="G55" s="46"/>
      <c r="H55" s="46"/>
      <c r="I55" s="46"/>
      <c r="J55" s="46"/>
      <c r="K55" s="46"/>
      <c r="L55" s="46"/>
      <c r="M55" s="46"/>
      <c r="N55" s="46"/>
      <c r="O55" s="46"/>
      <c r="P55" s="46"/>
      <c r="Q55" s="46"/>
      <c r="R55" s="46"/>
      <c r="S55" s="46"/>
      <c r="T55" s="46"/>
    </row>
    <row r="56" spans="1:21" hidden="1">
      <c r="A56" s="52"/>
      <c r="B56" s="53" t="s">
        <v>3021</v>
      </c>
      <c r="C56" s="54">
        <v>10</v>
      </c>
      <c r="D56" s="55"/>
      <c r="E56" s="55"/>
      <c r="F56" s="46"/>
      <c r="G56" s="46"/>
      <c r="H56" s="46"/>
      <c r="I56" s="46"/>
      <c r="J56" s="46"/>
      <c r="K56" s="46"/>
      <c r="L56" s="46"/>
      <c r="M56" s="46"/>
      <c r="N56" s="46"/>
      <c r="O56" s="46"/>
      <c r="P56" s="46"/>
      <c r="Q56" s="46"/>
      <c r="R56" s="46"/>
      <c r="S56" s="46"/>
      <c r="T56" s="46"/>
    </row>
    <row r="57" spans="1:21" hidden="1">
      <c r="A57" s="52"/>
      <c r="B57" s="53" t="s">
        <v>3022</v>
      </c>
      <c r="C57" s="54">
        <v>13</v>
      </c>
      <c r="D57" s="55"/>
      <c r="E57" s="55"/>
      <c r="F57" s="46"/>
      <c r="G57" s="46"/>
      <c r="H57" s="46"/>
      <c r="I57" s="46"/>
      <c r="J57" s="46"/>
      <c r="K57" s="46"/>
      <c r="L57" s="46"/>
      <c r="M57" s="46"/>
      <c r="N57" s="46"/>
      <c r="O57" s="46"/>
      <c r="P57" s="46"/>
      <c r="Q57" s="46"/>
      <c r="R57" s="46"/>
      <c r="S57" s="46"/>
      <c r="T57" s="46"/>
    </row>
    <row r="58" spans="1:21" hidden="1">
      <c r="A58" s="52"/>
      <c r="B58" s="53" t="s">
        <v>3023</v>
      </c>
      <c r="C58" s="54">
        <v>16</v>
      </c>
      <c r="D58" s="55"/>
      <c r="E58" s="55"/>
      <c r="F58" s="46"/>
      <c r="G58" s="46"/>
      <c r="H58" s="46"/>
      <c r="I58" s="46"/>
      <c r="J58" s="46"/>
      <c r="K58" s="46"/>
      <c r="L58" s="46"/>
      <c r="M58" s="46"/>
      <c r="N58" s="46"/>
      <c r="O58" s="46"/>
      <c r="P58" s="46"/>
      <c r="Q58" s="46"/>
      <c r="R58" s="46"/>
      <c r="S58" s="46"/>
      <c r="T58" s="46"/>
    </row>
    <row r="59" spans="1:21" hidden="1">
      <c r="A59" s="52"/>
      <c r="B59" s="53" t="s">
        <v>3024</v>
      </c>
      <c r="C59" s="54">
        <v>19</v>
      </c>
      <c r="D59" s="55"/>
      <c r="E59" s="55"/>
      <c r="F59" s="46"/>
      <c r="G59" s="46"/>
      <c r="H59" s="46"/>
      <c r="I59" s="46"/>
      <c r="J59" s="46"/>
      <c r="K59" s="46"/>
      <c r="L59" s="46"/>
      <c r="M59" s="46"/>
      <c r="N59" s="46"/>
      <c r="O59" s="46"/>
      <c r="P59" s="46"/>
      <c r="Q59" s="46"/>
      <c r="R59" s="46"/>
      <c r="S59" s="46"/>
      <c r="T59" s="46"/>
    </row>
    <row r="60" spans="1:21" hidden="1">
      <c r="A60" s="52"/>
      <c r="B60" s="53" t="s">
        <v>3025</v>
      </c>
      <c r="C60" s="54">
        <v>22</v>
      </c>
      <c r="F60" s="46"/>
      <c r="G60" s="46"/>
      <c r="H60" s="46"/>
      <c r="I60" s="46"/>
      <c r="J60" s="46"/>
      <c r="K60" s="46"/>
      <c r="L60" s="46"/>
      <c r="M60" s="46"/>
      <c r="N60" s="46"/>
      <c r="O60" s="46"/>
      <c r="P60" s="46"/>
      <c r="Q60" s="46"/>
      <c r="R60" s="46"/>
      <c r="S60" s="46"/>
      <c r="T60" s="46"/>
      <c r="U60" s="46"/>
    </row>
    <row r="61" spans="1:21" hidden="1">
      <c r="A61" s="52"/>
      <c r="B61" s="53" t="s">
        <v>3026</v>
      </c>
      <c r="C61" s="54">
        <v>25</v>
      </c>
      <c r="D61" s="46"/>
      <c r="E61" s="46"/>
      <c r="F61" s="46"/>
      <c r="G61" s="46"/>
      <c r="H61" s="46"/>
      <c r="I61" s="46"/>
      <c r="J61" s="46"/>
      <c r="K61" s="46"/>
      <c r="L61" s="46"/>
      <c r="M61" s="46"/>
      <c r="N61" s="46"/>
      <c r="O61" s="46"/>
      <c r="P61" s="46"/>
      <c r="Q61" s="46"/>
      <c r="R61" s="46"/>
      <c r="S61" s="46"/>
      <c r="T61" s="46"/>
    </row>
    <row r="62" spans="1:21" hidden="1">
      <c r="A62" s="52"/>
      <c r="B62" s="51"/>
      <c r="C62" s="46"/>
      <c r="D62" s="46"/>
      <c r="E62" s="46"/>
      <c r="F62" s="46"/>
      <c r="G62" s="46"/>
      <c r="H62" s="46"/>
      <c r="I62" s="46"/>
      <c r="J62" s="46"/>
      <c r="K62" s="46"/>
      <c r="L62" s="46"/>
      <c r="M62" s="46"/>
      <c r="N62" s="46"/>
      <c r="O62" s="46"/>
      <c r="P62" s="46"/>
      <c r="Q62" s="46"/>
      <c r="R62" s="46"/>
      <c r="S62" s="46"/>
      <c r="T62" s="46"/>
    </row>
    <row r="63" spans="1:21" hidden="1">
      <c r="A63" s="52"/>
      <c r="B63" s="51"/>
      <c r="C63" s="54">
        <f>VLOOKUP(C10,B53:C61,2,FALSE)</f>
        <v>1</v>
      </c>
      <c r="D63" s="54">
        <f>C63+1</f>
        <v>2</v>
      </c>
      <c r="E63" s="54">
        <f>D63+1</f>
        <v>3</v>
      </c>
      <c r="F63" s="46"/>
      <c r="G63" s="46"/>
      <c r="H63" s="46"/>
      <c r="I63" s="46"/>
      <c r="J63" s="46"/>
      <c r="K63" s="46"/>
      <c r="L63" s="46"/>
      <c r="M63" s="46"/>
      <c r="N63" s="46"/>
      <c r="O63" s="46"/>
      <c r="P63" s="46"/>
      <c r="Q63" s="46"/>
      <c r="R63" s="46"/>
      <c r="S63" s="46"/>
      <c r="T63" s="46"/>
    </row>
    <row r="64" spans="1:21" hidden="1">
      <c r="A64" s="52"/>
      <c r="B64" s="51"/>
      <c r="C64" s="46"/>
      <c r="D64" s="46"/>
      <c r="E64" s="46"/>
      <c r="F64" s="46"/>
      <c r="G64" s="46"/>
      <c r="H64" s="46"/>
      <c r="I64" s="46"/>
      <c r="J64" s="46"/>
      <c r="K64" s="46"/>
      <c r="L64" s="46"/>
      <c r="M64" s="46"/>
      <c r="N64" s="46"/>
      <c r="O64" s="46"/>
      <c r="P64" s="46"/>
      <c r="Q64" s="46"/>
      <c r="R64" s="46"/>
      <c r="S64" s="46"/>
      <c r="T64" s="46"/>
    </row>
    <row r="65" spans="1:30" hidden="1">
      <c r="A65" s="52"/>
      <c r="B65" s="51"/>
      <c r="C65" s="46"/>
      <c r="D65" s="46"/>
      <c r="E65" s="46"/>
      <c r="F65" s="46"/>
      <c r="G65" s="46"/>
      <c r="H65" s="46"/>
      <c r="I65" s="46"/>
      <c r="J65" s="46"/>
      <c r="K65" s="46"/>
      <c r="L65" s="46"/>
      <c r="M65" s="46"/>
      <c r="N65" s="46"/>
      <c r="O65" s="46"/>
      <c r="P65" s="46"/>
      <c r="Q65" s="46"/>
      <c r="R65" s="46"/>
      <c r="S65" s="46"/>
      <c r="T65" s="46"/>
    </row>
    <row r="66" spans="1:30" hidden="1">
      <c r="A66" s="52"/>
      <c r="B66" s="51"/>
      <c r="C66" s="46"/>
      <c r="D66" s="46"/>
      <c r="E66" s="46"/>
      <c r="F66" s="46"/>
      <c r="G66" s="46"/>
      <c r="H66" s="46"/>
      <c r="I66" s="46"/>
      <c r="J66" s="46"/>
      <c r="K66" s="46"/>
      <c r="L66" s="46"/>
      <c r="M66" s="46"/>
      <c r="N66" s="46"/>
      <c r="O66" s="46"/>
      <c r="P66" s="46"/>
      <c r="Q66" s="46"/>
      <c r="R66" s="46"/>
      <c r="S66" s="46"/>
      <c r="T66" s="46"/>
    </row>
    <row r="67" spans="1:30" hidden="1">
      <c r="A67" s="52"/>
      <c r="B67" s="51"/>
      <c r="C67" s="46"/>
      <c r="D67" s="46"/>
      <c r="E67" s="46"/>
      <c r="F67" s="46"/>
      <c r="G67" s="46"/>
      <c r="H67" s="46"/>
      <c r="I67" s="46"/>
      <c r="J67" s="46"/>
      <c r="K67" s="46"/>
      <c r="L67" s="46"/>
      <c r="M67" s="46"/>
      <c r="N67" s="46"/>
      <c r="O67" s="46"/>
      <c r="P67" s="46"/>
      <c r="Q67" s="46"/>
      <c r="R67" s="46"/>
      <c r="S67" s="46"/>
      <c r="T67" s="46"/>
    </row>
    <row r="68" spans="1:30" hidden="1">
      <c r="A68" s="52"/>
      <c r="B68" s="51"/>
      <c r="C68" s="46"/>
      <c r="D68" s="46"/>
      <c r="E68" s="46"/>
      <c r="F68" s="46"/>
      <c r="G68" s="46"/>
      <c r="H68" s="46"/>
      <c r="I68" s="46"/>
      <c r="J68" s="46"/>
      <c r="K68" s="46"/>
      <c r="L68" s="46"/>
      <c r="M68" s="46"/>
      <c r="N68" s="46"/>
      <c r="O68" s="46"/>
      <c r="P68" s="46"/>
      <c r="Q68" s="46"/>
      <c r="R68" s="46"/>
      <c r="S68" s="46"/>
      <c r="T68" s="46"/>
    </row>
    <row r="69" spans="1:30" hidden="1">
      <c r="A69" s="52"/>
      <c r="B69" s="51"/>
      <c r="C69" s="54">
        <v>1</v>
      </c>
      <c r="D69" s="54">
        <v>2</v>
      </c>
      <c r="E69" s="54">
        <v>3</v>
      </c>
      <c r="F69" s="54">
        <v>4</v>
      </c>
      <c r="G69" s="54">
        <v>5</v>
      </c>
      <c r="H69" s="54">
        <v>6</v>
      </c>
      <c r="I69" s="54">
        <v>7</v>
      </c>
      <c r="J69" s="54">
        <v>8</v>
      </c>
      <c r="K69" s="54">
        <v>9</v>
      </c>
      <c r="L69" s="54">
        <v>10</v>
      </c>
      <c r="M69" s="54">
        <v>11</v>
      </c>
      <c r="N69" s="54">
        <v>12</v>
      </c>
      <c r="O69" s="54">
        <v>13</v>
      </c>
      <c r="P69" s="54">
        <v>14</v>
      </c>
      <c r="Q69" s="54">
        <v>15</v>
      </c>
      <c r="R69" s="54">
        <v>16</v>
      </c>
      <c r="S69" s="54">
        <v>17</v>
      </c>
      <c r="T69" s="54">
        <v>18</v>
      </c>
      <c r="U69" s="54">
        <v>19</v>
      </c>
      <c r="V69" s="54">
        <v>20</v>
      </c>
      <c r="W69" s="54">
        <v>21</v>
      </c>
      <c r="X69" s="54">
        <v>22</v>
      </c>
      <c r="Y69" s="54">
        <v>23</v>
      </c>
      <c r="Z69" s="54">
        <v>24</v>
      </c>
      <c r="AA69" s="54">
        <v>25</v>
      </c>
      <c r="AB69" s="54">
        <v>26</v>
      </c>
      <c r="AC69" s="54">
        <v>27</v>
      </c>
    </row>
    <row r="70" spans="1:30" ht="15" hidden="1" customHeight="1">
      <c r="A70" s="37"/>
      <c r="B70" s="37"/>
      <c r="C70" s="73" t="s">
        <v>3018</v>
      </c>
      <c r="D70" s="73"/>
      <c r="E70" s="73"/>
      <c r="F70" s="73" t="s">
        <v>3019</v>
      </c>
      <c r="G70" s="73"/>
      <c r="H70" s="73"/>
      <c r="I70" s="73" t="s">
        <v>3020</v>
      </c>
      <c r="J70" s="73"/>
      <c r="K70" s="73"/>
      <c r="L70" s="73" t="s">
        <v>3021</v>
      </c>
      <c r="M70" s="73"/>
      <c r="N70" s="73"/>
      <c r="O70" s="73" t="s">
        <v>3022</v>
      </c>
      <c r="P70" s="73"/>
      <c r="Q70" s="73"/>
      <c r="R70" s="73" t="s">
        <v>3023</v>
      </c>
      <c r="S70" s="73"/>
      <c r="T70" s="73"/>
      <c r="U70" s="73" t="s">
        <v>3024</v>
      </c>
      <c r="V70" s="73"/>
      <c r="W70" s="73"/>
      <c r="X70" s="73" t="s">
        <v>3025</v>
      </c>
      <c r="Y70" s="73"/>
      <c r="Z70" s="73"/>
      <c r="AA70" s="73" t="s">
        <v>3026</v>
      </c>
      <c r="AB70" s="73"/>
      <c r="AC70" s="73"/>
    </row>
    <row r="71" spans="1:30" hidden="1">
      <c r="A71" s="37"/>
      <c r="B71" s="37"/>
      <c r="C71" s="38" t="s">
        <v>2972</v>
      </c>
      <c r="D71" s="38" t="s">
        <v>2973</v>
      </c>
      <c r="E71" s="38" t="s">
        <v>2974</v>
      </c>
      <c r="F71" s="38" t="s">
        <v>2972</v>
      </c>
      <c r="G71" s="38" t="s">
        <v>2973</v>
      </c>
      <c r="H71" s="38" t="s">
        <v>2974</v>
      </c>
      <c r="I71" s="38" t="s">
        <v>2972</v>
      </c>
      <c r="J71" s="38" t="s">
        <v>2973</v>
      </c>
      <c r="K71" s="38" t="s">
        <v>2974</v>
      </c>
      <c r="L71" s="38" t="s">
        <v>2972</v>
      </c>
      <c r="M71" s="38" t="s">
        <v>2973</v>
      </c>
      <c r="N71" s="38" t="s">
        <v>2974</v>
      </c>
      <c r="O71" s="38" t="s">
        <v>2972</v>
      </c>
      <c r="P71" s="38" t="s">
        <v>2973</v>
      </c>
      <c r="Q71" s="38" t="s">
        <v>2974</v>
      </c>
      <c r="R71" s="38" t="s">
        <v>2972</v>
      </c>
      <c r="S71" s="38" t="s">
        <v>2973</v>
      </c>
      <c r="T71" s="38" t="s">
        <v>2974</v>
      </c>
      <c r="U71" s="38" t="s">
        <v>2972</v>
      </c>
      <c r="V71" s="38" t="s">
        <v>2973</v>
      </c>
      <c r="W71" s="38" t="s">
        <v>2974</v>
      </c>
      <c r="X71" s="38" t="s">
        <v>2972</v>
      </c>
      <c r="Y71" s="38" t="s">
        <v>2973</v>
      </c>
      <c r="Z71" s="38" t="s">
        <v>2974</v>
      </c>
      <c r="AA71" s="38" t="s">
        <v>2972</v>
      </c>
      <c r="AB71" s="38" t="s">
        <v>2973</v>
      </c>
      <c r="AC71" s="38" t="s">
        <v>2974</v>
      </c>
    </row>
    <row r="72" spans="1:30" hidden="1">
      <c r="A72" s="37"/>
      <c r="B72" s="37"/>
      <c r="C72" s="41" t="s">
        <v>2975</v>
      </c>
      <c r="D72" s="41" t="s">
        <v>2975</v>
      </c>
      <c r="E72" s="41" t="s">
        <v>2975</v>
      </c>
      <c r="F72" s="41" t="s">
        <v>2975</v>
      </c>
      <c r="G72" s="41" t="s">
        <v>2975</v>
      </c>
      <c r="H72" s="41" t="s">
        <v>2975</v>
      </c>
      <c r="I72" s="41" t="s">
        <v>2975</v>
      </c>
      <c r="J72" s="41" t="s">
        <v>2975</v>
      </c>
      <c r="K72" s="41" t="s">
        <v>2975</v>
      </c>
      <c r="L72" s="41" t="s">
        <v>2975</v>
      </c>
      <c r="M72" s="41" t="s">
        <v>2975</v>
      </c>
      <c r="N72" s="41" t="s">
        <v>2975</v>
      </c>
      <c r="O72" s="41" t="s">
        <v>2975</v>
      </c>
      <c r="P72" s="41" t="s">
        <v>2975</v>
      </c>
      <c r="Q72" s="41" t="s">
        <v>2975</v>
      </c>
      <c r="R72" s="41" t="s">
        <v>2975</v>
      </c>
      <c r="S72" s="41" t="s">
        <v>2975</v>
      </c>
      <c r="T72" s="41" t="s">
        <v>2975</v>
      </c>
      <c r="U72" s="41" t="s">
        <v>2975</v>
      </c>
      <c r="V72" s="41" t="s">
        <v>2975</v>
      </c>
      <c r="W72" s="41" t="s">
        <v>2975</v>
      </c>
      <c r="X72" s="41" t="s">
        <v>2975</v>
      </c>
      <c r="Y72" s="41" t="s">
        <v>2975</v>
      </c>
      <c r="Z72" s="41" t="s">
        <v>2975</v>
      </c>
      <c r="AA72" s="41" t="s">
        <v>2975</v>
      </c>
      <c r="AB72" s="41" t="s">
        <v>2975</v>
      </c>
      <c r="AC72" s="41" t="s">
        <v>2975</v>
      </c>
    </row>
    <row r="73" spans="1:30" hidden="1">
      <c r="A73" s="42" t="s">
        <v>2976</v>
      </c>
      <c r="B73" s="43"/>
      <c r="C73" s="41"/>
      <c r="D73" s="41"/>
      <c r="E73" s="41"/>
      <c r="F73" s="44"/>
      <c r="G73" s="58"/>
      <c r="H73" s="58"/>
    </row>
    <row r="74" spans="1:30" hidden="1">
      <c r="A74" s="42"/>
      <c r="B74" s="45" t="s">
        <v>2977</v>
      </c>
      <c r="C74" s="59">
        <f>A126094922J_Latest</f>
        <v>20632.147000000001</v>
      </c>
      <c r="D74" s="59">
        <f>A126110042V_Latest</f>
        <v>10122.019</v>
      </c>
      <c r="E74" s="59">
        <f>A126102482X_Latest</f>
        <v>10510.128000000001</v>
      </c>
      <c r="F74" s="59">
        <f>A126095762A_Latest</f>
        <v>6570.549</v>
      </c>
      <c r="G74" s="59">
        <f>A126110882K_Latest</f>
        <v>3224.895</v>
      </c>
      <c r="H74" s="59">
        <f>A126103322F_Latest</f>
        <v>3345.654</v>
      </c>
      <c r="I74" s="59">
        <f>A126095202C_Latest</f>
        <v>5406.0709999999999</v>
      </c>
      <c r="J74" s="59">
        <f>A126110322L_Latest</f>
        <v>2653.0790000000002</v>
      </c>
      <c r="K74" s="59">
        <f>A126102762T_Latest</f>
        <v>2752.9929999999999</v>
      </c>
      <c r="L74" s="59">
        <f>A126095902T_Latest</f>
        <v>4137.9979999999996</v>
      </c>
      <c r="M74" s="59">
        <f>A126111022C_Latest</f>
        <v>2018.2139999999999</v>
      </c>
      <c r="N74" s="59">
        <f>A126103462J_Latest</f>
        <v>2119.7829999999999</v>
      </c>
      <c r="O74" s="59">
        <f>A126096042W_Latest</f>
        <v>1450.114</v>
      </c>
      <c r="P74" s="59">
        <f>A126111162F_Latest</f>
        <v>709.03</v>
      </c>
      <c r="Q74" s="59">
        <f>A126103602X_Latest</f>
        <v>741.08299999999997</v>
      </c>
      <c r="R74" s="59">
        <f>A126095342F_Latest</f>
        <v>2125.125</v>
      </c>
      <c r="S74" s="59">
        <f>A126110462R_Latest</f>
        <v>1055.0360000000001</v>
      </c>
      <c r="T74" s="59">
        <f>A126102902J_Latest</f>
        <v>1070.0889999999999</v>
      </c>
      <c r="U74" s="59">
        <f>A126095482J_Latest</f>
        <v>443.30200000000002</v>
      </c>
      <c r="V74" s="59">
        <f>A126110602F_Latest</f>
        <v>218.09100000000001</v>
      </c>
      <c r="W74" s="59">
        <f>A126103042L_Latest</f>
        <v>225.21100000000001</v>
      </c>
      <c r="X74" s="59">
        <f>A126095622X_Latest</f>
        <v>156.191</v>
      </c>
      <c r="Y74" s="59">
        <f>A126110742J_Latest</f>
        <v>77.953999999999994</v>
      </c>
      <c r="Z74" s="59">
        <f>A126103182R_Latest</f>
        <v>78.236000000000004</v>
      </c>
      <c r="AA74" s="59">
        <f>A126095062L_Latest</f>
        <v>342.798</v>
      </c>
      <c r="AB74" s="59">
        <f>A126110182W_Latest</f>
        <v>165.72</v>
      </c>
      <c r="AC74" s="59">
        <f>A126102622R_Latest</f>
        <v>177.078</v>
      </c>
      <c r="AD74" s="54">
        <v>1</v>
      </c>
    </row>
    <row r="75" spans="1:30" hidden="1">
      <c r="A75" s="42"/>
      <c r="B75" s="45" t="s">
        <v>2978</v>
      </c>
      <c r="C75" s="59">
        <f>A126094878K_Latest</f>
        <v>12947.324000000001</v>
      </c>
      <c r="D75" s="59">
        <f>A126109998R_Latest</f>
        <v>6797.5029999999997</v>
      </c>
      <c r="E75" s="59">
        <f>A126102438R_Latest</f>
        <v>6149.8209999999999</v>
      </c>
      <c r="F75" s="59">
        <f>A126095718T_Latest</f>
        <v>4116.92</v>
      </c>
      <c r="G75" s="59">
        <f>A126110838A_Latest</f>
        <v>2164.788</v>
      </c>
      <c r="H75" s="59">
        <f>A126103278J_Latest</f>
        <v>1952.133</v>
      </c>
      <c r="I75" s="59">
        <f>A126095158F_Latest</f>
        <v>3410.0639999999999</v>
      </c>
      <c r="J75" s="59">
        <f>A126110278R_Latest</f>
        <v>1801.558</v>
      </c>
      <c r="K75" s="59">
        <f>A126102718J_Latest</f>
        <v>1608.5060000000001</v>
      </c>
      <c r="L75" s="59">
        <f>A126095858V_Latest</f>
        <v>2596.3530000000001</v>
      </c>
      <c r="M75" s="59">
        <f>A126110978C_Latest</f>
        <v>1341.3340000000001</v>
      </c>
      <c r="N75" s="59">
        <f>A126103418X_Latest</f>
        <v>1255.02</v>
      </c>
      <c r="O75" s="59">
        <f>A126095998W_Latest</f>
        <v>847.99599999999998</v>
      </c>
      <c r="P75" s="59">
        <f>A126111118W_Latest</f>
        <v>443.834</v>
      </c>
      <c r="Q75" s="59">
        <f>A126103558A_Latest</f>
        <v>404.16199999999998</v>
      </c>
      <c r="R75" s="59">
        <f>A126095298J_Latest</f>
        <v>1363.635</v>
      </c>
      <c r="S75" s="59">
        <f>A126110418F_Latest</f>
        <v>729.81799999999998</v>
      </c>
      <c r="T75" s="59">
        <f>A126102858K_Latest</f>
        <v>633.81700000000001</v>
      </c>
      <c r="U75" s="59">
        <f>A126095438X_Latest</f>
        <v>260.28800000000001</v>
      </c>
      <c r="V75" s="59">
        <f>A126110558J_Latest</f>
        <v>136.06</v>
      </c>
      <c r="W75" s="59">
        <f>A126102998L_Latest</f>
        <v>124.229</v>
      </c>
      <c r="X75" s="59">
        <f>A126095578A_Latest</f>
        <v>116.462</v>
      </c>
      <c r="Y75" s="59">
        <f>A126110698K_Latest</f>
        <v>61.362000000000002</v>
      </c>
      <c r="Z75" s="59">
        <f>A126103138F_Latest</f>
        <v>55.1</v>
      </c>
      <c r="AA75" s="59">
        <f>A126095018C_Latest</f>
        <v>235.60400000000001</v>
      </c>
      <c r="AB75" s="59">
        <f>A126110138L_Latest</f>
        <v>118.75</v>
      </c>
      <c r="AC75" s="59">
        <f>A126102578T_Latest</f>
        <v>116.854</v>
      </c>
      <c r="AD75" s="54">
        <v>2</v>
      </c>
    </row>
    <row r="76" spans="1:30" hidden="1">
      <c r="A76" s="42"/>
      <c r="B76" s="45" t="s">
        <v>2979</v>
      </c>
      <c r="C76" s="59">
        <f>A126094926T_Latest</f>
        <v>1666.6859999999999</v>
      </c>
      <c r="D76" s="59">
        <f>A126110046C_Latest</f>
        <v>891.85699999999997</v>
      </c>
      <c r="E76" s="59">
        <f>A126102486J_Latest</f>
        <v>774.82899999999995</v>
      </c>
      <c r="F76" s="59">
        <f>A126095766K_Latest</f>
        <v>529.55799999999999</v>
      </c>
      <c r="G76" s="59">
        <f>A126110886V_Latest</f>
        <v>290.79000000000002</v>
      </c>
      <c r="H76" s="59">
        <f>A126103326R_Latest</f>
        <v>238.768</v>
      </c>
      <c r="I76" s="59">
        <f>A126095206L_Latest</f>
        <v>458.62</v>
      </c>
      <c r="J76" s="59">
        <f>A126110326W_Latest</f>
        <v>258.08800000000002</v>
      </c>
      <c r="K76" s="59">
        <f>A126102766A_Latest</f>
        <v>200.53200000000001</v>
      </c>
      <c r="L76" s="59">
        <f>A126095906A_Latest</f>
        <v>335.64699999999999</v>
      </c>
      <c r="M76" s="59">
        <f>A126111026L_Latest</f>
        <v>165.63499999999999</v>
      </c>
      <c r="N76" s="59">
        <f>A126103466T_Latest</f>
        <v>170.012</v>
      </c>
      <c r="O76" s="59">
        <f>A126096046F_Latest</f>
        <v>112.929</v>
      </c>
      <c r="P76" s="59">
        <f>A126111166R_Latest</f>
        <v>58.726999999999997</v>
      </c>
      <c r="Q76" s="59">
        <f>A126103606J_Latest</f>
        <v>54.201999999999998</v>
      </c>
      <c r="R76" s="59">
        <f>A126095346R_Latest</f>
        <v>161.91</v>
      </c>
      <c r="S76" s="59">
        <f>A126110466X_Latest</f>
        <v>80.872</v>
      </c>
      <c r="T76" s="59">
        <f>A126102906T_Latest</f>
        <v>81.037999999999997</v>
      </c>
      <c r="U76" s="59">
        <f>A126095486T_Latest</f>
        <v>36.899000000000001</v>
      </c>
      <c r="V76" s="59">
        <f>A126110606R_Latest</f>
        <v>18.815000000000001</v>
      </c>
      <c r="W76" s="59">
        <f>A126103046W_Latest</f>
        <v>18.084</v>
      </c>
      <c r="X76" s="59">
        <f>A126095626J_Latest</f>
        <v>11.38</v>
      </c>
      <c r="Y76" s="59">
        <f>A126110746T_Latest</f>
        <v>7.101</v>
      </c>
      <c r="Z76" s="59">
        <f>A126103186X_Latest</f>
        <v>4.2789999999999999</v>
      </c>
      <c r="AA76" s="59">
        <f>A126095066W_Latest</f>
        <v>19.744</v>
      </c>
      <c r="AB76" s="59">
        <f>A126110186F_Latest</f>
        <v>11.829000000000001</v>
      </c>
      <c r="AC76" s="59">
        <f>A126102626X_Latest</f>
        <v>7.915</v>
      </c>
      <c r="AD76" s="54">
        <v>3</v>
      </c>
    </row>
    <row r="77" spans="1:30" hidden="1">
      <c r="A77" s="42"/>
      <c r="B77" s="45" t="s">
        <v>2980</v>
      </c>
      <c r="C77" s="59">
        <f>A126094930J_Latest</f>
        <v>1064.377</v>
      </c>
      <c r="D77" s="59">
        <f>A126110050V_Latest</f>
        <v>436.22199999999998</v>
      </c>
      <c r="E77" s="59">
        <f>A126102490X_Latest</f>
        <v>628.15499999999997</v>
      </c>
      <c r="F77" s="59">
        <f>A126095770A_Latest</f>
        <v>330.03699999999998</v>
      </c>
      <c r="G77" s="59">
        <f>A126110890K_Latest</f>
        <v>138.67099999999999</v>
      </c>
      <c r="H77" s="59">
        <f>A126103330F_Latest</f>
        <v>191.36600000000001</v>
      </c>
      <c r="I77" s="59">
        <f>A126095210C_Latest</f>
        <v>283.39999999999998</v>
      </c>
      <c r="J77" s="59">
        <f>A126110330L_Latest</f>
        <v>121.747</v>
      </c>
      <c r="K77" s="59">
        <f>A126102770T_Latest</f>
        <v>161.65299999999999</v>
      </c>
      <c r="L77" s="59">
        <f>A126095910T_Latest</f>
        <v>223.18100000000001</v>
      </c>
      <c r="M77" s="59">
        <f>A126111030C_Latest</f>
        <v>88.06</v>
      </c>
      <c r="N77" s="59">
        <f>A126103470J_Latest</f>
        <v>135.12100000000001</v>
      </c>
      <c r="O77" s="59">
        <f>A126096050W_Latest</f>
        <v>77.501999999999995</v>
      </c>
      <c r="P77" s="59">
        <f>A126111170F_Latest</f>
        <v>32.557000000000002</v>
      </c>
      <c r="Q77" s="59">
        <f>A126103610X_Latest</f>
        <v>44.945</v>
      </c>
      <c r="R77" s="59">
        <f>A126095350F_Latest</f>
        <v>106.613</v>
      </c>
      <c r="S77" s="59">
        <f>A126110470R_Latest</f>
        <v>34.713999999999999</v>
      </c>
      <c r="T77" s="59">
        <f>A126102910J_Latest</f>
        <v>71.900000000000006</v>
      </c>
      <c r="U77" s="59">
        <f>A126095490J_Latest</f>
        <v>25.288</v>
      </c>
      <c r="V77" s="59">
        <f>A126110610F_Latest</f>
        <v>10.97</v>
      </c>
      <c r="W77" s="59">
        <f>A126103050L_Latest</f>
        <v>14.317</v>
      </c>
      <c r="X77" s="59">
        <f>A126095630X_Latest</f>
        <v>5.21</v>
      </c>
      <c r="Y77" s="59">
        <f>A126110750J_Latest</f>
        <v>2.3260000000000001</v>
      </c>
      <c r="Z77" s="59">
        <f>A126103190R_Latest</f>
        <v>2.8839999999999999</v>
      </c>
      <c r="AA77" s="59">
        <f>A126095070L_Latest</f>
        <v>13.146000000000001</v>
      </c>
      <c r="AB77" s="59">
        <f>A126110190W_Latest</f>
        <v>7.1769999999999996</v>
      </c>
      <c r="AC77" s="59">
        <f>A126102630R_Latest</f>
        <v>5.9690000000000003</v>
      </c>
      <c r="AD77" s="54">
        <v>4</v>
      </c>
    </row>
    <row r="78" spans="1:30" hidden="1">
      <c r="A78" s="42"/>
      <c r="B78" s="45" t="s">
        <v>2981</v>
      </c>
      <c r="C78" s="59">
        <f>A126094882A_Latest</f>
        <v>573.18399999999997</v>
      </c>
      <c r="D78" s="59">
        <f>A126110002A_Latest</f>
        <v>286.685</v>
      </c>
      <c r="E78" s="59">
        <f>A126102442F_Latest</f>
        <v>286.49799999999999</v>
      </c>
      <c r="F78" s="59">
        <f>A126095722J_Latest</f>
        <v>181.19</v>
      </c>
      <c r="G78" s="59">
        <f>A126110842T_Latest</f>
        <v>94.915999999999997</v>
      </c>
      <c r="H78" s="59">
        <f>A126103282X_Latest</f>
        <v>86.274000000000001</v>
      </c>
      <c r="I78" s="59">
        <f>A126095162W_Latest</f>
        <v>153.43899999999999</v>
      </c>
      <c r="J78" s="59">
        <f>A126110282F_Latest</f>
        <v>75.186999999999998</v>
      </c>
      <c r="K78" s="59">
        <f>A126102722X_Latest</f>
        <v>78.253</v>
      </c>
      <c r="L78" s="59">
        <f>A126095862K_Latest</f>
        <v>118.461</v>
      </c>
      <c r="M78" s="59">
        <f>A126110982V_Latest</f>
        <v>57.018000000000001</v>
      </c>
      <c r="N78" s="59">
        <f>A126103422R_Latest</f>
        <v>61.442999999999998</v>
      </c>
      <c r="O78" s="59">
        <f>A126096002C_Latest</f>
        <v>40.113999999999997</v>
      </c>
      <c r="P78" s="59">
        <f>A126111122L_Latest</f>
        <v>21.640999999999998</v>
      </c>
      <c r="Q78" s="59">
        <f>A126103562T_Latest</f>
        <v>18.474</v>
      </c>
      <c r="R78" s="59">
        <f>A126095302L_Latest</f>
        <v>54.582999999999998</v>
      </c>
      <c r="S78" s="59">
        <f>A126110422W_Latest</f>
        <v>23.483000000000001</v>
      </c>
      <c r="T78" s="59">
        <f>A126102862A_Latest</f>
        <v>31.1</v>
      </c>
      <c r="U78" s="59">
        <f>A126095442R_Latest</f>
        <v>14.285</v>
      </c>
      <c r="V78" s="59">
        <f>A126110562X_Latest</f>
        <v>7.758</v>
      </c>
      <c r="W78" s="59">
        <f>A126103002V_Latest</f>
        <v>6.5279999999999996</v>
      </c>
      <c r="X78" s="59">
        <f>A126095582T_Latest</f>
        <v>3.601</v>
      </c>
      <c r="Y78" s="59">
        <f>A126110702R_Latest</f>
        <v>1.7889999999999999</v>
      </c>
      <c r="Z78" s="59">
        <f>A126103142W_Latest</f>
        <v>1.8120000000000001</v>
      </c>
      <c r="AA78" s="59">
        <f>A126095022V_Latest</f>
        <v>7.51</v>
      </c>
      <c r="AB78" s="59">
        <f>A126110142C_Latest</f>
        <v>4.8949999999999996</v>
      </c>
      <c r="AC78" s="59">
        <f>A126102582J_Latest</f>
        <v>2.6150000000000002</v>
      </c>
      <c r="AD78" s="54">
        <v>5</v>
      </c>
    </row>
    <row r="79" spans="1:30" hidden="1">
      <c r="A79" s="42"/>
      <c r="B79" s="45" t="s">
        <v>2982</v>
      </c>
      <c r="C79" s="59">
        <f>A126094886K_Latest</f>
        <v>1167.097</v>
      </c>
      <c r="D79" s="59">
        <f>A126110006K_Latest</f>
        <v>533.81600000000003</v>
      </c>
      <c r="E79" s="59">
        <f>A126102446R_Latest</f>
        <v>633.28099999999995</v>
      </c>
      <c r="F79" s="59">
        <f>A126095726T_Latest</f>
        <v>358.18599999999998</v>
      </c>
      <c r="G79" s="59">
        <f>A126110846A_Latest</f>
        <v>172.65299999999999</v>
      </c>
      <c r="H79" s="59">
        <f>A126103286J_Latest</f>
        <v>185.53299999999999</v>
      </c>
      <c r="I79" s="59">
        <f>A126095166F_Latest</f>
        <v>327.18</v>
      </c>
      <c r="J79" s="59">
        <f>A126110286R_Latest</f>
        <v>158.87</v>
      </c>
      <c r="K79" s="59">
        <f>A126102726J_Latest</f>
        <v>168.31</v>
      </c>
      <c r="L79" s="59">
        <f>A126095866V_Latest</f>
        <v>233.84</v>
      </c>
      <c r="M79" s="59">
        <f>A126110986C_Latest</f>
        <v>97.909000000000006</v>
      </c>
      <c r="N79" s="59">
        <f>A126103426X_Latest</f>
        <v>135.93100000000001</v>
      </c>
      <c r="O79" s="59">
        <f>A126096006L_Latest</f>
        <v>79.863</v>
      </c>
      <c r="P79" s="59">
        <f>A126111126W_Latest</f>
        <v>34.677999999999997</v>
      </c>
      <c r="Q79" s="59">
        <f>A126103566A_Latest</f>
        <v>45.185000000000002</v>
      </c>
      <c r="R79" s="59">
        <f>A126095306W_Latest</f>
        <v>124.904</v>
      </c>
      <c r="S79" s="59">
        <f>A126110426F_Latest</f>
        <v>48.78</v>
      </c>
      <c r="T79" s="59">
        <f>A126102866K_Latest</f>
        <v>76.123999999999995</v>
      </c>
      <c r="U79" s="59">
        <f>A126095446X_Latest</f>
        <v>25.323</v>
      </c>
      <c r="V79" s="59">
        <f>A126110566J_Latest</f>
        <v>11.718999999999999</v>
      </c>
      <c r="W79" s="59">
        <f>A126103006C_Latest</f>
        <v>13.603</v>
      </c>
      <c r="X79" s="59">
        <f>A126095586A_Latest</f>
        <v>5.2880000000000003</v>
      </c>
      <c r="Y79" s="59">
        <f>A126110706X_Latest</f>
        <v>2.4809999999999999</v>
      </c>
      <c r="Z79" s="59">
        <f>A126103146F_Latest</f>
        <v>2.8069999999999999</v>
      </c>
      <c r="AA79" s="59">
        <f>A126095026C_Latest</f>
        <v>12.512</v>
      </c>
      <c r="AB79" s="59">
        <f>A126110146L_Latest</f>
        <v>6.726</v>
      </c>
      <c r="AC79" s="59">
        <f>A126102586T_Latest</f>
        <v>5.7869999999999999</v>
      </c>
      <c r="AD79" s="54">
        <v>6</v>
      </c>
    </row>
    <row r="80" spans="1:30" hidden="1">
      <c r="A80" s="42"/>
      <c r="B80" s="45" t="s">
        <v>2983</v>
      </c>
      <c r="C80" s="59">
        <f>A126094910X_Latest</f>
        <v>1010.2</v>
      </c>
      <c r="D80" s="59">
        <f>A126110030K_Latest</f>
        <v>421.40100000000001</v>
      </c>
      <c r="E80" s="59">
        <f>A126102470R_Latest</f>
        <v>588.79899999999998</v>
      </c>
      <c r="F80" s="59">
        <f>A126095750T_Latest</f>
        <v>311.36900000000003</v>
      </c>
      <c r="G80" s="59">
        <f>A126110870A_Latest</f>
        <v>135.19900000000001</v>
      </c>
      <c r="H80" s="59">
        <f>A126103310W_Latest</f>
        <v>176.17</v>
      </c>
      <c r="I80" s="59">
        <f>A126095190F_Latest</f>
        <v>268.64699999999999</v>
      </c>
      <c r="J80" s="59">
        <f>A126110310C_Latest</f>
        <v>119.08</v>
      </c>
      <c r="K80" s="59">
        <f>A126102750J_Latest</f>
        <v>149.56800000000001</v>
      </c>
      <c r="L80" s="59">
        <f>A126095890V_Latest</f>
        <v>215.60300000000001</v>
      </c>
      <c r="M80" s="59">
        <f>A126111010V_Latest</f>
        <v>85.337000000000003</v>
      </c>
      <c r="N80" s="59">
        <f>A126103450X_Latest</f>
        <v>130.267</v>
      </c>
      <c r="O80" s="59">
        <f>A126096030L_Latest</f>
        <v>72.605999999999995</v>
      </c>
      <c r="P80" s="59">
        <f>A126111150W_Latest</f>
        <v>29.491</v>
      </c>
      <c r="Q80" s="59">
        <f>A126103590A_Latest</f>
        <v>43.115000000000002</v>
      </c>
      <c r="R80" s="59">
        <f>A126095330W_Latest</f>
        <v>101.73699999999999</v>
      </c>
      <c r="S80" s="59">
        <f>A126110450F_Latest</f>
        <v>33.213000000000001</v>
      </c>
      <c r="T80" s="59">
        <f>A126102890K_Latest</f>
        <v>68.524000000000001</v>
      </c>
      <c r="U80" s="59">
        <f>A126095470X_Latest</f>
        <v>23.888999999999999</v>
      </c>
      <c r="V80" s="59">
        <f>A126110590J_Latest</f>
        <v>10.603</v>
      </c>
      <c r="W80" s="59">
        <f>A126103030C_Latest</f>
        <v>13.287000000000001</v>
      </c>
      <c r="X80" s="59">
        <f>A126095610R_Latest</f>
        <v>4.7930000000000001</v>
      </c>
      <c r="Y80" s="59">
        <f>A126110730X_Latest</f>
        <v>2.2080000000000002</v>
      </c>
      <c r="Z80" s="59">
        <f>A126103170F_Latest</f>
        <v>2.585</v>
      </c>
      <c r="AA80" s="59">
        <f>A126095050C_Latest</f>
        <v>11.555</v>
      </c>
      <c r="AB80" s="59">
        <f>A126110170L_Latest</f>
        <v>6.2720000000000002</v>
      </c>
      <c r="AC80" s="59">
        <f>A126102610F_Latest</f>
        <v>5.2839999999999998</v>
      </c>
      <c r="AD80" s="54">
        <v>7</v>
      </c>
    </row>
    <row r="81" spans="1:30" hidden="1">
      <c r="A81" s="42"/>
      <c r="B81" s="45" t="s">
        <v>2984</v>
      </c>
      <c r="C81" s="59">
        <f>A126094858A_Latest</f>
        <v>2276.9609999999998</v>
      </c>
      <c r="D81" s="59">
        <f>A126109978F_Latest</f>
        <v>1144.857</v>
      </c>
      <c r="E81" s="59">
        <f>A126102418F_Latest</f>
        <v>1132.105</v>
      </c>
      <c r="F81" s="59">
        <f>A126095698V_Latest</f>
        <v>709.28200000000004</v>
      </c>
      <c r="G81" s="59">
        <f>A126110818T_Latest</f>
        <v>364.76400000000001</v>
      </c>
      <c r="H81" s="59">
        <f>A126103258X_Latest</f>
        <v>344.51799999999997</v>
      </c>
      <c r="I81" s="59">
        <f>A126095138W_Latest</f>
        <v>567.89400000000001</v>
      </c>
      <c r="J81" s="59">
        <f>A126110258F_Latest</f>
        <v>278.24099999999999</v>
      </c>
      <c r="K81" s="59">
        <f>A126102698K_Latest</f>
        <v>289.65300000000002</v>
      </c>
      <c r="L81" s="59">
        <f>A126095838K_Latest</f>
        <v>490.89499999999998</v>
      </c>
      <c r="M81" s="59">
        <f>A126110958V_Latest</f>
        <v>242.14500000000001</v>
      </c>
      <c r="N81" s="59">
        <f>A126103398A_Latest</f>
        <v>248.749</v>
      </c>
      <c r="O81" s="59">
        <f>A126095978L_Latest</f>
        <v>126.298</v>
      </c>
      <c r="P81" s="59">
        <f>A126111098X_Latest</f>
        <v>65.846999999999994</v>
      </c>
      <c r="Q81" s="59">
        <f>A126103538T_Latest</f>
        <v>60.451000000000001</v>
      </c>
      <c r="R81" s="59">
        <f>A126095278X_Latest</f>
        <v>266.66399999999999</v>
      </c>
      <c r="S81" s="59">
        <f>A126110398J_Latest</f>
        <v>136.78</v>
      </c>
      <c r="T81" s="59">
        <f>A126102838A_Latest</f>
        <v>129.88399999999999</v>
      </c>
      <c r="U81" s="59">
        <f>A126095418R_Latest</f>
        <v>47.728999999999999</v>
      </c>
      <c r="V81" s="59">
        <f>A126110538X_Latest</f>
        <v>24.622</v>
      </c>
      <c r="W81" s="59">
        <f>A126102978C_Latest</f>
        <v>23.106999999999999</v>
      </c>
      <c r="X81" s="59">
        <f>A126095558T_Latest</f>
        <v>21.946000000000002</v>
      </c>
      <c r="Y81" s="59">
        <f>A126110678A_Latest</f>
        <v>11.702999999999999</v>
      </c>
      <c r="Z81" s="59">
        <f>A126103118W_Latest</f>
        <v>10.243</v>
      </c>
      <c r="AA81" s="59">
        <f>A126094998C_Latest</f>
        <v>46.256</v>
      </c>
      <c r="AB81" s="59">
        <f>A126110118C_Latest</f>
        <v>20.756</v>
      </c>
      <c r="AC81" s="59">
        <f>A126102558J_Latest</f>
        <v>25.5</v>
      </c>
      <c r="AD81" s="54">
        <v>8</v>
      </c>
    </row>
    <row r="82" spans="1:30" hidden="1">
      <c r="A82" s="42"/>
      <c r="B82" s="45" t="s">
        <v>2985</v>
      </c>
      <c r="C82" s="59">
        <f>A126094934T_Latest</f>
        <v>10670.362999999999</v>
      </c>
      <c r="D82" s="59">
        <f>A126110054C_Latest</f>
        <v>5652.6459999999997</v>
      </c>
      <c r="E82" s="59">
        <f>A126102494J_Latest</f>
        <v>5017.7169999999996</v>
      </c>
      <c r="F82" s="59">
        <f>A126095774K_Latest</f>
        <v>3407.6390000000001</v>
      </c>
      <c r="G82" s="59">
        <f>A126110894V_Latest</f>
        <v>1800.0239999999999</v>
      </c>
      <c r="H82" s="59">
        <f>A126103334R_Latest</f>
        <v>1607.615</v>
      </c>
      <c r="I82" s="59">
        <f>A126095214L_Latest</f>
        <v>2842.1709999999998</v>
      </c>
      <c r="J82" s="59">
        <f>A126110334W_Latest</f>
        <v>1523.318</v>
      </c>
      <c r="K82" s="59">
        <f>A126102774A_Latest</f>
        <v>1318.8530000000001</v>
      </c>
      <c r="L82" s="59">
        <f>A126095914A_Latest</f>
        <v>2105.4589999999998</v>
      </c>
      <c r="M82" s="59">
        <f>A126111034L_Latest</f>
        <v>1099.1880000000001</v>
      </c>
      <c r="N82" s="59">
        <f>A126103474T_Latest</f>
        <v>1006.271</v>
      </c>
      <c r="O82" s="59">
        <f>A126096054F_Latest</f>
        <v>721.69899999999996</v>
      </c>
      <c r="P82" s="59">
        <f>A126111174R_Latest</f>
        <v>377.98700000000002</v>
      </c>
      <c r="Q82" s="59">
        <f>A126103614J_Latest</f>
        <v>343.71199999999999</v>
      </c>
      <c r="R82" s="59">
        <f>A126095354R_Latest</f>
        <v>1096.972</v>
      </c>
      <c r="S82" s="59">
        <f>A126110474X_Latest</f>
        <v>593.03899999999999</v>
      </c>
      <c r="T82" s="59">
        <f>A126102914T_Latest</f>
        <v>503.93299999999999</v>
      </c>
      <c r="U82" s="59">
        <f>A126095494T_Latest</f>
        <v>212.559</v>
      </c>
      <c r="V82" s="59">
        <f>A126110614R_Latest</f>
        <v>111.437</v>
      </c>
      <c r="W82" s="59">
        <f>A126103054W_Latest</f>
        <v>101.122</v>
      </c>
      <c r="X82" s="59">
        <f>A126095634J_Latest</f>
        <v>94.516999999999996</v>
      </c>
      <c r="Y82" s="59">
        <f>A126110754T_Latest</f>
        <v>49.658999999999999</v>
      </c>
      <c r="Z82" s="59">
        <f>A126103194X_Latest</f>
        <v>44.856999999999999</v>
      </c>
      <c r="AA82" s="59">
        <f>A126095074W_Latest</f>
        <v>189.34899999999999</v>
      </c>
      <c r="AB82" s="59">
        <f>A126110194F_Latest</f>
        <v>97.994</v>
      </c>
      <c r="AC82" s="59">
        <f>A126102634X_Latest</f>
        <v>91.353999999999999</v>
      </c>
      <c r="AD82" s="54">
        <v>9</v>
      </c>
    </row>
    <row r="83" spans="1:30" hidden="1">
      <c r="A83" s="42"/>
      <c r="B83" s="45" t="s">
        <v>2986</v>
      </c>
      <c r="C83" s="59">
        <f>A126094914J_Latest</f>
        <v>2097.12</v>
      </c>
      <c r="D83" s="59">
        <f>A126110034V_Latest</f>
        <v>1042.424</v>
      </c>
      <c r="E83" s="59">
        <f>A126102474X_Latest</f>
        <v>1054.6959999999999</v>
      </c>
      <c r="F83" s="59">
        <f>A126095754A_Latest</f>
        <v>650.69000000000005</v>
      </c>
      <c r="G83" s="59">
        <f>A126110874K_Latest</f>
        <v>333.12599999999998</v>
      </c>
      <c r="H83" s="59">
        <f>A126103314F_Latest</f>
        <v>317.56400000000002</v>
      </c>
      <c r="I83" s="59">
        <f>A126095194R_Latest</f>
        <v>525.59299999999996</v>
      </c>
      <c r="J83" s="59">
        <f>A126110314L_Latest</f>
        <v>254.227</v>
      </c>
      <c r="K83" s="59">
        <f>A126102754T_Latest</f>
        <v>271.36599999999999</v>
      </c>
      <c r="L83" s="59">
        <f>A126095894C_Latest</f>
        <v>448.899</v>
      </c>
      <c r="M83" s="59">
        <f>A126111014C_Latest</f>
        <v>216.84</v>
      </c>
      <c r="N83" s="59">
        <f>A126103454J_Latest</f>
        <v>232.059</v>
      </c>
      <c r="O83" s="59">
        <f>A126096034W_Latest</f>
        <v>116.393</v>
      </c>
      <c r="P83" s="59">
        <f>A126111154F_Latest</f>
        <v>58.38</v>
      </c>
      <c r="Q83" s="59">
        <f>A126103594K_Latest</f>
        <v>58.012999999999998</v>
      </c>
      <c r="R83" s="59">
        <f>A126095334F_Latest</f>
        <v>249.49</v>
      </c>
      <c r="S83" s="59">
        <f>A126110454R_Latest</f>
        <v>129.37200000000001</v>
      </c>
      <c r="T83" s="59">
        <f>A126102894V_Latest</f>
        <v>120.11799999999999</v>
      </c>
      <c r="U83" s="59">
        <f>A126095474J_Latest</f>
        <v>43.848999999999997</v>
      </c>
      <c r="V83" s="59">
        <f>A126110594T_Latest</f>
        <v>22.5</v>
      </c>
      <c r="W83" s="59">
        <f>A126103034L_Latest</f>
        <v>21.347999999999999</v>
      </c>
      <c r="X83" s="59">
        <f>A126095614X_Latest</f>
        <v>20.536000000000001</v>
      </c>
      <c r="Y83" s="59">
        <f>A126110734J_Latest</f>
        <v>10.845000000000001</v>
      </c>
      <c r="Z83" s="59">
        <f>A126103174R_Latest</f>
        <v>9.6910000000000007</v>
      </c>
      <c r="AA83" s="59">
        <f>A126095054L_Latest</f>
        <v>41.67</v>
      </c>
      <c r="AB83" s="59">
        <f>A126110174W_Latest</f>
        <v>17.134</v>
      </c>
      <c r="AC83" s="59">
        <f>A126102614R_Latest</f>
        <v>24.536000000000001</v>
      </c>
      <c r="AD83" s="54">
        <v>10</v>
      </c>
    </row>
    <row r="84" spans="1:30" hidden="1">
      <c r="A84" s="42"/>
      <c r="B84" s="45" t="s">
        <v>2987</v>
      </c>
      <c r="C84" s="59">
        <f>A126094946A_Latest</f>
        <v>8661.5280000000002</v>
      </c>
      <c r="D84" s="59">
        <f>A126110066L_Latest</f>
        <v>4360.5659999999998</v>
      </c>
      <c r="E84" s="59">
        <f>A126102506F_Latest</f>
        <v>4300.9629999999997</v>
      </c>
      <c r="F84" s="59">
        <f>A126095786V_Latest</f>
        <v>2761.3150000000001</v>
      </c>
      <c r="G84" s="59">
        <f>A126110906T_Latest</f>
        <v>1377.336</v>
      </c>
      <c r="H84" s="59">
        <f>A126103346X_Latest</f>
        <v>1383.979</v>
      </c>
      <c r="I84" s="59">
        <f>A126095226W_Latest</f>
        <v>2295.5070000000001</v>
      </c>
      <c r="J84" s="59">
        <f>A126110346F_Latest</f>
        <v>1168.3240000000001</v>
      </c>
      <c r="K84" s="59">
        <f>A126102786K_Latest</f>
        <v>1127.183</v>
      </c>
      <c r="L84" s="59">
        <f>A126095926K_Latest</f>
        <v>1688.0029999999999</v>
      </c>
      <c r="M84" s="59">
        <f>A126111046W_Latest</f>
        <v>840.05</v>
      </c>
      <c r="N84" s="59">
        <f>A126103486A_Latest</f>
        <v>847.95299999999997</v>
      </c>
      <c r="O84" s="59">
        <f>A126096066R_Latest</f>
        <v>599.91200000000003</v>
      </c>
      <c r="P84" s="59">
        <f>A126111186X_Latest</f>
        <v>296.541</v>
      </c>
      <c r="Q84" s="59">
        <f>A126103626T_Latest</f>
        <v>303.37200000000001</v>
      </c>
      <c r="R84" s="59">
        <f>A126095366X_Latest</f>
        <v>897.93100000000004</v>
      </c>
      <c r="S84" s="59">
        <f>A126110486J_Latest</f>
        <v>470.57900000000001</v>
      </c>
      <c r="T84" s="59">
        <f>A126102926A_Latest</f>
        <v>427.35199999999998</v>
      </c>
      <c r="U84" s="59">
        <f>A126095506R_Latest</f>
        <v>172.548</v>
      </c>
      <c r="V84" s="59">
        <f>A126110626X_Latest</f>
        <v>85.909000000000006</v>
      </c>
      <c r="W84" s="59">
        <f>A126103066F_Latest</f>
        <v>86.638999999999996</v>
      </c>
      <c r="X84" s="59">
        <f>A126095646T_Latest</f>
        <v>80.143000000000001</v>
      </c>
      <c r="Y84" s="59">
        <f>A126110766A_Latest</f>
        <v>39.19</v>
      </c>
      <c r="Z84" s="59">
        <f>A126103206W_Latest</f>
        <v>40.953000000000003</v>
      </c>
      <c r="AA84" s="59">
        <f>A126095086F_Latest</f>
        <v>166.16900000000001</v>
      </c>
      <c r="AB84" s="59">
        <f>A126110206C_Latest</f>
        <v>82.637</v>
      </c>
      <c r="AC84" s="59">
        <f>A126102646J_Latest</f>
        <v>83.531999999999996</v>
      </c>
      <c r="AD84" s="54">
        <v>11</v>
      </c>
    </row>
    <row r="85" spans="1:30" hidden="1">
      <c r="A85" s="42"/>
      <c r="B85" s="45" t="s">
        <v>2988</v>
      </c>
      <c r="C85" s="59">
        <f>A126094862T_Latest</f>
        <v>1029.175</v>
      </c>
      <c r="D85" s="59">
        <f>A126109982W_Latest</f>
        <v>502.93099999999998</v>
      </c>
      <c r="E85" s="59">
        <f>A126102422W_Latest</f>
        <v>526.245</v>
      </c>
      <c r="F85" s="59">
        <f>A126095702X_Latest</f>
        <v>305.745</v>
      </c>
      <c r="G85" s="59">
        <f>A126110822J_Latest</f>
        <v>151.41300000000001</v>
      </c>
      <c r="H85" s="59">
        <f>A126103262R_Latest</f>
        <v>154.33099999999999</v>
      </c>
      <c r="I85" s="59">
        <f>A126095142L_Latest</f>
        <v>313.44200000000001</v>
      </c>
      <c r="J85" s="59">
        <f>A126110262W_Latest</f>
        <v>158.30000000000001</v>
      </c>
      <c r="K85" s="59">
        <f>A126102702R_Latest</f>
        <v>155.142</v>
      </c>
      <c r="L85" s="59">
        <f>A126095842A_Latest</f>
        <v>202.364</v>
      </c>
      <c r="M85" s="59">
        <f>A126110962K_Latest</f>
        <v>90.513000000000005</v>
      </c>
      <c r="N85" s="59">
        <f>A126103402F_Latest</f>
        <v>111.852</v>
      </c>
      <c r="O85" s="59">
        <f>A126095982C_Latest</f>
        <v>63.694000000000003</v>
      </c>
      <c r="P85" s="59">
        <f>A126111102C_Latest</f>
        <v>28.495999999999999</v>
      </c>
      <c r="Q85" s="59">
        <f>A126103542J_Latest</f>
        <v>35.197000000000003</v>
      </c>
      <c r="R85" s="59">
        <f>A126095282R_Latest</f>
        <v>100.206</v>
      </c>
      <c r="S85" s="59">
        <f>A126110402L_Latest</f>
        <v>54.601999999999997</v>
      </c>
      <c r="T85" s="59">
        <f>A126102842T_Latest</f>
        <v>45.603999999999999</v>
      </c>
      <c r="U85" s="59">
        <f>A126095422F_Latest</f>
        <v>20.026</v>
      </c>
      <c r="V85" s="59">
        <f>A126110542R_Latest</f>
        <v>8.52</v>
      </c>
      <c r="W85" s="59">
        <f>A126102982V_Latest</f>
        <v>11.505000000000001</v>
      </c>
      <c r="X85" s="59">
        <f>A126095562J_Latest</f>
        <v>6.6159999999999997</v>
      </c>
      <c r="Y85" s="59">
        <f>A126110682T_Latest</f>
        <v>3.2090000000000001</v>
      </c>
      <c r="Z85" s="59">
        <f>A126103122L_Latest</f>
        <v>3.407</v>
      </c>
      <c r="AA85" s="59">
        <f>A126095002K_Latest</f>
        <v>17.084</v>
      </c>
      <c r="AB85" s="59">
        <f>A126110122V_Latest</f>
        <v>7.8780000000000001</v>
      </c>
      <c r="AC85" s="59">
        <f>A126102562X_Latest</f>
        <v>9.2059999999999995</v>
      </c>
      <c r="AD85" s="54">
        <v>12</v>
      </c>
    </row>
    <row r="86" spans="1:30" hidden="1">
      <c r="A86" s="42"/>
      <c r="B86" s="45" t="s">
        <v>2989</v>
      </c>
      <c r="C86" s="59">
        <f>A126094818J_Latest</f>
        <v>13783.74</v>
      </c>
      <c r="D86" s="59">
        <f>A126109938L_Latest</f>
        <v>7173.3410000000003</v>
      </c>
      <c r="E86" s="59">
        <f>A126102378X_Latest</f>
        <v>6610.3990000000003</v>
      </c>
      <c r="F86" s="59">
        <f>A126095658A_Latest</f>
        <v>4365.509</v>
      </c>
      <c r="G86" s="59">
        <f>A126110778K_Latest</f>
        <v>2273.0940000000001</v>
      </c>
      <c r="H86" s="59">
        <f>A126103218F_Latest</f>
        <v>2092.415</v>
      </c>
      <c r="I86" s="59">
        <f>A126095098R_Latest</f>
        <v>3630.5630000000001</v>
      </c>
      <c r="J86" s="59">
        <f>A126110218L_Latest</f>
        <v>1901.222</v>
      </c>
      <c r="K86" s="59">
        <f>A126102658T_Latest</f>
        <v>1729.3420000000001</v>
      </c>
      <c r="L86" s="59">
        <f>A126095798C_Latest</f>
        <v>2757.2280000000001</v>
      </c>
      <c r="M86" s="59">
        <f>A126110918A_Latest</f>
        <v>1415.2729999999999</v>
      </c>
      <c r="N86" s="59">
        <f>A126103358J_Latest</f>
        <v>1341.954</v>
      </c>
      <c r="O86" s="59">
        <f>A126095938V_Latest</f>
        <v>898.13699999999994</v>
      </c>
      <c r="P86" s="59">
        <f>A126111058F_Latest</f>
        <v>468.339</v>
      </c>
      <c r="Q86" s="59">
        <f>A126103498K_Latest</f>
        <v>429.798</v>
      </c>
      <c r="R86" s="59">
        <f>A126095238F_Latest</f>
        <v>1480.4649999999999</v>
      </c>
      <c r="S86" s="59">
        <f>A126110358R_Latest</f>
        <v>781.09699999999998</v>
      </c>
      <c r="T86" s="59">
        <f>A126102798V_Latest</f>
        <v>699.36800000000005</v>
      </c>
      <c r="U86" s="59">
        <f>A126095378J_Latest</f>
        <v>277.88299999999998</v>
      </c>
      <c r="V86" s="59">
        <f>A126110498T_Latest</f>
        <v>144.565</v>
      </c>
      <c r="W86" s="59">
        <f>A126102938K_Latest</f>
        <v>133.31899999999999</v>
      </c>
      <c r="X86" s="59">
        <f>A126095518X_Latest</f>
        <v>123.035</v>
      </c>
      <c r="Y86" s="59">
        <f>A126110638J_Latest</f>
        <v>63.975000000000001</v>
      </c>
      <c r="Z86" s="59">
        <f>A126103078R_Latest</f>
        <v>59.06</v>
      </c>
      <c r="AA86" s="59">
        <f>A126094958K_Latest</f>
        <v>250.91900000000001</v>
      </c>
      <c r="AB86" s="59">
        <f>A126110078W_Latest</f>
        <v>125.776</v>
      </c>
      <c r="AC86" s="59">
        <f>A126102518R_Latest</f>
        <v>125.143</v>
      </c>
      <c r="AD86" s="54">
        <v>13</v>
      </c>
    </row>
    <row r="87" spans="1:30" hidden="1">
      <c r="A87" s="42"/>
      <c r="B87" s="45" t="s">
        <v>2990</v>
      </c>
      <c r="C87" s="59">
        <f>A126094838T_Latest</f>
        <v>12467.058999999999</v>
      </c>
      <c r="D87" s="59">
        <f>A126109958W_Latest</f>
        <v>6525.8069999999998</v>
      </c>
      <c r="E87" s="59">
        <f>A126102398J_Latest</f>
        <v>5941.2520000000004</v>
      </c>
      <c r="F87" s="59">
        <f>A126095678K_Latest</f>
        <v>3946.2840000000001</v>
      </c>
      <c r="G87" s="59">
        <f>A126110798V_Latest</f>
        <v>2070.4940000000001</v>
      </c>
      <c r="H87" s="59">
        <f>A126103238R_Latest</f>
        <v>1875.789</v>
      </c>
      <c r="I87" s="59">
        <f>A126095118L_Latest</f>
        <v>3325.549</v>
      </c>
      <c r="J87" s="59">
        <f>A126110238W_Latest</f>
        <v>1755.259</v>
      </c>
      <c r="K87" s="59">
        <f>A126102678A_Latest</f>
        <v>1570.289</v>
      </c>
      <c r="L87" s="59">
        <f>A126095818A_Latest</f>
        <v>2458.3989999999999</v>
      </c>
      <c r="M87" s="59">
        <f>A126110938K_Latest</f>
        <v>1272.2909999999999</v>
      </c>
      <c r="N87" s="59">
        <f>A126103378T_Latest</f>
        <v>1186.1079999999999</v>
      </c>
      <c r="O87" s="59">
        <f>A126095958C_Latest</f>
        <v>826.01800000000003</v>
      </c>
      <c r="P87" s="59">
        <f>A126111078R_Latest</f>
        <v>428.19200000000001</v>
      </c>
      <c r="Q87" s="59">
        <f>A126103518J_Latest</f>
        <v>397.82600000000002</v>
      </c>
      <c r="R87" s="59">
        <f>A126095258R_Latest</f>
        <v>1322.6489999999999</v>
      </c>
      <c r="S87" s="59">
        <f>A126110378X_Latest</f>
        <v>698.65300000000002</v>
      </c>
      <c r="T87" s="59">
        <f>A126102818T_Latest</f>
        <v>623.99599999999998</v>
      </c>
      <c r="U87" s="59">
        <f>A126095398T_Latest</f>
        <v>249.53399999999999</v>
      </c>
      <c r="V87" s="59">
        <f>A126110518R_Latest</f>
        <v>130</v>
      </c>
      <c r="W87" s="59">
        <f>A126102958V_Latest</f>
        <v>119.53400000000001</v>
      </c>
      <c r="X87" s="59">
        <f>A126095538J_Latest</f>
        <v>109.608</v>
      </c>
      <c r="Y87" s="59">
        <f>A126110658T_Latest</f>
        <v>56.524999999999999</v>
      </c>
      <c r="Z87" s="59">
        <f>A126103098X_Latest</f>
        <v>53.082000000000001</v>
      </c>
      <c r="AA87" s="59">
        <f>A126094978V_Latest</f>
        <v>229.018</v>
      </c>
      <c r="AB87" s="59">
        <f>A126110098F_Latest</f>
        <v>114.392</v>
      </c>
      <c r="AC87" s="59">
        <f>A126102538X_Latest</f>
        <v>114.626</v>
      </c>
      <c r="AD87" s="54">
        <v>14</v>
      </c>
    </row>
    <row r="88" spans="1:30" hidden="1">
      <c r="A88" s="42"/>
      <c r="B88" s="45" t="s">
        <v>2991</v>
      </c>
      <c r="C88" s="59">
        <f>A126094890A_Latest</f>
        <v>11657.241</v>
      </c>
      <c r="D88" s="59">
        <f>A126110010A_Latest</f>
        <v>6150.6540000000005</v>
      </c>
      <c r="E88" s="59">
        <f>A126102450F_Latest</f>
        <v>5506.5870000000004</v>
      </c>
      <c r="F88" s="59">
        <f>A126095730J_Latest</f>
        <v>3697.3429999999998</v>
      </c>
      <c r="G88" s="59">
        <f>A126110850T_Latest</f>
        <v>1954.5440000000001</v>
      </c>
      <c r="H88" s="59">
        <f>A126103290X_Latest</f>
        <v>1742.799</v>
      </c>
      <c r="I88" s="59">
        <f>A126095170W_Latest</f>
        <v>3099.6030000000001</v>
      </c>
      <c r="J88" s="59">
        <f>A126110290F_Latest</f>
        <v>1649.1610000000001</v>
      </c>
      <c r="K88" s="59">
        <f>A126102730X_Latest</f>
        <v>1450.442</v>
      </c>
      <c r="L88" s="59">
        <f>A126095870K_Latest</f>
        <v>2305.7190000000001</v>
      </c>
      <c r="M88" s="59">
        <f>A126110990V_Latest</f>
        <v>1199.722</v>
      </c>
      <c r="N88" s="59">
        <f>A126103430R_Latest</f>
        <v>1105.9970000000001</v>
      </c>
      <c r="O88" s="59">
        <f>A126096010C_Latest</f>
        <v>777.34699999999998</v>
      </c>
      <c r="P88" s="59">
        <f>A126111130L_Latest</f>
        <v>405.43799999999999</v>
      </c>
      <c r="Q88" s="59">
        <f>A126103570T_Latest</f>
        <v>371.90899999999999</v>
      </c>
      <c r="R88" s="59">
        <f>A126095310L_Latest</f>
        <v>1224.2329999999999</v>
      </c>
      <c r="S88" s="59">
        <f>A126110430W_Latest</f>
        <v>655.995</v>
      </c>
      <c r="T88" s="59">
        <f>A126102870A_Latest</f>
        <v>568.23699999999997</v>
      </c>
      <c r="U88" s="59">
        <f>A126095450R_Latest</f>
        <v>235.31299999999999</v>
      </c>
      <c r="V88" s="59">
        <f>A126110570X_Latest</f>
        <v>123.60899999999999</v>
      </c>
      <c r="W88" s="59">
        <f>A126103010V_Latest</f>
        <v>111.70399999999999</v>
      </c>
      <c r="X88" s="59">
        <f>A126095590T_Latest</f>
        <v>103.873</v>
      </c>
      <c r="Y88" s="59">
        <f>A126110710R_Latest</f>
        <v>54.473999999999997</v>
      </c>
      <c r="Z88" s="59">
        <f>A126103150W_Latest</f>
        <v>49.399000000000001</v>
      </c>
      <c r="AA88" s="59">
        <f>A126095030V_Latest</f>
        <v>213.81</v>
      </c>
      <c r="AB88" s="59">
        <f>A126110150C_Latest</f>
        <v>107.71</v>
      </c>
      <c r="AC88" s="59">
        <f>A126102590J_Latest</f>
        <v>106.1</v>
      </c>
      <c r="AD88" s="54">
        <v>15</v>
      </c>
    </row>
    <row r="89" spans="1:30" hidden="1">
      <c r="A89" s="42"/>
      <c r="B89" s="45" t="s">
        <v>2992</v>
      </c>
      <c r="C89" s="59">
        <f>A126094842J_Latest</f>
        <v>3088.3180000000002</v>
      </c>
      <c r="D89" s="59">
        <f>A126109962L_Latest</f>
        <v>1475.8009999999999</v>
      </c>
      <c r="E89" s="59">
        <f>A126102402L_Latest</f>
        <v>1612.5170000000001</v>
      </c>
      <c r="F89" s="59">
        <f>A126095682A_Latest</f>
        <v>939.14700000000005</v>
      </c>
      <c r="G89" s="59">
        <f>A126110802X_Latest</f>
        <v>455.80599999999998</v>
      </c>
      <c r="H89" s="59">
        <f>A126103242F_Latest</f>
        <v>483.34100000000001</v>
      </c>
      <c r="I89" s="59">
        <f>A126095122C_Latest</f>
        <v>822.89499999999998</v>
      </c>
      <c r="J89" s="59">
        <f>A126110242L_Latest</f>
        <v>387.56700000000001</v>
      </c>
      <c r="K89" s="59">
        <f>A126102682T_Latest</f>
        <v>435.32799999999997</v>
      </c>
      <c r="L89" s="59">
        <f>A126095822T_Latest</f>
        <v>585.78700000000003</v>
      </c>
      <c r="M89" s="59">
        <f>A126110942A_Latest</f>
        <v>283.649</v>
      </c>
      <c r="N89" s="59">
        <f>A126103382J_Latest</f>
        <v>302.137</v>
      </c>
      <c r="O89" s="59">
        <f>A126095962V_Latest</f>
        <v>190.636</v>
      </c>
      <c r="P89" s="59">
        <f>A126111082F_Latest</f>
        <v>91.866</v>
      </c>
      <c r="Q89" s="59">
        <f>A126103522X_Latest</f>
        <v>98.77</v>
      </c>
      <c r="R89" s="59">
        <f>A126095262F_Latest</f>
        <v>388.48599999999999</v>
      </c>
      <c r="S89" s="59">
        <f>A126110382R_Latest</f>
        <v>180.65</v>
      </c>
      <c r="T89" s="59">
        <f>A126102822J_Latest</f>
        <v>207.83600000000001</v>
      </c>
      <c r="U89" s="59">
        <f>A126095402W_Latest</f>
        <v>68.510999999999996</v>
      </c>
      <c r="V89" s="59">
        <f>A126110522F_Latest</f>
        <v>34.097999999999999</v>
      </c>
      <c r="W89" s="59">
        <f>A126102962K_Latest</f>
        <v>34.412999999999997</v>
      </c>
      <c r="X89" s="59">
        <f>A126095542X_Latest</f>
        <v>28.552</v>
      </c>
      <c r="Y89" s="59">
        <f>A126110662J_Latest</f>
        <v>14.714</v>
      </c>
      <c r="Z89" s="59">
        <f>A126103102C_Latest</f>
        <v>13.837</v>
      </c>
      <c r="AA89" s="59">
        <f>A126094982K_Latest</f>
        <v>64.304000000000002</v>
      </c>
      <c r="AB89" s="59">
        <f>A126110102K_Latest</f>
        <v>27.45</v>
      </c>
      <c r="AC89" s="59">
        <f>A126102542R_Latest</f>
        <v>36.853999999999999</v>
      </c>
      <c r="AD89" s="54">
        <v>16</v>
      </c>
    </row>
    <row r="90" spans="1:30" hidden="1">
      <c r="A90" s="42"/>
      <c r="B90" s="45" t="s">
        <v>2993</v>
      </c>
      <c r="C90" s="59">
        <f>A126094894K_Latest</f>
        <v>1810.2639999999999</v>
      </c>
      <c r="D90" s="59">
        <f>A126110014K_Latest</f>
        <v>884.26900000000001</v>
      </c>
      <c r="E90" s="59">
        <f>A126102454R_Latest</f>
        <v>925.99599999999998</v>
      </c>
      <c r="F90" s="59">
        <f>A126095734T_Latest</f>
        <v>533.202</v>
      </c>
      <c r="G90" s="59">
        <f>A126110854A_Latest</f>
        <v>262.99599999999998</v>
      </c>
      <c r="H90" s="59">
        <f>A126103294J_Latest</f>
        <v>270.20600000000002</v>
      </c>
      <c r="I90" s="59">
        <f>A126095174F_Latest</f>
        <v>465.47500000000002</v>
      </c>
      <c r="J90" s="59">
        <f>A126110294R_Latest</f>
        <v>229.02199999999999</v>
      </c>
      <c r="K90" s="59">
        <f>A126102734J_Latest</f>
        <v>236.452</v>
      </c>
      <c r="L90" s="59">
        <f>A126095874V_Latest</f>
        <v>363.73700000000002</v>
      </c>
      <c r="M90" s="59">
        <f>A126110994C_Latest</f>
        <v>177.209</v>
      </c>
      <c r="N90" s="59">
        <f>A126103434X_Latest</f>
        <v>186.52799999999999</v>
      </c>
      <c r="O90" s="59">
        <f>A126096014L_Latest</f>
        <v>108.31699999999999</v>
      </c>
      <c r="P90" s="59">
        <f>A126111134W_Latest</f>
        <v>54.371000000000002</v>
      </c>
      <c r="Q90" s="59">
        <f>A126103574A_Latest</f>
        <v>53.945999999999998</v>
      </c>
      <c r="R90" s="59">
        <f>A126095314W_Latest</f>
        <v>244.23699999999999</v>
      </c>
      <c r="S90" s="59">
        <f>A126110434F_Latest</f>
        <v>115.79900000000001</v>
      </c>
      <c r="T90" s="59">
        <f>A126102874K_Latest</f>
        <v>128.43799999999999</v>
      </c>
      <c r="U90" s="59">
        <f>A126095454X_Latest</f>
        <v>40.128</v>
      </c>
      <c r="V90" s="59">
        <f>A126110574J_Latest</f>
        <v>20.306999999999999</v>
      </c>
      <c r="W90" s="59">
        <f>A126103014C_Latest</f>
        <v>19.821000000000002</v>
      </c>
      <c r="X90" s="59">
        <f>A126095594A_Latest</f>
        <v>16.481000000000002</v>
      </c>
      <c r="Y90" s="59">
        <f>A126110714X_Latest</f>
        <v>7.944</v>
      </c>
      <c r="Z90" s="59">
        <f>A126103154F_Latest</f>
        <v>8.5370000000000008</v>
      </c>
      <c r="AA90" s="59">
        <f>A126095034C_Latest</f>
        <v>38.686999999999998</v>
      </c>
      <c r="AB90" s="59">
        <f>A126110154L_Latest</f>
        <v>16.619</v>
      </c>
      <c r="AC90" s="59">
        <f>A126102594T_Latest</f>
        <v>22.068000000000001</v>
      </c>
      <c r="AD90" s="54">
        <v>17</v>
      </c>
    </row>
    <row r="91" spans="1:30" hidden="1">
      <c r="A91" s="42"/>
      <c r="B91" s="45" t="s">
        <v>2994</v>
      </c>
      <c r="C91" s="59">
        <f>A126094898V_Latest</f>
        <v>973.84900000000005</v>
      </c>
      <c r="D91" s="59">
        <f>A126110018V_Latest</f>
        <v>508.43099999999998</v>
      </c>
      <c r="E91" s="59">
        <f>A126102458X_Latest</f>
        <v>465.41800000000001</v>
      </c>
      <c r="F91" s="59">
        <f>A126095738A_Latest</f>
        <v>284.613</v>
      </c>
      <c r="G91" s="59">
        <f>A126110858K_Latest</f>
        <v>154.69</v>
      </c>
      <c r="H91" s="59">
        <f>A126103298T_Latest</f>
        <v>129.923</v>
      </c>
      <c r="I91" s="59">
        <f>A126095178R_Latest</f>
        <v>244.976</v>
      </c>
      <c r="J91" s="59">
        <f>A126110298X_Latest</f>
        <v>129.35900000000001</v>
      </c>
      <c r="K91" s="59">
        <f>A126102738T_Latest</f>
        <v>115.617</v>
      </c>
      <c r="L91" s="59">
        <f>A126095878C_Latest</f>
        <v>202.863</v>
      </c>
      <c r="M91" s="59">
        <f>A126110998L_Latest</f>
        <v>103.26900000000001</v>
      </c>
      <c r="N91" s="59">
        <f>A126103438J_Latest</f>
        <v>99.593000000000004</v>
      </c>
      <c r="O91" s="59">
        <f>A126096018W_Latest</f>
        <v>58.177</v>
      </c>
      <c r="P91" s="59">
        <f>A126111138F_Latest</f>
        <v>29.866</v>
      </c>
      <c r="Q91" s="59">
        <f>A126103578K_Latest</f>
        <v>28.311</v>
      </c>
      <c r="R91" s="59">
        <f>A126095318F_Latest</f>
        <v>127.407</v>
      </c>
      <c r="S91" s="59">
        <f>A126110438R_Latest</f>
        <v>64.52</v>
      </c>
      <c r="T91" s="59">
        <f>A126102878V_Latest</f>
        <v>62.887</v>
      </c>
      <c r="U91" s="59">
        <f>A126095458J_Latest</f>
        <v>22.533000000000001</v>
      </c>
      <c r="V91" s="59">
        <f>A126110578T_Latest</f>
        <v>11.803000000000001</v>
      </c>
      <c r="W91" s="59">
        <f>A126103018L_Latest</f>
        <v>10.731</v>
      </c>
      <c r="X91" s="59">
        <f>A126095598K_Latest</f>
        <v>9.9079999999999995</v>
      </c>
      <c r="Y91" s="59">
        <f>A126110718J_Latest</f>
        <v>5.3310000000000004</v>
      </c>
      <c r="Z91" s="59">
        <f>A126103158R_Latest</f>
        <v>4.577</v>
      </c>
      <c r="AA91" s="59">
        <f>A126095038L_Latest</f>
        <v>23.373000000000001</v>
      </c>
      <c r="AB91" s="59">
        <f>A126110158W_Latest</f>
        <v>9.5939999999999994</v>
      </c>
      <c r="AC91" s="59">
        <f>A126102598A_Latest</f>
        <v>13.779</v>
      </c>
      <c r="AD91" s="54">
        <v>18</v>
      </c>
    </row>
    <row r="92" spans="1:30" hidden="1">
      <c r="A92" s="42"/>
      <c r="B92" s="45" t="s">
        <v>2995</v>
      </c>
      <c r="C92" s="59">
        <f>A126094950T_Latest</f>
        <v>804.93100000000004</v>
      </c>
      <c r="D92" s="59">
        <f>A126110070C_Latest</f>
        <v>440.73200000000003</v>
      </c>
      <c r="E92" s="59">
        <f>A126102510W_Latest</f>
        <v>364.19900000000001</v>
      </c>
      <c r="F92" s="59">
        <f>A126095790K_Latest</f>
        <v>245.21799999999999</v>
      </c>
      <c r="G92" s="59">
        <f>A126110910J_Latest</f>
        <v>138.44200000000001</v>
      </c>
      <c r="H92" s="59">
        <f>A126103350R_Latest</f>
        <v>106.776</v>
      </c>
      <c r="I92" s="59">
        <f>A126095230L_Latest</f>
        <v>207.54400000000001</v>
      </c>
      <c r="J92" s="59">
        <f>A126110350W_Latest</f>
        <v>106.789</v>
      </c>
      <c r="K92" s="59">
        <f>A126102790A_Latest</f>
        <v>100.755</v>
      </c>
      <c r="L92" s="59">
        <f>A126095930A_Latest</f>
        <v>170.29499999999999</v>
      </c>
      <c r="M92" s="59">
        <f>A126111050L_Latest</f>
        <v>94.795000000000002</v>
      </c>
      <c r="N92" s="59">
        <f>A126103490T_Latest</f>
        <v>75.498999999999995</v>
      </c>
      <c r="O92" s="59">
        <f>A126096070F_Latest</f>
        <v>61.171999999999997</v>
      </c>
      <c r="P92" s="59">
        <f>A126111190R_Latest</f>
        <v>32.719000000000001</v>
      </c>
      <c r="Q92" s="59">
        <f>A126103630J_Latest</f>
        <v>28.452999999999999</v>
      </c>
      <c r="R92" s="59">
        <f>A126095370R_Latest</f>
        <v>89.087000000000003</v>
      </c>
      <c r="S92" s="59">
        <f>A126110490X_Latest</f>
        <v>51.951999999999998</v>
      </c>
      <c r="T92" s="59">
        <f>A126102930T_Latest</f>
        <v>37.134999999999998</v>
      </c>
      <c r="U92" s="59">
        <f>A126095510F_Latest</f>
        <v>15.867000000000001</v>
      </c>
      <c r="V92" s="59">
        <f>A126110630R_Latest</f>
        <v>9.1829999999999998</v>
      </c>
      <c r="W92" s="59">
        <f>A126103070W_Latest</f>
        <v>6.6840000000000002</v>
      </c>
      <c r="X92" s="59">
        <f>A126095650J_Latest</f>
        <v>5.54</v>
      </c>
      <c r="Y92" s="59">
        <f>A126110770T_Latest</f>
        <v>1.833</v>
      </c>
      <c r="Z92" s="59">
        <f>A126103210L_Latest</f>
        <v>3.7069999999999999</v>
      </c>
      <c r="AA92" s="59">
        <f>A126095090W_Latest</f>
        <v>10.208</v>
      </c>
      <c r="AB92" s="59">
        <f>A126110210V_Latest</f>
        <v>5.0179999999999998</v>
      </c>
      <c r="AC92" s="59">
        <f>A126102650X_Latest</f>
        <v>5.19</v>
      </c>
      <c r="AD92" s="54">
        <v>19</v>
      </c>
    </row>
    <row r="93" spans="1:30" hidden="1">
      <c r="A93" s="42"/>
      <c r="B93" s="45" t="s">
        <v>2996</v>
      </c>
      <c r="C93" s="59">
        <f>A126094822X_Latest</f>
        <v>6879.8909999999996</v>
      </c>
      <c r="D93" s="59">
        <f>A126109942C_Latest</f>
        <v>2883.7840000000001</v>
      </c>
      <c r="E93" s="59">
        <f>A126102382R_Latest</f>
        <v>3996.107</v>
      </c>
      <c r="F93" s="59">
        <f>A126095662T_Latest</f>
        <v>2208.41</v>
      </c>
      <c r="G93" s="59">
        <f>A126110782A_Latest</f>
        <v>921.66499999999996</v>
      </c>
      <c r="H93" s="59">
        <f>A126103222W_Latest</f>
        <v>1286.7449999999999</v>
      </c>
      <c r="I93" s="59">
        <f>A126095102V_Latest</f>
        <v>1788.463</v>
      </c>
      <c r="J93" s="59">
        <f>A126110222C_Latest</f>
        <v>744.73099999999999</v>
      </c>
      <c r="K93" s="59">
        <f>A126102662J_Latest</f>
        <v>1043.731</v>
      </c>
      <c r="L93" s="59">
        <f>A126095802J_Latest</f>
        <v>1371.3489999999999</v>
      </c>
      <c r="M93" s="59">
        <f>A126110922T_Latest</f>
        <v>582.08600000000001</v>
      </c>
      <c r="N93" s="59">
        <f>A126103362X_Latest</f>
        <v>789.26400000000001</v>
      </c>
      <c r="O93" s="59">
        <f>A126095942K_Latest</f>
        <v>540.94600000000003</v>
      </c>
      <c r="P93" s="59">
        <f>A126111062W_Latest</f>
        <v>232.47800000000001</v>
      </c>
      <c r="Q93" s="59">
        <f>A126103502R_Latest</f>
        <v>308.46800000000002</v>
      </c>
      <c r="R93" s="59">
        <f>A126095242W_Latest</f>
        <v>672.40200000000004</v>
      </c>
      <c r="S93" s="59">
        <f>A126110362F_Latest</f>
        <v>273.26499999999999</v>
      </c>
      <c r="T93" s="59">
        <f>A126102802X_Latest</f>
        <v>399.137</v>
      </c>
      <c r="U93" s="59">
        <f>A126095382X_Latest</f>
        <v>167.14699999999999</v>
      </c>
      <c r="V93" s="59">
        <f>A126110502W_Latest</f>
        <v>72.847999999999999</v>
      </c>
      <c r="W93" s="59">
        <f>A126102942A_Latest</f>
        <v>94.299000000000007</v>
      </c>
      <c r="X93" s="59">
        <f>A126095522R_Latest</f>
        <v>34.189</v>
      </c>
      <c r="Y93" s="59">
        <f>A126110642X_Latest</f>
        <v>14.76</v>
      </c>
      <c r="Z93" s="59">
        <f>A126103082F_Latest</f>
        <v>19.428999999999998</v>
      </c>
      <c r="AA93" s="59">
        <f>A126094962A_Latest</f>
        <v>96.984999999999999</v>
      </c>
      <c r="AB93" s="59">
        <f>A126110082L_Latest</f>
        <v>41.951999999999998</v>
      </c>
      <c r="AC93" s="59">
        <f>A126102522F_Latest</f>
        <v>55.033999999999999</v>
      </c>
      <c r="AD93" s="54">
        <v>20</v>
      </c>
    </row>
    <row r="94" spans="1:30" hidden="1">
      <c r="A94" s="42"/>
      <c r="B94" s="45" t="s">
        <v>2997</v>
      </c>
      <c r="C94" s="59">
        <f>A126094938A_Latest</f>
        <v>1365.6079999999999</v>
      </c>
      <c r="D94" s="59">
        <f>A126110058L_Latest</f>
        <v>515.16099999999994</v>
      </c>
      <c r="E94" s="59">
        <f>A126102498T_Latest</f>
        <v>850.447</v>
      </c>
      <c r="F94" s="59">
        <f>A126095778V_Latest</f>
        <v>438.88400000000001</v>
      </c>
      <c r="G94" s="59">
        <f>A126110898C_Latest</f>
        <v>169.07499999999999</v>
      </c>
      <c r="H94" s="59">
        <f>A126103338X_Latest</f>
        <v>269.81</v>
      </c>
      <c r="I94" s="59">
        <f>A126095218W_Latest</f>
        <v>382.12400000000002</v>
      </c>
      <c r="J94" s="59">
        <f>A126110338F_Latest</f>
        <v>145.60900000000001</v>
      </c>
      <c r="K94" s="59">
        <f>A126102778K_Latest</f>
        <v>236.51499999999999</v>
      </c>
      <c r="L94" s="59">
        <f>A126095918K_Latest</f>
        <v>256.29899999999998</v>
      </c>
      <c r="M94" s="59">
        <f>A126111038W_Latest</f>
        <v>91.387</v>
      </c>
      <c r="N94" s="59">
        <f>A126103478A_Latest</f>
        <v>164.91200000000001</v>
      </c>
      <c r="O94" s="59">
        <f>A126096058R_Latest</f>
        <v>88.009</v>
      </c>
      <c r="P94" s="59">
        <f>A126111178X_Latest</f>
        <v>37.164000000000001</v>
      </c>
      <c r="Q94" s="59">
        <f>A126103618T_Latest</f>
        <v>50.844999999999999</v>
      </c>
      <c r="R94" s="59">
        <f>A126095358X_Latest</f>
        <v>142.274</v>
      </c>
      <c r="S94" s="59">
        <f>A126110478J_Latest</f>
        <v>49.262</v>
      </c>
      <c r="T94" s="59">
        <f>A126102918A_Latest</f>
        <v>93.013000000000005</v>
      </c>
      <c r="U94" s="59">
        <f>A126095498A_Latest</f>
        <v>30.003</v>
      </c>
      <c r="V94" s="59">
        <f>A126110618X_Latest</f>
        <v>12.349</v>
      </c>
      <c r="W94" s="59">
        <f>A126103058F_Latest</f>
        <v>17.654</v>
      </c>
      <c r="X94" s="59">
        <f>A126095638T_Latest</f>
        <v>8.0500000000000007</v>
      </c>
      <c r="Y94" s="59">
        <f>A126110758A_Latest</f>
        <v>3.5070000000000001</v>
      </c>
      <c r="Z94" s="59">
        <f>A126103198J_Latest</f>
        <v>4.5430000000000001</v>
      </c>
      <c r="AA94" s="59">
        <f>A126095078F_Latest</f>
        <v>19.966000000000001</v>
      </c>
      <c r="AB94" s="59">
        <f>A126110198R_Latest</f>
        <v>6.81</v>
      </c>
      <c r="AC94" s="59">
        <f>A126102638J_Latest</f>
        <v>13.156000000000001</v>
      </c>
      <c r="AD94" s="54">
        <v>21</v>
      </c>
    </row>
    <row r="95" spans="1:30" hidden="1">
      <c r="A95" s="42"/>
      <c r="B95" s="45" t="s">
        <v>2998</v>
      </c>
      <c r="C95" s="59">
        <f>A126094942T_Latest</f>
        <v>405.44600000000003</v>
      </c>
      <c r="D95" s="59">
        <f>A126110062C_Latest</f>
        <v>172.08</v>
      </c>
      <c r="E95" s="59">
        <f>A126102502W_Latest</f>
        <v>233.36600000000001</v>
      </c>
      <c r="F95" s="59">
        <f>A126095782K_Latest</f>
        <v>133.816</v>
      </c>
      <c r="G95" s="59">
        <f>A126110902J_Latest</f>
        <v>58.329000000000001</v>
      </c>
      <c r="H95" s="59">
        <f>A126103342R_Latest</f>
        <v>75.486999999999995</v>
      </c>
      <c r="I95" s="59">
        <f>A126095222L_Latest</f>
        <v>108.608</v>
      </c>
      <c r="J95" s="59">
        <f>A126110342W_Latest</f>
        <v>45.295000000000002</v>
      </c>
      <c r="K95" s="59">
        <f>A126102782A_Latest</f>
        <v>63.313000000000002</v>
      </c>
      <c r="L95" s="59">
        <f>A126095922A_Latest</f>
        <v>70.870999999999995</v>
      </c>
      <c r="M95" s="59">
        <f>A126111042L_Latest</f>
        <v>29.65</v>
      </c>
      <c r="N95" s="59">
        <f>A126103482T_Latest</f>
        <v>41.22</v>
      </c>
      <c r="O95" s="59">
        <f>A126096062F_Latest</f>
        <v>28.106999999999999</v>
      </c>
      <c r="P95" s="59">
        <f>A126111182R_Latest</f>
        <v>12.276</v>
      </c>
      <c r="Q95" s="59">
        <f>A126103622J_Latest</f>
        <v>15.831</v>
      </c>
      <c r="R95" s="59">
        <f>A126095362R_Latest</f>
        <v>48.177</v>
      </c>
      <c r="S95" s="59">
        <f>A126110482X_Latest</f>
        <v>19.484000000000002</v>
      </c>
      <c r="T95" s="59">
        <f>A126102922T_Latest</f>
        <v>28.692</v>
      </c>
      <c r="U95" s="59">
        <f>A126095502F_Latest</f>
        <v>8.7850000000000001</v>
      </c>
      <c r="V95" s="59">
        <f>A126110622R_Latest</f>
        <v>3.7429999999999999</v>
      </c>
      <c r="W95" s="59">
        <f>A126103062W_Latest</f>
        <v>5.0419999999999998</v>
      </c>
      <c r="X95" s="59">
        <f>A126095642J_Latest</f>
        <v>1.6830000000000001</v>
      </c>
      <c r="Y95" s="59">
        <f>A126110762T_Latest</f>
        <v>0.63100000000000001</v>
      </c>
      <c r="Z95" s="59">
        <f>A126103202L_Latest</f>
        <v>1.052</v>
      </c>
      <c r="AA95" s="59">
        <f>A126095082W_Latest</f>
        <v>5.4</v>
      </c>
      <c r="AB95" s="59">
        <f>A126110202V_Latest</f>
        <v>2.6720000000000002</v>
      </c>
      <c r="AC95" s="59">
        <f>A126102642X_Latest</f>
        <v>2.7280000000000002</v>
      </c>
      <c r="AD95" s="54">
        <v>22</v>
      </c>
    </row>
    <row r="96" spans="1:30" hidden="1">
      <c r="A96" s="42"/>
      <c r="B96" s="45" t="s">
        <v>2999</v>
      </c>
      <c r="C96" s="59">
        <f>A126094830X_Latest</f>
        <v>1155.4459999999999</v>
      </c>
      <c r="D96" s="59">
        <f>A126109950C_Latest</f>
        <v>444.91300000000001</v>
      </c>
      <c r="E96" s="59">
        <f>A126102390R_Latest</f>
        <v>710.53300000000002</v>
      </c>
      <c r="F96" s="59">
        <f>A126095670T_Latest</f>
        <v>369.93400000000003</v>
      </c>
      <c r="G96" s="59">
        <f>A126110790A_Latest</f>
        <v>145.91999999999999</v>
      </c>
      <c r="H96" s="59">
        <f>A126103230W_Latest</f>
        <v>224.01400000000001</v>
      </c>
      <c r="I96" s="59">
        <f>A126095110V_Latest</f>
        <v>315.48099999999999</v>
      </c>
      <c r="J96" s="59">
        <f>A126110230C_Latest</f>
        <v>120.27800000000001</v>
      </c>
      <c r="K96" s="59">
        <f>A126102670J_Latest</f>
        <v>195.203</v>
      </c>
      <c r="L96" s="59">
        <f>A126095810J_Latest</f>
        <v>221.982</v>
      </c>
      <c r="M96" s="59">
        <f>A126110930T_Latest</f>
        <v>80.281999999999996</v>
      </c>
      <c r="N96" s="59">
        <f>A126103370X_Latest</f>
        <v>141.69999999999999</v>
      </c>
      <c r="O96" s="59">
        <f>A126095950K_Latest</f>
        <v>75.527000000000001</v>
      </c>
      <c r="P96" s="59">
        <f>A126111070W_Latest</f>
        <v>32.185000000000002</v>
      </c>
      <c r="Q96" s="59">
        <f>A126103510R_Latest</f>
        <v>43.343000000000004</v>
      </c>
      <c r="R96" s="59">
        <f>A126095250W_Latest</f>
        <v>122.316</v>
      </c>
      <c r="S96" s="59">
        <f>A126110370F_Latest</f>
        <v>46.369</v>
      </c>
      <c r="T96" s="59">
        <f>A126102810X_Latest</f>
        <v>75.947000000000003</v>
      </c>
      <c r="U96" s="59">
        <f>A126095390X_Latest</f>
        <v>25.466000000000001</v>
      </c>
      <c r="V96" s="59">
        <f>A126110510W_Latest</f>
        <v>10.583</v>
      </c>
      <c r="W96" s="59">
        <f>A126102950A_Latest</f>
        <v>14.882999999999999</v>
      </c>
      <c r="X96" s="59">
        <f>A126095530R_Latest</f>
        <v>6.9749999999999996</v>
      </c>
      <c r="Y96" s="59">
        <f>A126110650X_Latest</f>
        <v>2.9929999999999999</v>
      </c>
      <c r="Z96" s="59">
        <f>A126103090F_Latest</f>
        <v>3.9820000000000002</v>
      </c>
      <c r="AA96" s="59">
        <f>A126094970A_Latest</f>
        <v>17.765000000000001</v>
      </c>
      <c r="AB96" s="59">
        <f>A126110090L_Latest</f>
        <v>6.3049999999999997</v>
      </c>
      <c r="AC96" s="59">
        <f>A126102530F_Latest</f>
        <v>11.46</v>
      </c>
      <c r="AD96" s="54">
        <v>23</v>
      </c>
    </row>
    <row r="97" spans="1:30" hidden="1">
      <c r="A97" s="42"/>
      <c r="B97" s="45" t="s">
        <v>3000</v>
      </c>
      <c r="C97" s="59">
        <f>A126094866A_Latest</f>
        <v>220.49199999999999</v>
      </c>
      <c r="D97" s="59">
        <f>A126109986F_Latest</f>
        <v>83.509</v>
      </c>
      <c r="E97" s="59">
        <f>A126102426F_Latest</f>
        <v>136.983</v>
      </c>
      <c r="F97" s="59">
        <f>A126095706J_Latest</f>
        <v>75.286000000000001</v>
      </c>
      <c r="G97" s="59">
        <f>A126110826T_Latest</f>
        <v>27.065999999999999</v>
      </c>
      <c r="H97" s="59">
        <f>A126103266X_Latest</f>
        <v>48.219000000000001</v>
      </c>
      <c r="I97" s="59">
        <f>A126095146W_Latest</f>
        <v>55.011000000000003</v>
      </c>
      <c r="J97" s="59">
        <f>A126110266F_Latest</f>
        <v>21.221</v>
      </c>
      <c r="K97" s="59">
        <f>A126102706X_Latest</f>
        <v>33.79</v>
      </c>
      <c r="L97" s="59">
        <f>A126095846K_Latest</f>
        <v>45.314</v>
      </c>
      <c r="M97" s="59">
        <f>A126110966V_Latest</f>
        <v>18.077999999999999</v>
      </c>
      <c r="N97" s="59">
        <f>A126103406R_Latest</f>
        <v>27.234999999999999</v>
      </c>
      <c r="O97" s="59">
        <f>A126095986L_Latest</f>
        <v>13.718</v>
      </c>
      <c r="P97" s="59">
        <f>A126111106L_Latest</f>
        <v>5.2149999999999999</v>
      </c>
      <c r="Q97" s="59">
        <f>A126103546T_Latest</f>
        <v>8.5030000000000001</v>
      </c>
      <c r="R97" s="59">
        <f>A126095286X_Latest</f>
        <v>22.667999999999999</v>
      </c>
      <c r="S97" s="59">
        <f>A126110406W_Latest</f>
        <v>8.6020000000000003</v>
      </c>
      <c r="T97" s="59">
        <f>A126102846A_Latest</f>
        <v>14.066000000000001</v>
      </c>
      <c r="U97" s="59">
        <f>A126095426R_Latest</f>
        <v>3.9670000000000001</v>
      </c>
      <c r="V97" s="59">
        <f>A126110546X_Latest</f>
        <v>1.6180000000000001</v>
      </c>
      <c r="W97" s="59">
        <f>A126102986C_Latest</f>
        <v>2.3490000000000002</v>
      </c>
      <c r="X97" s="59">
        <f>A126095566T_Latest</f>
        <v>1.8580000000000001</v>
      </c>
      <c r="Y97" s="59">
        <f>A126110686A_Latest</f>
        <v>0.85199999999999998</v>
      </c>
      <c r="Z97" s="59">
        <f>A126103126W_Latest</f>
        <v>1.006</v>
      </c>
      <c r="AA97" s="59">
        <f>A126095006V_Latest</f>
        <v>2.67</v>
      </c>
      <c r="AB97" s="59">
        <f>A126110126C_Latest</f>
        <v>0.85499999999999998</v>
      </c>
      <c r="AC97" s="59">
        <f>A126102566J_Latest</f>
        <v>1.8149999999999999</v>
      </c>
      <c r="AD97" s="54">
        <v>24</v>
      </c>
    </row>
    <row r="98" spans="1:30" hidden="1">
      <c r="A98" s="42"/>
      <c r="B98" s="45" t="s">
        <v>3001</v>
      </c>
      <c r="C98" s="59">
        <f>A126094902X_Latest</f>
        <v>860.44399999999996</v>
      </c>
      <c r="D98" s="59">
        <f>A126110022K_Latest</f>
        <v>336.39600000000002</v>
      </c>
      <c r="E98" s="59">
        <f>A126102462R_Latest</f>
        <v>524.048</v>
      </c>
      <c r="F98" s="59">
        <f>A126095742T_Latest</f>
        <v>265.738</v>
      </c>
      <c r="G98" s="59">
        <f>A126110862A_Latest</f>
        <v>107.039</v>
      </c>
      <c r="H98" s="59">
        <f>A126103302W_Latest</f>
        <v>158.69900000000001</v>
      </c>
      <c r="I98" s="59">
        <f>A126095182F_Latest</f>
        <v>240.047</v>
      </c>
      <c r="J98" s="59">
        <f>A126110302C_Latest</f>
        <v>91.902000000000001</v>
      </c>
      <c r="K98" s="59">
        <f>A126102742J_Latest</f>
        <v>148.14500000000001</v>
      </c>
      <c r="L98" s="59">
        <f>A126095882V_Latest</f>
        <v>167.4</v>
      </c>
      <c r="M98" s="59">
        <f>A126111002V_Latest</f>
        <v>60.787999999999997</v>
      </c>
      <c r="N98" s="59">
        <f>A126103442X_Latest</f>
        <v>106.611</v>
      </c>
      <c r="O98" s="59">
        <f>A126096022L_Latest</f>
        <v>57.152999999999999</v>
      </c>
      <c r="P98" s="59">
        <f>A126111142W_Latest</f>
        <v>25.1</v>
      </c>
      <c r="Q98" s="59">
        <f>A126103582A_Latest</f>
        <v>32.052</v>
      </c>
      <c r="R98" s="59">
        <f>A126095322W_Latest</f>
        <v>90.531999999999996</v>
      </c>
      <c r="S98" s="59">
        <f>A126110442F_Latest</f>
        <v>36.031999999999996</v>
      </c>
      <c r="T98" s="59">
        <f>A126102882K_Latest</f>
        <v>54.5</v>
      </c>
      <c r="U98" s="59">
        <f>A126095462X_Latest</f>
        <v>20.242000000000001</v>
      </c>
      <c r="V98" s="59">
        <f>A126110582J_Latest</f>
        <v>8.4489999999999998</v>
      </c>
      <c r="W98" s="59">
        <f>A126103022C_Latest</f>
        <v>11.794</v>
      </c>
      <c r="X98" s="59">
        <f>A126095602R_Latest</f>
        <v>4.6790000000000003</v>
      </c>
      <c r="Y98" s="59">
        <f>A126110722X_Latest</f>
        <v>1.9</v>
      </c>
      <c r="Z98" s="59">
        <f>A126103162F_Latest</f>
        <v>2.7789999999999999</v>
      </c>
      <c r="AA98" s="59">
        <f>A126095042C_Latest</f>
        <v>14.653</v>
      </c>
      <c r="AB98" s="59">
        <f>A126110162L_Latest</f>
        <v>5.1859999999999999</v>
      </c>
      <c r="AC98" s="59">
        <f>A126102602F_Latest</f>
        <v>9.4670000000000005</v>
      </c>
      <c r="AD98" s="54">
        <v>25</v>
      </c>
    </row>
    <row r="99" spans="1:30" hidden="1">
      <c r="A99" s="42"/>
      <c r="B99" s="45" t="s">
        <v>3002</v>
      </c>
      <c r="C99" s="59">
        <f>A126094954A_Latest</f>
        <v>112.904</v>
      </c>
      <c r="D99" s="59">
        <f>A126110074L_Latest</f>
        <v>52.021000000000001</v>
      </c>
      <c r="E99" s="59">
        <f>A126102514F_Latest</f>
        <v>60.881999999999998</v>
      </c>
      <c r="F99" s="59">
        <f>A126095794V_Latest</f>
        <v>35.783000000000001</v>
      </c>
      <c r="G99" s="59">
        <f>A126110914T_Latest</f>
        <v>15.218</v>
      </c>
      <c r="H99" s="59">
        <f>A126103354X_Latest</f>
        <v>20.565000000000001</v>
      </c>
      <c r="I99" s="59">
        <f>A126095234W_Latest</f>
        <v>33.97</v>
      </c>
      <c r="J99" s="59">
        <f>A126110354F_Latest</f>
        <v>14.486000000000001</v>
      </c>
      <c r="K99" s="59">
        <f>A126102794K_Latest</f>
        <v>19.484000000000002</v>
      </c>
      <c r="L99" s="59">
        <f>A126095934K_Latest</f>
        <v>22.689</v>
      </c>
      <c r="M99" s="59">
        <f>A126111054W_Latest</f>
        <v>9.3420000000000005</v>
      </c>
      <c r="N99" s="59">
        <f>A126103494A_Latest</f>
        <v>13.347</v>
      </c>
      <c r="O99" s="59">
        <f>A126096074R_Latest</f>
        <v>5.26</v>
      </c>
      <c r="P99" s="59">
        <f>A126111194X_Latest</f>
        <v>3.7759999999999998</v>
      </c>
      <c r="Q99" s="59">
        <f>A126103634T_Latest</f>
        <v>1.484</v>
      </c>
      <c r="R99" s="59">
        <f>A126095374X_Latest</f>
        <v>10.846</v>
      </c>
      <c r="S99" s="59">
        <f>A126110494J_Latest</f>
        <v>7.2539999999999996</v>
      </c>
      <c r="T99" s="59">
        <f>A126102934A_Latest</f>
        <v>3.593</v>
      </c>
      <c r="U99" s="59">
        <f>A126095514R_Latest</f>
        <v>2.4</v>
      </c>
      <c r="V99" s="59">
        <f>A126110634X_Latest</f>
        <v>1.1359999999999999</v>
      </c>
      <c r="W99" s="59">
        <f>A126103074F_Latest</f>
        <v>1.264</v>
      </c>
      <c r="X99" s="59">
        <f>A126095654T_Latest</f>
        <v>0.31</v>
      </c>
      <c r="Y99" s="59">
        <f>A126110774A_Latest</f>
        <v>0.20499999999999999</v>
      </c>
      <c r="Z99" s="59">
        <f>A126103214W_Latest</f>
        <v>0.105</v>
      </c>
      <c r="AA99" s="59">
        <f>A126095094F_Latest</f>
        <v>1.6459999999999999</v>
      </c>
      <c r="AB99" s="59">
        <f>A126110214C_Latest</f>
        <v>0.60499999999999998</v>
      </c>
      <c r="AC99" s="59">
        <f>A126102654J_Latest</f>
        <v>1.0409999999999999</v>
      </c>
      <c r="AD99" s="54">
        <v>26</v>
      </c>
    </row>
    <row r="100" spans="1:30" hidden="1">
      <c r="A100" s="42"/>
      <c r="B100" s="45" t="s">
        <v>3003</v>
      </c>
      <c r="C100" s="59">
        <f>A126094826J_Latest</f>
        <v>218.44</v>
      </c>
      <c r="D100" s="59">
        <f>A126109946L_Latest</f>
        <v>74.400999999999996</v>
      </c>
      <c r="E100" s="59">
        <f>A126102386X_Latest</f>
        <v>144.03899999999999</v>
      </c>
      <c r="F100" s="59">
        <f>A126095666A_Latest</f>
        <v>70.728999999999999</v>
      </c>
      <c r="G100" s="59">
        <f>A126110786K_Latest</f>
        <v>24.251000000000001</v>
      </c>
      <c r="H100" s="59">
        <f>A126103226F_Latest</f>
        <v>46.478000000000002</v>
      </c>
      <c r="I100" s="59">
        <f>A126095106C_Latest</f>
        <v>69.492000000000004</v>
      </c>
      <c r="J100" s="59">
        <f>A126110226L_Latest</f>
        <v>26.545000000000002</v>
      </c>
      <c r="K100" s="59">
        <f>A126102666T_Latest</f>
        <v>42.947000000000003</v>
      </c>
      <c r="L100" s="59">
        <f>A126095806T_Latest</f>
        <v>35.686</v>
      </c>
      <c r="M100" s="59">
        <f>A126110926A_Latest</f>
        <v>11.528</v>
      </c>
      <c r="N100" s="59">
        <f>A126103366J_Latest</f>
        <v>24.158000000000001</v>
      </c>
      <c r="O100" s="59">
        <f>A126095946V_Latest</f>
        <v>12.984</v>
      </c>
      <c r="P100" s="59">
        <f>A126111066F_Latest</f>
        <v>5.2270000000000003</v>
      </c>
      <c r="Q100" s="59">
        <f>A126103506X_Latest</f>
        <v>7.7569999999999997</v>
      </c>
      <c r="R100" s="59">
        <f>A126095246F_Latest</f>
        <v>21.567</v>
      </c>
      <c r="S100" s="59">
        <f>A126110366R_Latest</f>
        <v>4.0650000000000004</v>
      </c>
      <c r="T100" s="59">
        <f>A126102806J_Latest</f>
        <v>17.501999999999999</v>
      </c>
      <c r="U100" s="59">
        <f>A126095386J_Latest</f>
        <v>4.5369999999999999</v>
      </c>
      <c r="V100" s="59">
        <f>A126110506F_Latest</f>
        <v>1.766</v>
      </c>
      <c r="W100" s="59">
        <f>A126102946K_Latest</f>
        <v>2.7709999999999999</v>
      </c>
      <c r="X100" s="59">
        <f>A126095526X_Latest</f>
        <v>1.075</v>
      </c>
      <c r="Y100" s="59">
        <f>A126110646J_Latest</f>
        <v>0.51400000000000001</v>
      </c>
      <c r="Z100" s="59">
        <f>A126103086R_Latest</f>
        <v>0.56100000000000005</v>
      </c>
      <c r="AA100" s="59">
        <f>A126094966K_Latest</f>
        <v>2.371</v>
      </c>
      <c r="AB100" s="59">
        <f>A126110086W_Latest</f>
        <v>0.50600000000000001</v>
      </c>
      <c r="AC100" s="59">
        <f>A126102526R_Latest</f>
        <v>1.865</v>
      </c>
      <c r="AD100" s="54">
        <v>27</v>
      </c>
    </row>
    <row r="101" spans="1:30" hidden="1">
      <c r="A101" s="42"/>
      <c r="B101" s="45" t="s">
        <v>3004</v>
      </c>
      <c r="C101" s="59">
        <f>A126094906J_Latest</f>
        <v>241.41800000000001</v>
      </c>
      <c r="D101" s="59">
        <f>A126110026V_Latest</f>
        <v>22.146999999999998</v>
      </c>
      <c r="E101" s="59">
        <f>A126102466X_Latest</f>
        <v>219.27199999999999</v>
      </c>
      <c r="F101" s="59">
        <f>A126095746A_Latest</f>
        <v>77.564999999999998</v>
      </c>
      <c r="G101" s="59">
        <f>A126110866K_Latest</f>
        <v>9.9890000000000008</v>
      </c>
      <c r="H101" s="59">
        <f>A126103306F_Latest</f>
        <v>67.575000000000003</v>
      </c>
      <c r="I101" s="59">
        <f>A126095186R_Latest</f>
        <v>60.137999999999998</v>
      </c>
      <c r="J101" s="59">
        <f>A126110306L_Latest</f>
        <v>1.964</v>
      </c>
      <c r="K101" s="59">
        <f>A126102746T_Latest</f>
        <v>58.173999999999999</v>
      </c>
      <c r="L101" s="59">
        <f>A126095886C_Latest</f>
        <v>46.134</v>
      </c>
      <c r="M101" s="59">
        <f>A126111006C_Latest</f>
        <v>4.4210000000000003</v>
      </c>
      <c r="N101" s="59">
        <f>A126103446J_Latest</f>
        <v>41.713000000000001</v>
      </c>
      <c r="O101" s="59">
        <f>A126096026W_Latest</f>
        <v>14.401999999999999</v>
      </c>
      <c r="P101" s="59">
        <f>A126111146F_Latest</f>
        <v>1.5840000000000001</v>
      </c>
      <c r="Q101" s="59">
        <f>A126103586K_Latest</f>
        <v>12.819000000000001</v>
      </c>
      <c r="R101" s="59">
        <f>A126095326F_Latest</f>
        <v>31.41</v>
      </c>
      <c r="S101" s="59">
        <f>A126110446R_Latest</f>
        <v>2.4279999999999999</v>
      </c>
      <c r="T101" s="59">
        <f>A126102886V_Latest</f>
        <v>28.981000000000002</v>
      </c>
      <c r="U101" s="59">
        <f>A126095466J_Latest</f>
        <v>6.1029999999999998</v>
      </c>
      <c r="V101" s="59">
        <f>A126110586T_Latest</f>
        <v>1.012</v>
      </c>
      <c r="W101" s="59">
        <f>A126103026L_Latest</f>
        <v>5.0910000000000002</v>
      </c>
      <c r="X101" s="59">
        <f>A126095606X_Latest</f>
        <v>1.7549999999999999</v>
      </c>
      <c r="Y101" s="59">
        <f>A126110726J_Latest</f>
        <v>0.17100000000000001</v>
      </c>
      <c r="Z101" s="59">
        <f>A126103166R_Latest</f>
        <v>1.585</v>
      </c>
      <c r="AA101" s="59">
        <f>A126095046L_Latest</f>
        <v>3.9119999999999999</v>
      </c>
      <c r="AB101" s="59">
        <f>A126110166W_Latest</f>
        <v>0.57799999999999996</v>
      </c>
      <c r="AC101" s="59">
        <f>A126102606R_Latest</f>
        <v>3.3340000000000001</v>
      </c>
      <c r="AD101" s="54">
        <v>28</v>
      </c>
    </row>
    <row r="102" spans="1:30" hidden="1">
      <c r="A102" s="42"/>
      <c r="B102" s="45" t="s">
        <v>3005</v>
      </c>
      <c r="C102" s="59">
        <f>A126094918T_Latest</f>
        <v>2887.5680000000002</v>
      </c>
      <c r="D102" s="59">
        <f>A126110038C_Latest</f>
        <v>1274.223</v>
      </c>
      <c r="E102" s="59">
        <f>A126102478J_Latest</f>
        <v>1613.345</v>
      </c>
      <c r="F102" s="59">
        <f>A126095758K_Latest</f>
        <v>892.30799999999999</v>
      </c>
      <c r="G102" s="59">
        <f>A126110878V_Latest</f>
        <v>409.03100000000001</v>
      </c>
      <c r="H102" s="59">
        <f>A126103318R_Latest</f>
        <v>483.27699999999999</v>
      </c>
      <c r="I102" s="59">
        <f>A126095198X_Latest</f>
        <v>728.74800000000005</v>
      </c>
      <c r="J102" s="59">
        <f>A126110318W_Latest</f>
        <v>311.98</v>
      </c>
      <c r="K102" s="59">
        <f>A126102758A_Latest</f>
        <v>416.76900000000001</v>
      </c>
      <c r="L102" s="59">
        <f>A126095898L_Latest</f>
        <v>588.22699999999998</v>
      </c>
      <c r="M102" s="59">
        <f>A126111018L_Latest</f>
        <v>257.83800000000002</v>
      </c>
      <c r="N102" s="59">
        <f>A126103458T_Latest</f>
        <v>330.38900000000001</v>
      </c>
      <c r="O102" s="59">
        <f>A126096038F_Latest</f>
        <v>223.375</v>
      </c>
      <c r="P102" s="59">
        <f>A126111158R_Latest</f>
        <v>106.005</v>
      </c>
      <c r="Q102" s="59">
        <f>A126103598V_Latest</f>
        <v>117.369</v>
      </c>
      <c r="R102" s="59">
        <f>A126095338R_Latest</f>
        <v>324.67</v>
      </c>
      <c r="S102" s="59">
        <f>A126110458X_Latest</f>
        <v>130.77799999999999</v>
      </c>
      <c r="T102" s="59">
        <f>A126102898C_Latest</f>
        <v>193.892</v>
      </c>
      <c r="U102" s="59">
        <f>A126095478T_Latest</f>
        <v>69.89</v>
      </c>
      <c r="V102" s="59">
        <f>A126110598A_Latest</f>
        <v>31.72</v>
      </c>
      <c r="W102" s="59">
        <f>A126103038W_Latest</f>
        <v>38.17</v>
      </c>
      <c r="X102" s="59">
        <f>A126095618J_Latest</f>
        <v>16.54</v>
      </c>
      <c r="Y102" s="59">
        <f>A126110738T_Latest</f>
        <v>7.6260000000000003</v>
      </c>
      <c r="Z102" s="59">
        <f>A126103178X_Latest</f>
        <v>8.9139999999999997</v>
      </c>
      <c r="AA102" s="59">
        <f>A126095058W_Latest</f>
        <v>43.81</v>
      </c>
      <c r="AB102" s="59">
        <f>A126110178F_Latest</f>
        <v>19.245999999999999</v>
      </c>
      <c r="AC102" s="59">
        <f>A126102618X_Latest</f>
        <v>24.564</v>
      </c>
      <c r="AD102" s="54">
        <v>29</v>
      </c>
    </row>
    <row r="103" spans="1:30" hidden="1">
      <c r="A103" s="42"/>
      <c r="B103" s="45" t="s">
        <v>3006</v>
      </c>
      <c r="C103" s="59">
        <f>A126094850J_Latest</f>
        <v>2178.817</v>
      </c>
      <c r="D103" s="59">
        <f>A126109970L_Latest</f>
        <v>960.04600000000005</v>
      </c>
      <c r="E103" s="59">
        <f>A126102410L_Latest</f>
        <v>1218.7719999999999</v>
      </c>
      <c r="F103" s="59">
        <f>A126095690A_Latest</f>
        <v>685.88099999999997</v>
      </c>
      <c r="G103" s="59">
        <f>A126110810X_Latest</f>
        <v>308.61399999999998</v>
      </c>
      <c r="H103" s="59">
        <f>A126103250F_Latest</f>
        <v>377.267</v>
      </c>
      <c r="I103" s="59">
        <f>A126095130C_Latest</f>
        <v>592.51700000000005</v>
      </c>
      <c r="J103" s="59">
        <f>A126110250L_Latest</f>
        <v>253.61199999999999</v>
      </c>
      <c r="K103" s="59">
        <f>A126102690T_Latest</f>
        <v>338.90600000000001</v>
      </c>
      <c r="L103" s="59">
        <f>A126095830T_Latest</f>
        <v>427.96300000000002</v>
      </c>
      <c r="M103" s="59">
        <f>A126110950A_Latest</f>
        <v>186.60499999999999</v>
      </c>
      <c r="N103" s="59">
        <f>A126103390J_Latest</f>
        <v>241.358</v>
      </c>
      <c r="O103" s="59">
        <f>A126095970V_Latest</f>
        <v>149.68299999999999</v>
      </c>
      <c r="P103" s="59">
        <f>A126111090F_Latest</f>
        <v>70.13</v>
      </c>
      <c r="Q103" s="59">
        <f>A126103530X_Latest</f>
        <v>79.552999999999997</v>
      </c>
      <c r="R103" s="59">
        <f>A126095270F_Latest</f>
        <v>232.97</v>
      </c>
      <c r="S103" s="59">
        <f>A126110390R_Latest</f>
        <v>102.386</v>
      </c>
      <c r="T103" s="59">
        <f>A126102830J_Latest</f>
        <v>130.58500000000001</v>
      </c>
      <c r="U103" s="59">
        <f>A126095410W_Latest</f>
        <v>45.869</v>
      </c>
      <c r="V103" s="59">
        <f>A126110530F_Latest</f>
        <v>21.532</v>
      </c>
      <c r="W103" s="59">
        <f>A126102970K_Latest</f>
        <v>24.338000000000001</v>
      </c>
      <c r="X103" s="59">
        <f>A126095550X_Latest</f>
        <v>13.59</v>
      </c>
      <c r="Y103" s="59">
        <f>A126110670J_Latest</f>
        <v>5.3390000000000004</v>
      </c>
      <c r="Z103" s="59">
        <f>A126103110C_Latest</f>
        <v>8.25</v>
      </c>
      <c r="AA103" s="59">
        <f>A126094990K_Latest</f>
        <v>30.344000000000001</v>
      </c>
      <c r="AB103" s="59">
        <f>A126110110K_Latest</f>
        <v>11.829000000000001</v>
      </c>
      <c r="AC103" s="59">
        <f>A126102550R_Latest</f>
        <v>18.515999999999998</v>
      </c>
      <c r="AD103" s="54">
        <v>30</v>
      </c>
    </row>
    <row r="104" spans="1:30" hidden="1">
      <c r="A104" s="42"/>
      <c r="B104" s="45" t="s">
        <v>3007</v>
      </c>
      <c r="C104" s="59">
        <f>A126094834J_Latest</f>
        <v>339.87099999999998</v>
      </c>
      <c r="D104" s="59">
        <f>A126109954L_Latest</f>
        <v>143.80500000000001</v>
      </c>
      <c r="E104" s="59">
        <f>A126102394X_Latest</f>
        <v>196.065</v>
      </c>
      <c r="F104" s="59">
        <f>A126095674A_Latest</f>
        <v>109.47199999999999</v>
      </c>
      <c r="G104" s="59">
        <f>A126110794K_Latest</f>
        <v>43.86</v>
      </c>
      <c r="H104" s="59">
        <f>A126103234F_Latest</f>
        <v>65.611999999999995</v>
      </c>
      <c r="I104" s="59">
        <f>A126095114C_Latest</f>
        <v>88.183000000000007</v>
      </c>
      <c r="J104" s="59">
        <f>A126110234L_Latest</f>
        <v>37.734999999999999</v>
      </c>
      <c r="K104" s="59">
        <f>A126102674T_Latest</f>
        <v>50.448</v>
      </c>
      <c r="L104" s="59">
        <f>A126095814T_Latest</f>
        <v>68.971000000000004</v>
      </c>
      <c r="M104" s="59">
        <f>A126110934A_Latest</f>
        <v>30.045000000000002</v>
      </c>
      <c r="N104" s="59">
        <f>A126103374J_Latest</f>
        <v>38.926000000000002</v>
      </c>
      <c r="O104" s="59">
        <f>A126095954V_Latest</f>
        <v>20.228000000000002</v>
      </c>
      <c r="P104" s="59">
        <f>A126111074F_Latest</f>
        <v>9.8710000000000004</v>
      </c>
      <c r="Q104" s="59">
        <f>A126103514X_Latest</f>
        <v>10.356999999999999</v>
      </c>
      <c r="R104" s="59">
        <f>A126095254F_Latest</f>
        <v>38.247999999999998</v>
      </c>
      <c r="S104" s="59">
        <f>A126110374R_Latest</f>
        <v>15.138</v>
      </c>
      <c r="T104" s="59">
        <f>A126102814J_Latest</f>
        <v>23.11</v>
      </c>
      <c r="U104" s="59">
        <f>A126095394J_Latest</f>
        <v>6.359</v>
      </c>
      <c r="V104" s="59">
        <f>A126110514F_Latest</f>
        <v>3.1459999999999999</v>
      </c>
      <c r="W104" s="59">
        <f>A126102954K_Latest</f>
        <v>3.2120000000000002</v>
      </c>
      <c r="X104" s="59">
        <f>A126095534X_Latest</f>
        <v>3.0169999999999999</v>
      </c>
      <c r="Y104" s="59">
        <f>A126110654J_Latest</f>
        <v>1.35</v>
      </c>
      <c r="Z104" s="59">
        <f>A126103094R_Latest</f>
        <v>1.667</v>
      </c>
      <c r="AA104" s="59">
        <f>A126094974K_Latest</f>
        <v>5.3940000000000001</v>
      </c>
      <c r="AB104" s="59">
        <f>A126110094W_Latest</f>
        <v>2.661</v>
      </c>
      <c r="AC104" s="59">
        <f>A126102534R_Latest</f>
        <v>2.7330000000000001</v>
      </c>
      <c r="AD104" s="54">
        <v>31</v>
      </c>
    </row>
    <row r="105" spans="1:30" hidden="1">
      <c r="A105" s="42"/>
      <c r="B105" s="45" t="s">
        <v>3008</v>
      </c>
      <c r="C105" s="59">
        <f>A126094870T_Latest</f>
        <v>1838.9469999999999</v>
      </c>
      <c r="D105" s="59">
        <f>A126109990W_Latest</f>
        <v>816.24</v>
      </c>
      <c r="E105" s="59">
        <f>A126102430W_Latest</f>
        <v>1022.707</v>
      </c>
      <c r="F105" s="59">
        <f>A126095710X_Latest</f>
        <v>576.40899999999999</v>
      </c>
      <c r="G105" s="59">
        <f>A126110830J_Latest</f>
        <v>264.75299999999999</v>
      </c>
      <c r="H105" s="59">
        <f>A126103270R_Latest</f>
        <v>311.65600000000001</v>
      </c>
      <c r="I105" s="59">
        <f>A126095150L_Latest</f>
        <v>504.334</v>
      </c>
      <c r="J105" s="59">
        <f>A126110270W_Latest</f>
        <v>215.87700000000001</v>
      </c>
      <c r="K105" s="59">
        <f>A126102710R_Latest</f>
        <v>288.45699999999999</v>
      </c>
      <c r="L105" s="59">
        <f>A126095850A_Latest</f>
        <v>358.99299999999999</v>
      </c>
      <c r="M105" s="59">
        <f>A126110970K_Latest</f>
        <v>156.56100000000001</v>
      </c>
      <c r="N105" s="59">
        <f>A126103410F_Latest</f>
        <v>202.43199999999999</v>
      </c>
      <c r="O105" s="59">
        <f>A126095990C_Latest</f>
        <v>129.45400000000001</v>
      </c>
      <c r="P105" s="59">
        <f>A126111110C_Latest</f>
        <v>60.259</v>
      </c>
      <c r="Q105" s="59">
        <f>A126103550J_Latest</f>
        <v>69.194999999999993</v>
      </c>
      <c r="R105" s="59">
        <f>A126095290R_Latest</f>
        <v>194.72200000000001</v>
      </c>
      <c r="S105" s="59">
        <f>A126110410L_Latest</f>
        <v>87.247</v>
      </c>
      <c r="T105" s="59">
        <f>A126102850T_Latest</f>
        <v>107.47499999999999</v>
      </c>
      <c r="U105" s="59">
        <f>A126095430F_Latest</f>
        <v>39.511000000000003</v>
      </c>
      <c r="V105" s="59">
        <f>A126110550R_Latest</f>
        <v>18.385999999999999</v>
      </c>
      <c r="W105" s="59">
        <f>A126102990V_Latest</f>
        <v>21.125</v>
      </c>
      <c r="X105" s="59">
        <f>A126095570J_Latest</f>
        <v>10.573</v>
      </c>
      <c r="Y105" s="59">
        <f>A126110690T_Latest</f>
        <v>3.9889999999999999</v>
      </c>
      <c r="Z105" s="59">
        <f>A126103130L_Latest</f>
        <v>6.5830000000000002</v>
      </c>
      <c r="AA105" s="59">
        <f>A126095010K_Latest</f>
        <v>24.951000000000001</v>
      </c>
      <c r="AB105" s="59">
        <f>A126110130V_Latest</f>
        <v>9.1679999999999993</v>
      </c>
      <c r="AC105" s="59">
        <f>A126102570X_Latest</f>
        <v>15.782999999999999</v>
      </c>
      <c r="AD105" s="54">
        <v>32</v>
      </c>
    </row>
    <row r="106" spans="1:30" hidden="1">
      <c r="A106" s="42"/>
      <c r="B106" s="45" t="s">
        <v>3009</v>
      </c>
      <c r="C106" s="59">
        <f>A126094846T_Latest</f>
        <v>13287.195</v>
      </c>
      <c r="D106" s="59">
        <f>A126109966W_Latest</f>
        <v>6941.3090000000002</v>
      </c>
      <c r="E106" s="59">
        <f>A126102406W_Latest</f>
        <v>6345.8860000000004</v>
      </c>
      <c r="F106" s="59">
        <f>A126095686K_Latest</f>
        <v>4226.3919999999998</v>
      </c>
      <c r="G106" s="59">
        <f>A126110806J_Latest</f>
        <v>2208.6480000000001</v>
      </c>
      <c r="H106" s="59">
        <f>A126103246R_Latest</f>
        <v>2017.7439999999999</v>
      </c>
      <c r="I106" s="59">
        <f>A126095126L_Latest</f>
        <v>3498.248</v>
      </c>
      <c r="J106" s="59">
        <f>A126110246W_Latest</f>
        <v>1839.2929999999999</v>
      </c>
      <c r="K106" s="59">
        <f>A126102686A_Latest</f>
        <v>1658.954</v>
      </c>
      <c r="L106" s="59">
        <f>A126095826A_Latest</f>
        <v>2665.3240000000001</v>
      </c>
      <c r="M106" s="59">
        <f>A126110946K_Latest</f>
        <v>1371.3779999999999</v>
      </c>
      <c r="N106" s="59">
        <f>A126103386T_Latest</f>
        <v>1293.9459999999999</v>
      </c>
      <c r="O106" s="59">
        <f>A126095966C_Latest</f>
        <v>868.22500000000002</v>
      </c>
      <c r="P106" s="59">
        <f>A126111086R_Latest</f>
        <v>453.70499999999998</v>
      </c>
      <c r="Q106" s="59">
        <f>A126103526J_Latest</f>
        <v>414.52</v>
      </c>
      <c r="R106" s="59">
        <f>A126095266R_Latest</f>
        <v>1401.883</v>
      </c>
      <c r="S106" s="59">
        <f>A126110386X_Latest</f>
        <v>744.95699999999999</v>
      </c>
      <c r="T106" s="59">
        <f>A126102826T_Latest</f>
        <v>656.92700000000002</v>
      </c>
      <c r="U106" s="59">
        <f>A126095406F_Latest</f>
        <v>266.64699999999999</v>
      </c>
      <c r="V106" s="59">
        <f>A126110526R_Latest</f>
        <v>139.20599999999999</v>
      </c>
      <c r="W106" s="59">
        <f>A126102966V_Latest</f>
        <v>127.441</v>
      </c>
      <c r="X106" s="59">
        <f>A126095546J_Latest</f>
        <v>119.479</v>
      </c>
      <c r="Y106" s="59">
        <f>A126110666T_Latest</f>
        <v>62.712000000000003</v>
      </c>
      <c r="Z106" s="59">
        <f>A126103106L_Latest</f>
        <v>56.767000000000003</v>
      </c>
      <c r="AA106" s="59">
        <f>A126094986V_Latest</f>
        <v>240.99799999999999</v>
      </c>
      <c r="AB106" s="59">
        <f>A126110106V_Latest</f>
        <v>121.411</v>
      </c>
      <c r="AC106" s="59">
        <f>A126102546X_Latest</f>
        <v>119.587</v>
      </c>
      <c r="AD106" s="54">
        <v>33</v>
      </c>
    </row>
    <row r="107" spans="1:30" hidden="1">
      <c r="A107" s="42"/>
      <c r="B107" s="45" t="s">
        <v>3010</v>
      </c>
      <c r="C107" s="59">
        <f>A126094874A_Latest</f>
        <v>7344.951</v>
      </c>
      <c r="D107" s="59">
        <f>A126109994F_Latest</f>
        <v>3180.71</v>
      </c>
      <c r="E107" s="59">
        <f>A126102434F_Latest</f>
        <v>4164.241</v>
      </c>
      <c r="F107" s="59">
        <f>A126095714J_Latest</f>
        <v>2344.1559999999999</v>
      </c>
      <c r="G107" s="59">
        <f>A126110834T_Latest</f>
        <v>1016.247</v>
      </c>
      <c r="H107" s="59">
        <f>A126103274X_Latest</f>
        <v>1327.9090000000001</v>
      </c>
      <c r="I107" s="59">
        <f>A126095154W_Latest</f>
        <v>1907.8240000000001</v>
      </c>
      <c r="J107" s="59">
        <f>A126110274F_Latest</f>
        <v>813.78499999999997</v>
      </c>
      <c r="K107" s="59">
        <f>A126102714X_Latest</f>
        <v>1094.038</v>
      </c>
      <c r="L107" s="59">
        <f>A126095854K_Latest</f>
        <v>1472.674</v>
      </c>
      <c r="M107" s="59">
        <f>A126110974V_Latest</f>
        <v>646.83600000000001</v>
      </c>
      <c r="N107" s="59">
        <f>A126103414R_Latest</f>
        <v>825.83699999999999</v>
      </c>
      <c r="O107" s="59">
        <f>A126095994L_Latest</f>
        <v>581.88900000000001</v>
      </c>
      <c r="P107" s="59">
        <f>A126111114L_Latest</f>
        <v>255.32499999999999</v>
      </c>
      <c r="Q107" s="59">
        <f>A126103554T_Latest</f>
        <v>326.56400000000002</v>
      </c>
      <c r="R107" s="59">
        <f>A126095294X_Latest</f>
        <v>723.24199999999996</v>
      </c>
      <c r="S107" s="59">
        <f>A126110414W_Latest</f>
        <v>310.07900000000001</v>
      </c>
      <c r="T107" s="59">
        <f>A126102854A_Latest</f>
        <v>413.16199999999998</v>
      </c>
      <c r="U107" s="59">
        <f>A126095434R_Latest</f>
        <v>176.65600000000001</v>
      </c>
      <c r="V107" s="59">
        <f>A126110554X_Latest</f>
        <v>78.885000000000005</v>
      </c>
      <c r="W107" s="59">
        <f>A126102994C_Latest</f>
        <v>97.771000000000001</v>
      </c>
      <c r="X107" s="59">
        <f>A126095574T_Latest</f>
        <v>36.710999999999999</v>
      </c>
      <c r="Y107" s="59">
        <f>A126110694A_Latest</f>
        <v>15.243</v>
      </c>
      <c r="Z107" s="59">
        <f>A126103134W_Latest</f>
        <v>21.469000000000001</v>
      </c>
      <c r="AA107" s="59">
        <f>A126095014V_Latest</f>
        <v>101.8</v>
      </c>
      <c r="AB107" s="59">
        <f>A126110134C_Latest</f>
        <v>44.308999999999997</v>
      </c>
      <c r="AC107" s="59">
        <f>A126102574J_Latest</f>
        <v>57.491</v>
      </c>
      <c r="AD107" s="54">
        <v>34</v>
      </c>
    </row>
    <row r="108" spans="1:30" hidden="1">
      <c r="A108" s="42"/>
      <c r="B108" s="45" t="s">
        <v>3011</v>
      </c>
      <c r="C108" s="59">
        <f>A126094854T_Latest</f>
        <v>1078.3489999999999</v>
      </c>
      <c r="D108" s="59">
        <f>A126109974W_Latest</f>
        <v>424.27600000000001</v>
      </c>
      <c r="E108" s="59">
        <f>A126102414W_Latest</f>
        <v>654.07299999999998</v>
      </c>
      <c r="F108" s="59">
        <f>A126095694K_Latest</f>
        <v>343.733</v>
      </c>
      <c r="G108" s="59">
        <f>A126110814J_Latest</f>
        <v>137.46299999999999</v>
      </c>
      <c r="H108" s="59">
        <f>A126103254R_Latest</f>
        <v>206.27</v>
      </c>
      <c r="I108" s="59">
        <f>A126095134L_Latest</f>
        <v>298.89499999999998</v>
      </c>
      <c r="J108" s="59">
        <f>A126110254W_Latest</f>
        <v>117.45699999999999</v>
      </c>
      <c r="K108" s="59">
        <f>A126102694A_Latest</f>
        <v>181.43700000000001</v>
      </c>
      <c r="L108" s="59">
        <f>A126095834A_Latest</f>
        <v>201.316</v>
      </c>
      <c r="M108" s="59">
        <f>A126110954K_Latest</f>
        <v>75.677000000000007</v>
      </c>
      <c r="N108" s="59">
        <f>A126103394T_Latest</f>
        <v>125.63800000000001</v>
      </c>
      <c r="O108" s="59">
        <f>A126095974C_Latest</f>
        <v>70.685000000000002</v>
      </c>
      <c r="P108" s="59">
        <f>A126111094R_Latest</f>
        <v>30.53</v>
      </c>
      <c r="Q108" s="59">
        <f>A126103534J_Latest</f>
        <v>40.155000000000001</v>
      </c>
      <c r="R108" s="59">
        <f>A126095274R_Latest</f>
        <v>116.31</v>
      </c>
      <c r="S108" s="59">
        <f>A126110394X_Latest</f>
        <v>44.058999999999997</v>
      </c>
      <c r="T108" s="59">
        <f>A126102834T_Latest</f>
        <v>72.251999999999995</v>
      </c>
      <c r="U108" s="59">
        <f>A126095414F_Latest</f>
        <v>24.125</v>
      </c>
      <c r="V108" s="59">
        <f>A126110534R_Latest</f>
        <v>10.223000000000001</v>
      </c>
      <c r="W108" s="59">
        <f>A126102974V_Latest</f>
        <v>13.901999999999999</v>
      </c>
      <c r="X108" s="59">
        <f>A126095554J_Latest</f>
        <v>6.282</v>
      </c>
      <c r="Y108" s="59">
        <f>A126110674T_Latest</f>
        <v>2.5609999999999999</v>
      </c>
      <c r="Z108" s="59">
        <f>A126103114L_Latest</f>
        <v>3.72</v>
      </c>
      <c r="AA108" s="59">
        <f>A126094994V_Latest</f>
        <v>17.003</v>
      </c>
      <c r="AB108" s="59">
        <f>A126110114V_Latest</f>
        <v>6.3049999999999997</v>
      </c>
      <c r="AC108" s="59">
        <f>A126102554X_Latest</f>
        <v>10.698</v>
      </c>
      <c r="AD108" s="54">
        <v>35</v>
      </c>
    </row>
    <row r="109" spans="1:30" hidden="1">
      <c r="A109" s="47"/>
      <c r="B109" s="48"/>
      <c r="C109" s="46"/>
      <c r="D109" s="46"/>
      <c r="E109" s="46"/>
      <c r="F109" s="46"/>
      <c r="G109" s="46"/>
      <c r="H109" s="46"/>
      <c r="I109" s="46"/>
      <c r="J109" s="46"/>
      <c r="K109" s="46"/>
      <c r="L109" s="46"/>
      <c r="M109" s="46"/>
      <c r="N109" s="46"/>
      <c r="O109" s="46"/>
      <c r="P109" s="46"/>
      <c r="Q109" s="46"/>
      <c r="R109" s="46"/>
      <c r="S109" s="46"/>
      <c r="T109" s="46"/>
    </row>
    <row r="110" spans="1:30" hidden="1">
      <c r="A110" s="47"/>
      <c r="B110" s="48"/>
      <c r="C110" s="46"/>
      <c r="D110" s="46"/>
      <c r="E110" s="46"/>
      <c r="F110" s="46"/>
      <c r="G110" s="46"/>
      <c r="H110" s="46"/>
      <c r="I110" s="46"/>
      <c r="J110" s="46"/>
      <c r="K110" s="46"/>
      <c r="L110" s="46"/>
      <c r="M110" s="46"/>
      <c r="N110" s="46"/>
      <c r="O110" s="46"/>
      <c r="P110" s="46"/>
      <c r="Q110" s="46"/>
      <c r="R110" s="46"/>
      <c r="S110" s="46"/>
      <c r="T110" s="46"/>
    </row>
    <row r="111" spans="1:30" hidden="1">
      <c r="A111" s="47"/>
      <c r="B111" s="48"/>
      <c r="C111" s="46"/>
      <c r="D111" s="46"/>
      <c r="E111" s="46"/>
      <c r="F111" s="46"/>
      <c r="G111" s="46"/>
      <c r="H111" s="46"/>
      <c r="I111" s="46"/>
      <c r="J111" s="46"/>
      <c r="K111" s="46"/>
      <c r="L111" s="46"/>
      <c r="M111" s="46"/>
      <c r="N111" s="46"/>
      <c r="O111" s="46"/>
      <c r="P111" s="46"/>
      <c r="Q111" s="46"/>
      <c r="R111" s="46"/>
      <c r="S111" s="46"/>
      <c r="T111" s="46"/>
    </row>
    <row r="112" spans="1:30" hidden="1">
      <c r="A112" s="47"/>
      <c r="B112" s="48"/>
      <c r="C112" s="46"/>
      <c r="D112" s="46"/>
      <c r="E112" s="46"/>
      <c r="F112" s="46"/>
      <c r="G112" s="46"/>
      <c r="H112" s="46"/>
      <c r="I112" s="46"/>
      <c r="J112" s="46"/>
      <c r="K112" s="46"/>
      <c r="L112" s="46"/>
      <c r="M112" s="46"/>
      <c r="N112" s="46"/>
      <c r="O112" s="46"/>
      <c r="P112" s="46"/>
      <c r="Q112" s="46"/>
      <c r="R112" s="46"/>
      <c r="S112" s="46"/>
      <c r="T112" s="46"/>
    </row>
    <row r="113" spans="1:30" hidden="1">
      <c r="A113" s="47"/>
      <c r="B113" s="48"/>
      <c r="C113" s="46"/>
      <c r="D113" s="46"/>
      <c r="E113" s="46"/>
      <c r="F113" s="46"/>
      <c r="G113" s="46"/>
      <c r="H113" s="46"/>
      <c r="I113" s="46"/>
      <c r="J113" s="46"/>
      <c r="K113" s="46"/>
      <c r="L113" s="46"/>
      <c r="M113" s="46"/>
      <c r="N113" s="46"/>
      <c r="O113" s="46"/>
      <c r="P113" s="46"/>
      <c r="Q113" s="46"/>
      <c r="R113" s="46"/>
      <c r="S113" s="46"/>
      <c r="T113" s="46"/>
    </row>
    <row r="114" spans="1:30" hidden="1">
      <c r="A114" s="47"/>
      <c r="B114" s="48"/>
      <c r="C114" s="46"/>
      <c r="D114" s="46"/>
      <c r="E114" s="46"/>
      <c r="F114" s="46"/>
      <c r="G114" s="46"/>
      <c r="H114" s="46"/>
      <c r="I114" s="46"/>
      <c r="J114" s="46"/>
      <c r="K114" s="46"/>
      <c r="L114" s="46"/>
      <c r="M114" s="46"/>
      <c r="N114" s="46"/>
      <c r="O114" s="46"/>
      <c r="P114" s="46"/>
      <c r="Q114" s="46"/>
      <c r="R114" s="46"/>
      <c r="S114" s="46"/>
      <c r="T114" s="46"/>
    </row>
    <row r="115" spans="1:30" hidden="1">
      <c r="A115" s="47"/>
      <c r="B115" s="48"/>
      <c r="C115" s="46"/>
      <c r="D115" s="46"/>
      <c r="E115" s="46"/>
      <c r="F115" s="46"/>
      <c r="G115" s="46"/>
      <c r="H115" s="46"/>
      <c r="I115" s="46"/>
      <c r="J115" s="46"/>
      <c r="K115" s="46"/>
      <c r="L115" s="46"/>
      <c r="M115" s="46"/>
      <c r="N115" s="46"/>
      <c r="O115" s="46"/>
      <c r="P115" s="46"/>
      <c r="Q115" s="46"/>
      <c r="R115" s="46"/>
      <c r="S115" s="46"/>
      <c r="T115" s="46"/>
    </row>
    <row r="116" spans="1:30" hidden="1">
      <c r="A116" s="47"/>
      <c r="B116" s="48"/>
      <c r="C116" s="46"/>
      <c r="D116" s="46"/>
      <c r="E116" s="46"/>
      <c r="F116" s="46"/>
      <c r="G116" s="46"/>
      <c r="H116" s="46"/>
      <c r="I116" s="46"/>
      <c r="J116" s="46"/>
      <c r="K116" s="46"/>
      <c r="L116" s="46"/>
      <c r="M116" s="46"/>
      <c r="N116" s="46"/>
      <c r="O116" s="46"/>
      <c r="P116" s="46"/>
      <c r="Q116" s="46"/>
      <c r="R116" s="46"/>
      <c r="S116" s="46"/>
      <c r="T116" s="46"/>
    </row>
    <row r="117" spans="1:30" hidden="1">
      <c r="A117" s="47"/>
      <c r="B117" s="48"/>
      <c r="C117" s="46"/>
      <c r="D117" s="46"/>
      <c r="E117" s="46"/>
      <c r="F117" s="46"/>
      <c r="G117" s="46"/>
      <c r="H117" s="46"/>
      <c r="I117" s="46"/>
      <c r="J117" s="46"/>
      <c r="K117" s="46"/>
      <c r="L117" s="46"/>
      <c r="M117" s="46"/>
      <c r="N117" s="46"/>
      <c r="O117" s="46"/>
      <c r="P117" s="46"/>
      <c r="Q117" s="46"/>
      <c r="R117" s="46"/>
      <c r="S117" s="46"/>
      <c r="T117" s="46"/>
    </row>
    <row r="118" spans="1:30" hidden="1">
      <c r="A118" s="52"/>
      <c r="B118" s="51"/>
      <c r="C118" s="54">
        <v>1</v>
      </c>
      <c r="D118" s="54">
        <v>2</v>
      </c>
      <c r="E118" s="54">
        <v>3</v>
      </c>
      <c r="F118" s="54">
        <v>4</v>
      </c>
      <c r="G118" s="54">
        <v>5</v>
      </c>
      <c r="H118" s="54">
        <v>6</v>
      </c>
      <c r="I118" s="54">
        <v>7</v>
      </c>
      <c r="J118" s="54">
        <v>8</v>
      </c>
      <c r="K118" s="54">
        <v>9</v>
      </c>
      <c r="L118" s="54">
        <v>10</v>
      </c>
      <c r="M118" s="54">
        <v>11</v>
      </c>
      <c r="N118" s="54">
        <v>12</v>
      </c>
      <c r="O118" s="54">
        <v>13</v>
      </c>
      <c r="P118" s="54">
        <v>14</v>
      </c>
      <c r="Q118" s="54">
        <v>15</v>
      </c>
      <c r="R118" s="54">
        <v>16</v>
      </c>
      <c r="S118" s="54">
        <v>17</v>
      </c>
      <c r="T118" s="54">
        <v>18</v>
      </c>
      <c r="U118" s="54">
        <v>19</v>
      </c>
      <c r="V118" s="54">
        <v>20</v>
      </c>
      <c r="W118" s="54">
        <v>21</v>
      </c>
      <c r="X118" s="54">
        <v>22</v>
      </c>
      <c r="Y118" s="54">
        <v>23</v>
      </c>
      <c r="Z118" s="54">
        <v>24</v>
      </c>
      <c r="AA118" s="54">
        <v>25</v>
      </c>
      <c r="AB118" s="54">
        <v>26</v>
      </c>
      <c r="AC118" s="54">
        <v>27</v>
      </c>
    </row>
    <row r="119" spans="1:30" ht="15" hidden="1" customHeight="1">
      <c r="A119" s="37"/>
      <c r="B119" s="37"/>
      <c r="C119" s="73" t="s">
        <v>3018</v>
      </c>
      <c r="D119" s="73"/>
      <c r="E119" s="73"/>
      <c r="F119" s="73" t="s">
        <v>3019</v>
      </c>
      <c r="G119" s="73"/>
      <c r="H119" s="73"/>
      <c r="I119" s="73" t="s">
        <v>3020</v>
      </c>
      <c r="J119" s="73"/>
      <c r="K119" s="73"/>
      <c r="L119" s="73" t="s">
        <v>3021</v>
      </c>
      <c r="M119" s="73"/>
      <c r="N119" s="73"/>
      <c r="O119" s="73" t="s">
        <v>3022</v>
      </c>
      <c r="P119" s="73"/>
      <c r="Q119" s="73"/>
      <c r="R119" s="73" t="s">
        <v>3023</v>
      </c>
      <c r="S119" s="73"/>
      <c r="T119" s="73"/>
      <c r="U119" s="73" t="s">
        <v>3024</v>
      </c>
      <c r="V119" s="73"/>
      <c r="W119" s="73"/>
      <c r="X119" s="73" t="s">
        <v>3025</v>
      </c>
      <c r="Y119" s="73"/>
      <c r="Z119" s="73"/>
      <c r="AA119" s="73" t="s">
        <v>3026</v>
      </c>
      <c r="AB119" s="73"/>
      <c r="AC119" s="73"/>
    </row>
    <row r="120" spans="1:30" hidden="1">
      <c r="A120" s="37"/>
      <c r="B120" s="37"/>
      <c r="C120" s="38" t="s">
        <v>2972</v>
      </c>
      <c r="D120" s="38" t="s">
        <v>2973</v>
      </c>
      <c r="E120" s="38" t="s">
        <v>2974</v>
      </c>
      <c r="F120" s="38" t="s">
        <v>2972</v>
      </c>
      <c r="G120" s="38" t="s">
        <v>2973</v>
      </c>
      <c r="H120" s="38" t="s">
        <v>2974</v>
      </c>
      <c r="I120" s="38" t="s">
        <v>2972</v>
      </c>
      <c r="J120" s="38" t="s">
        <v>2973</v>
      </c>
      <c r="K120" s="38" t="s">
        <v>2974</v>
      </c>
      <c r="L120" s="38" t="s">
        <v>2972</v>
      </c>
      <c r="M120" s="38" t="s">
        <v>2973</v>
      </c>
      <c r="N120" s="38" t="s">
        <v>2974</v>
      </c>
      <c r="O120" s="38" t="s">
        <v>2972</v>
      </c>
      <c r="P120" s="38" t="s">
        <v>2973</v>
      </c>
      <c r="Q120" s="38" t="s">
        <v>2974</v>
      </c>
      <c r="R120" s="38" t="s">
        <v>2972</v>
      </c>
      <c r="S120" s="38" t="s">
        <v>2973</v>
      </c>
      <c r="T120" s="38" t="s">
        <v>2974</v>
      </c>
      <c r="U120" s="38" t="s">
        <v>2972</v>
      </c>
      <c r="V120" s="38" t="s">
        <v>2973</v>
      </c>
      <c r="W120" s="38" t="s">
        <v>2974</v>
      </c>
      <c r="X120" s="38" t="s">
        <v>2972</v>
      </c>
      <c r="Y120" s="38" t="s">
        <v>2973</v>
      </c>
      <c r="Z120" s="38" t="s">
        <v>2974</v>
      </c>
      <c r="AA120" s="38" t="s">
        <v>2972</v>
      </c>
      <c r="AB120" s="38" t="s">
        <v>2973</v>
      </c>
      <c r="AC120" s="38" t="s">
        <v>2974</v>
      </c>
    </row>
    <row r="121" spans="1:30" hidden="1">
      <c r="A121" s="37"/>
      <c r="B121" s="37"/>
      <c r="C121" s="41" t="s">
        <v>2975</v>
      </c>
      <c r="D121" s="41" t="s">
        <v>2975</v>
      </c>
      <c r="E121" s="41" t="s">
        <v>2975</v>
      </c>
      <c r="F121" s="41" t="s">
        <v>2975</v>
      </c>
      <c r="G121" s="41" t="s">
        <v>2975</v>
      </c>
      <c r="H121" s="41" t="s">
        <v>2975</v>
      </c>
      <c r="I121" s="41" t="s">
        <v>2975</v>
      </c>
      <c r="J121" s="41" t="s">
        <v>2975</v>
      </c>
      <c r="K121" s="41" t="s">
        <v>2975</v>
      </c>
      <c r="L121" s="41" t="s">
        <v>2975</v>
      </c>
      <c r="M121" s="41" t="s">
        <v>2975</v>
      </c>
      <c r="N121" s="41" t="s">
        <v>2975</v>
      </c>
      <c r="O121" s="41" t="s">
        <v>2975</v>
      </c>
      <c r="P121" s="41" t="s">
        <v>2975</v>
      </c>
      <c r="Q121" s="41" t="s">
        <v>2975</v>
      </c>
      <c r="R121" s="41" t="s">
        <v>2975</v>
      </c>
      <c r="S121" s="41" t="s">
        <v>2975</v>
      </c>
      <c r="T121" s="41" t="s">
        <v>2975</v>
      </c>
      <c r="U121" s="41" t="s">
        <v>2975</v>
      </c>
      <c r="V121" s="41" t="s">
        <v>2975</v>
      </c>
      <c r="W121" s="41" t="s">
        <v>2975</v>
      </c>
      <c r="X121" s="41" t="s">
        <v>2975</v>
      </c>
      <c r="Y121" s="41" t="s">
        <v>2975</v>
      </c>
      <c r="Z121" s="41" t="s">
        <v>2975</v>
      </c>
      <c r="AA121" s="41" t="s">
        <v>2975</v>
      </c>
      <c r="AB121" s="41" t="s">
        <v>2975</v>
      </c>
      <c r="AC121" s="41" t="s">
        <v>2975</v>
      </c>
    </row>
    <row r="122" spans="1:30" hidden="1">
      <c r="A122" s="42" t="s">
        <v>2976</v>
      </c>
      <c r="B122" s="43"/>
    </row>
    <row r="123" spans="1:30" hidden="1">
      <c r="A123" s="42"/>
      <c r="B123" s="45" t="s">
        <v>2977</v>
      </c>
      <c r="C123" s="61" t="s">
        <v>262</v>
      </c>
      <c r="D123" s="61" t="s">
        <v>263</v>
      </c>
      <c r="E123" s="61" t="s">
        <v>264</v>
      </c>
      <c r="F123" s="61" t="s">
        <v>1392</v>
      </c>
      <c r="G123" s="61" t="s">
        <v>1393</v>
      </c>
      <c r="H123" s="61" t="s">
        <v>1394</v>
      </c>
      <c r="I123" s="61" t="s">
        <v>1497</v>
      </c>
      <c r="J123" s="61" t="s">
        <v>1498</v>
      </c>
      <c r="K123" s="61" t="s">
        <v>1499</v>
      </c>
      <c r="L123" s="61" t="s">
        <v>1852</v>
      </c>
      <c r="M123" s="61" t="s">
        <v>1853</v>
      </c>
      <c r="N123" s="61" t="s">
        <v>1854</v>
      </c>
      <c r="O123" s="61" t="s">
        <v>1957</v>
      </c>
      <c r="P123" s="61" t="s">
        <v>1958</v>
      </c>
      <c r="Q123" s="61" t="s">
        <v>1959</v>
      </c>
      <c r="R123" s="61" t="s">
        <v>2312</v>
      </c>
      <c r="S123" s="61" t="s">
        <v>2313</v>
      </c>
      <c r="T123" s="61" t="s">
        <v>2314</v>
      </c>
      <c r="U123" s="61" t="s">
        <v>2417</v>
      </c>
      <c r="V123" s="61" t="s">
        <v>2418</v>
      </c>
      <c r="W123" s="61" t="s">
        <v>2419</v>
      </c>
      <c r="X123" s="61" t="s">
        <v>2742</v>
      </c>
      <c r="Y123" s="61" t="s">
        <v>2743</v>
      </c>
      <c r="Z123" s="61" t="s">
        <v>2744</v>
      </c>
      <c r="AA123" s="61" t="s">
        <v>2847</v>
      </c>
      <c r="AB123" s="61" t="s">
        <v>2848</v>
      </c>
      <c r="AC123" s="61" t="s">
        <v>2849</v>
      </c>
      <c r="AD123" s="54">
        <v>1</v>
      </c>
    </row>
    <row r="124" spans="1:30" hidden="1">
      <c r="A124" s="42"/>
      <c r="B124" s="45" t="s">
        <v>2978</v>
      </c>
      <c r="C124" s="61" t="s">
        <v>265</v>
      </c>
      <c r="D124" s="61" t="s">
        <v>266</v>
      </c>
      <c r="E124" s="61" t="s">
        <v>267</v>
      </c>
      <c r="F124" s="61" t="s">
        <v>1395</v>
      </c>
      <c r="G124" s="61" t="s">
        <v>1396</v>
      </c>
      <c r="H124" s="61" t="s">
        <v>1397</v>
      </c>
      <c r="I124" s="61" t="s">
        <v>1500</v>
      </c>
      <c r="J124" s="61" t="s">
        <v>1501</v>
      </c>
      <c r="K124" s="61" t="s">
        <v>1502</v>
      </c>
      <c r="L124" s="61" t="s">
        <v>1855</v>
      </c>
      <c r="M124" s="61" t="s">
        <v>1856</v>
      </c>
      <c r="N124" s="61" t="s">
        <v>1857</v>
      </c>
      <c r="O124" s="61" t="s">
        <v>1960</v>
      </c>
      <c r="P124" s="61" t="s">
        <v>1961</v>
      </c>
      <c r="Q124" s="61" t="s">
        <v>1962</v>
      </c>
      <c r="R124" s="61" t="s">
        <v>2315</v>
      </c>
      <c r="S124" s="61" t="s">
        <v>2316</v>
      </c>
      <c r="T124" s="61" t="s">
        <v>2317</v>
      </c>
      <c r="U124" s="61" t="s">
        <v>2420</v>
      </c>
      <c r="V124" s="61" t="s">
        <v>2421</v>
      </c>
      <c r="W124" s="61" t="s">
        <v>2422</v>
      </c>
      <c r="X124" s="61" t="s">
        <v>2745</v>
      </c>
      <c r="Y124" s="61" t="s">
        <v>2746</v>
      </c>
      <c r="Z124" s="61" t="s">
        <v>2747</v>
      </c>
      <c r="AA124" s="61" t="s">
        <v>2850</v>
      </c>
      <c r="AB124" s="61" t="s">
        <v>2851</v>
      </c>
      <c r="AC124" s="61" t="s">
        <v>2852</v>
      </c>
      <c r="AD124" s="54">
        <v>2</v>
      </c>
    </row>
    <row r="125" spans="1:30" hidden="1">
      <c r="A125" s="42"/>
      <c r="B125" s="45" t="s">
        <v>2979</v>
      </c>
      <c r="C125" s="61" t="s">
        <v>268</v>
      </c>
      <c r="D125" s="61" t="s">
        <v>269</v>
      </c>
      <c r="E125" s="61" t="s">
        <v>270</v>
      </c>
      <c r="F125" s="61" t="s">
        <v>1398</v>
      </c>
      <c r="G125" s="61" t="s">
        <v>1399</v>
      </c>
      <c r="H125" s="61" t="s">
        <v>1400</v>
      </c>
      <c r="I125" s="61" t="s">
        <v>1503</v>
      </c>
      <c r="J125" s="61" t="s">
        <v>1504</v>
      </c>
      <c r="K125" s="61" t="s">
        <v>1505</v>
      </c>
      <c r="L125" s="61" t="s">
        <v>1858</v>
      </c>
      <c r="M125" s="61" t="s">
        <v>1859</v>
      </c>
      <c r="N125" s="61" t="s">
        <v>1860</v>
      </c>
      <c r="O125" s="61" t="s">
        <v>1963</v>
      </c>
      <c r="P125" s="61" t="s">
        <v>1964</v>
      </c>
      <c r="Q125" s="61" t="s">
        <v>1965</v>
      </c>
      <c r="R125" s="61" t="s">
        <v>2318</v>
      </c>
      <c r="S125" s="61" t="s">
        <v>2319</v>
      </c>
      <c r="T125" s="61" t="s">
        <v>2320</v>
      </c>
      <c r="U125" s="61" t="s">
        <v>2423</v>
      </c>
      <c r="V125" s="61" t="s">
        <v>2424</v>
      </c>
      <c r="W125" s="61" t="s">
        <v>2425</v>
      </c>
      <c r="X125" s="61" t="s">
        <v>2748</v>
      </c>
      <c r="Y125" s="61" t="s">
        <v>2749</v>
      </c>
      <c r="Z125" s="61" t="s">
        <v>2750</v>
      </c>
      <c r="AA125" s="61" t="s">
        <v>2853</v>
      </c>
      <c r="AB125" s="61" t="s">
        <v>2854</v>
      </c>
      <c r="AC125" s="61" t="s">
        <v>2855</v>
      </c>
      <c r="AD125" s="54">
        <v>3</v>
      </c>
    </row>
    <row r="126" spans="1:30" hidden="1">
      <c r="A126" s="42"/>
      <c r="B126" s="45" t="s">
        <v>2980</v>
      </c>
      <c r="C126" s="61" t="s">
        <v>271</v>
      </c>
      <c r="D126" s="61" t="s">
        <v>272</v>
      </c>
      <c r="E126" s="61" t="s">
        <v>273</v>
      </c>
      <c r="F126" s="61" t="s">
        <v>1401</v>
      </c>
      <c r="G126" s="61" t="s">
        <v>1402</v>
      </c>
      <c r="H126" s="61" t="s">
        <v>1403</v>
      </c>
      <c r="I126" s="61" t="s">
        <v>1506</v>
      </c>
      <c r="J126" s="61" t="s">
        <v>1507</v>
      </c>
      <c r="K126" s="61" t="s">
        <v>1508</v>
      </c>
      <c r="L126" s="61" t="s">
        <v>1861</v>
      </c>
      <c r="M126" s="61" t="s">
        <v>1862</v>
      </c>
      <c r="N126" s="61" t="s">
        <v>1863</v>
      </c>
      <c r="O126" s="61" t="s">
        <v>1966</v>
      </c>
      <c r="P126" s="61" t="s">
        <v>1967</v>
      </c>
      <c r="Q126" s="61" t="s">
        <v>1968</v>
      </c>
      <c r="R126" s="61" t="s">
        <v>2321</v>
      </c>
      <c r="S126" s="61" t="s">
        <v>2322</v>
      </c>
      <c r="T126" s="61" t="s">
        <v>2323</v>
      </c>
      <c r="U126" s="61" t="s">
        <v>2426</v>
      </c>
      <c r="V126" s="61" t="s">
        <v>2427</v>
      </c>
      <c r="W126" s="61" t="s">
        <v>2428</v>
      </c>
      <c r="X126" s="61" t="s">
        <v>2751</v>
      </c>
      <c r="Y126" s="61" t="s">
        <v>2752</v>
      </c>
      <c r="Z126" s="61" t="s">
        <v>2753</v>
      </c>
      <c r="AA126" s="61" t="s">
        <v>2856</v>
      </c>
      <c r="AB126" s="61" t="s">
        <v>2857</v>
      </c>
      <c r="AC126" s="61" t="s">
        <v>2858</v>
      </c>
      <c r="AD126" s="54">
        <v>4</v>
      </c>
    </row>
    <row r="127" spans="1:30" hidden="1">
      <c r="A127" s="42"/>
      <c r="B127" s="45" t="s">
        <v>2981</v>
      </c>
      <c r="C127" s="61" t="s">
        <v>274</v>
      </c>
      <c r="D127" s="61" t="s">
        <v>275</v>
      </c>
      <c r="E127" s="61" t="s">
        <v>276</v>
      </c>
      <c r="F127" s="61" t="s">
        <v>1404</v>
      </c>
      <c r="G127" s="61" t="s">
        <v>1405</v>
      </c>
      <c r="H127" s="61" t="s">
        <v>1406</v>
      </c>
      <c r="I127" s="61" t="s">
        <v>1509</v>
      </c>
      <c r="J127" s="61" t="s">
        <v>1510</v>
      </c>
      <c r="K127" s="61" t="s">
        <v>1511</v>
      </c>
      <c r="L127" s="61" t="s">
        <v>1864</v>
      </c>
      <c r="M127" s="61" t="s">
        <v>1865</v>
      </c>
      <c r="N127" s="61" t="s">
        <v>1866</v>
      </c>
      <c r="O127" s="61" t="s">
        <v>1969</v>
      </c>
      <c r="P127" s="61" t="s">
        <v>1970</v>
      </c>
      <c r="Q127" s="61" t="s">
        <v>1971</v>
      </c>
      <c r="R127" s="61" t="s">
        <v>2324</v>
      </c>
      <c r="S127" s="61" t="s">
        <v>2325</v>
      </c>
      <c r="T127" s="61" t="s">
        <v>2326</v>
      </c>
      <c r="U127" s="61" t="s">
        <v>2429</v>
      </c>
      <c r="V127" s="61" t="s">
        <v>2430</v>
      </c>
      <c r="W127" s="61" t="s">
        <v>2431</v>
      </c>
      <c r="X127" s="61" t="s">
        <v>2754</v>
      </c>
      <c r="Y127" s="61" t="s">
        <v>2755</v>
      </c>
      <c r="Z127" s="61" t="s">
        <v>2756</v>
      </c>
      <c r="AA127" s="61" t="s">
        <v>2859</v>
      </c>
      <c r="AB127" s="61" t="s">
        <v>2860</v>
      </c>
      <c r="AC127" s="61" t="s">
        <v>2861</v>
      </c>
      <c r="AD127" s="54">
        <v>5</v>
      </c>
    </row>
    <row r="128" spans="1:30" hidden="1">
      <c r="A128" s="42"/>
      <c r="B128" s="45" t="s">
        <v>2982</v>
      </c>
      <c r="C128" s="61" t="s">
        <v>277</v>
      </c>
      <c r="D128" s="61" t="s">
        <v>278</v>
      </c>
      <c r="E128" s="61" t="s">
        <v>279</v>
      </c>
      <c r="F128" s="61" t="s">
        <v>1407</v>
      </c>
      <c r="G128" s="61" t="s">
        <v>1408</v>
      </c>
      <c r="H128" s="61" t="s">
        <v>1409</v>
      </c>
      <c r="I128" s="61" t="s">
        <v>1762</v>
      </c>
      <c r="J128" s="61" t="s">
        <v>1763</v>
      </c>
      <c r="K128" s="61" t="s">
        <v>1764</v>
      </c>
      <c r="L128" s="61" t="s">
        <v>1867</v>
      </c>
      <c r="M128" s="61" t="s">
        <v>1868</v>
      </c>
      <c r="N128" s="61" t="s">
        <v>1869</v>
      </c>
      <c r="O128" s="61" t="s">
        <v>1972</v>
      </c>
      <c r="P128" s="61" t="s">
        <v>1973</v>
      </c>
      <c r="Q128" s="61" t="s">
        <v>1974</v>
      </c>
      <c r="R128" s="61" t="s">
        <v>2327</v>
      </c>
      <c r="S128" s="61" t="s">
        <v>2328</v>
      </c>
      <c r="T128" s="61" t="s">
        <v>2329</v>
      </c>
      <c r="U128" s="61" t="s">
        <v>2432</v>
      </c>
      <c r="V128" s="61" t="s">
        <v>2433</v>
      </c>
      <c r="W128" s="61" t="s">
        <v>2434</v>
      </c>
      <c r="X128" s="61" t="s">
        <v>2757</v>
      </c>
      <c r="Y128" s="61" t="s">
        <v>2758</v>
      </c>
      <c r="Z128" s="61" t="s">
        <v>2759</v>
      </c>
      <c r="AA128" s="61" t="s">
        <v>2862</v>
      </c>
      <c r="AB128" s="61" t="s">
        <v>2863</v>
      </c>
      <c r="AC128" s="61" t="s">
        <v>2864</v>
      </c>
      <c r="AD128" s="54">
        <v>6</v>
      </c>
    </row>
    <row r="129" spans="1:30" hidden="1">
      <c r="A129" s="42"/>
      <c r="B129" s="45" t="s">
        <v>2983</v>
      </c>
      <c r="C129" s="61" t="s">
        <v>280</v>
      </c>
      <c r="D129" s="61" t="s">
        <v>281</v>
      </c>
      <c r="E129" s="61" t="s">
        <v>282</v>
      </c>
      <c r="F129" s="61" t="s">
        <v>1410</v>
      </c>
      <c r="G129" s="61" t="s">
        <v>1411</v>
      </c>
      <c r="H129" s="61" t="s">
        <v>1412</v>
      </c>
      <c r="I129" s="61" t="s">
        <v>1765</v>
      </c>
      <c r="J129" s="61" t="s">
        <v>1766</v>
      </c>
      <c r="K129" s="61" t="s">
        <v>1767</v>
      </c>
      <c r="L129" s="61" t="s">
        <v>1870</v>
      </c>
      <c r="M129" s="61" t="s">
        <v>1871</v>
      </c>
      <c r="N129" s="61" t="s">
        <v>1872</v>
      </c>
      <c r="O129" s="61" t="s">
        <v>1975</v>
      </c>
      <c r="P129" s="61" t="s">
        <v>1976</v>
      </c>
      <c r="Q129" s="61" t="s">
        <v>1977</v>
      </c>
      <c r="R129" s="61" t="s">
        <v>2330</v>
      </c>
      <c r="S129" s="61" t="s">
        <v>2331</v>
      </c>
      <c r="T129" s="61" t="s">
        <v>2332</v>
      </c>
      <c r="U129" s="61" t="s">
        <v>2435</v>
      </c>
      <c r="V129" s="61" t="s">
        <v>2436</v>
      </c>
      <c r="W129" s="61" t="s">
        <v>2437</v>
      </c>
      <c r="X129" s="61" t="s">
        <v>2760</v>
      </c>
      <c r="Y129" s="61" t="s">
        <v>2761</v>
      </c>
      <c r="Z129" s="61" t="s">
        <v>2762</v>
      </c>
      <c r="AA129" s="61" t="s">
        <v>2865</v>
      </c>
      <c r="AB129" s="61" t="s">
        <v>2866</v>
      </c>
      <c r="AC129" s="61" t="s">
        <v>2867</v>
      </c>
      <c r="AD129" s="54">
        <v>7</v>
      </c>
    </row>
    <row r="130" spans="1:30" hidden="1">
      <c r="A130" s="42"/>
      <c r="B130" s="45" t="s">
        <v>2984</v>
      </c>
      <c r="C130" s="61" t="s">
        <v>283</v>
      </c>
      <c r="D130" s="61" t="s">
        <v>284</v>
      </c>
      <c r="E130" s="61" t="s">
        <v>285</v>
      </c>
      <c r="F130" s="61" t="s">
        <v>1413</v>
      </c>
      <c r="G130" s="61" t="s">
        <v>1414</v>
      </c>
      <c r="H130" s="61" t="s">
        <v>1415</v>
      </c>
      <c r="I130" s="61" t="s">
        <v>1768</v>
      </c>
      <c r="J130" s="61" t="s">
        <v>1769</v>
      </c>
      <c r="K130" s="61" t="s">
        <v>1770</v>
      </c>
      <c r="L130" s="61" t="s">
        <v>1873</v>
      </c>
      <c r="M130" s="61" t="s">
        <v>1874</v>
      </c>
      <c r="N130" s="61" t="s">
        <v>1875</v>
      </c>
      <c r="O130" s="61" t="s">
        <v>1978</v>
      </c>
      <c r="P130" s="61" t="s">
        <v>1979</v>
      </c>
      <c r="Q130" s="61" t="s">
        <v>1980</v>
      </c>
      <c r="R130" s="61" t="s">
        <v>2333</v>
      </c>
      <c r="S130" s="61" t="s">
        <v>2334</v>
      </c>
      <c r="T130" s="61" t="s">
        <v>2335</v>
      </c>
      <c r="U130" s="61" t="s">
        <v>2438</v>
      </c>
      <c r="V130" s="61" t="s">
        <v>2439</v>
      </c>
      <c r="W130" s="61" t="s">
        <v>2440</v>
      </c>
      <c r="X130" s="61" t="s">
        <v>2763</v>
      </c>
      <c r="Y130" s="61" t="s">
        <v>2764</v>
      </c>
      <c r="Z130" s="61" t="s">
        <v>2765</v>
      </c>
      <c r="AA130" s="61" t="s">
        <v>2868</v>
      </c>
      <c r="AB130" s="61" t="s">
        <v>2869</v>
      </c>
      <c r="AC130" s="61" t="s">
        <v>2870</v>
      </c>
      <c r="AD130" s="54">
        <v>8</v>
      </c>
    </row>
    <row r="131" spans="1:30" hidden="1">
      <c r="A131" s="42"/>
      <c r="B131" s="45" t="s">
        <v>2985</v>
      </c>
      <c r="C131" s="61" t="s">
        <v>286</v>
      </c>
      <c r="D131" s="61" t="s">
        <v>287</v>
      </c>
      <c r="E131" s="61" t="s">
        <v>288</v>
      </c>
      <c r="F131" s="61" t="s">
        <v>1416</v>
      </c>
      <c r="G131" s="61" t="s">
        <v>1417</v>
      </c>
      <c r="H131" s="61" t="s">
        <v>1418</v>
      </c>
      <c r="I131" s="61" t="s">
        <v>1771</v>
      </c>
      <c r="J131" s="61" t="s">
        <v>1772</v>
      </c>
      <c r="K131" s="61" t="s">
        <v>1773</v>
      </c>
      <c r="L131" s="61" t="s">
        <v>1876</v>
      </c>
      <c r="M131" s="61" t="s">
        <v>1877</v>
      </c>
      <c r="N131" s="61" t="s">
        <v>1878</v>
      </c>
      <c r="O131" s="61" t="s">
        <v>1981</v>
      </c>
      <c r="P131" s="61" t="s">
        <v>1982</v>
      </c>
      <c r="Q131" s="61" t="s">
        <v>1983</v>
      </c>
      <c r="R131" s="61" t="s">
        <v>2336</v>
      </c>
      <c r="S131" s="61" t="s">
        <v>2337</v>
      </c>
      <c r="T131" s="61" t="s">
        <v>2338</v>
      </c>
      <c r="U131" s="61" t="s">
        <v>2441</v>
      </c>
      <c r="V131" s="61" t="s">
        <v>2442</v>
      </c>
      <c r="W131" s="61" t="s">
        <v>2443</v>
      </c>
      <c r="X131" s="61" t="s">
        <v>2766</v>
      </c>
      <c r="Y131" s="61" t="s">
        <v>2767</v>
      </c>
      <c r="Z131" s="61" t="s">
        <v>2768</v>
      </c>
      <c r="AA131" s="61" t="s">
        <v>2871</v>
      </c>
      <c r="AB131" s="61" t="s">
        <v>2872</v>
      </c>
      <c r="AC131" s="61" t="s">
        <v>2873</v>
      </c>
      <c r="AD131" s="54">
        <v>9</v>
      </c>
    </row>
    <row r="132" spans="1:30" hidden="1">
      <c r="A132" s="42"/>
      <c r="B132" s="45" t="s">
        <v>2986</v>
      </c>
      <c r="C132" s="61" t="s">
        <v>289</v>
      </c>
      <c r="D132" s="61" t="s">
        <v>290</v>
      </c>
      <c r="E132" s="61" t="s">
        <v>291</v>
      </c>
      <c r="F132" s="61" t="s">
        <v>1419</v>
      </c>
      <c r="G132" s="61" t="s">
        <v>1420</v>
      </c>
      <c r="H132" s="61" t="s">
        <v>1421</v>
      </c>
      <c r="I132" s="61" t="s">
        <v>1774</v>
      </c>
      <c r="J132" s="61" t="s">
        <v>1775</v>
      </c>
      <c r="K132" s="61" t="s">
        <v>1776</v>
      </c>
      <c r="L132" s="61" t="s">
        <v>1879</v>
      </c>
      <c r="M132" s="61" t="s">
        <v>1880</v>
      </c>
      <c r="N132" s="61" t="s">
        <v>1881</v>
      </c>
      <c r="O132" s="61" t="s">
        <v>1984</v>
      </c>
      <c r="P132" s="61" t="s">
        <v>1985</v>
      </c>
      <c r="Q132" s="61" t="s">
        <v>1986</v>
      </c>
      <c r="R132" s="61" t="s">
        <v>2339</v>
      </c>
      <c r="S132" s="61" t="s">
        <v>2340</v>
      </c>
      <c r="T132" s="61" t="s">
        <v>2341</v>
      </c>
      <c r="U132" s="61" t="s">
        <v>2444</v>
      </c>
      <c r="V132" s="61" t="s">
        <v>2445</v>
      </c>
      <c r="W132" s="61" t="s">
        <v>2446</v>
      </c>
      <c r="X132" s="61" t="s">
        <v>2769</v>
      </c>
      <c r="Y132" s="61" t="s">
        <v>2770</v>
      </c>
      <c r="Z132" s="61" t="s">
        <v>2771</v>
      </c>
      <c r="AA132" s="61" t="s">
        <v>2874</v>
      </c>
      <c r="AB132" s="61" t="s">
        <v>2875</v>
      </c>
      <c r="AC132" s="61" t="s">
        <v>2876</v>
      </c>
      <c r="AD132" s="54">
        <v>10</v>
      </c>
    </row>
    <row r="133" spans="1:30" hidden="1">
      <c r="A133" s="42"/>
      <c r="B133" s="45" t="s">
        <v>2987</v>
      </c>
      <c r="C133" s="61" t="s">
        <v>292</v>
      </c>
      <c r="D133" s="61" t="s">
        <v>293</v>
      </c>
      <c r="E133" s="61" t="s">
        <v>294</v>
      </c>
      <c r="F133" s="61" t="s">
        <v>1422</v>
      </c>
      <c r="G133" s="61" t="s">
        <v>1423</v>
      </c>
      <c r="H133" s="61" t="s">
        <v>1424</v>
      </c>
      <c r="I133" s="61" t="s">
        <v>1777</v>
      </c>
      <c r="J133" s="61" t="s">
        <v>1778</v>
      </c>
      <c r="K133" s="61" t="s">
        <v>1779</v>
      </c>
      <c r="L133" s="61" t="s">
        <v>1882</v>
      </c>
      <c r="M133" s="61" t="s">
        <v>1883</v>
      </c>
      <c r="N133" s="61" t="s">
        <v>1884</v>
      </c>
      <c r="O133" s="61" t="s">
        <v>1987</v>
      </c>
      <c r="P133" s="61" t="s">
        <v>1988</v>
      </c>
      <c r="Q133" s="61" t="s">
        <v>1989</v>
      </c>
      <c r="R133" s="61" t="s">
        <v>2342</v>
      </c>
      <c r="S133" s="61" t="s">
        <v>2343</v>
      </c>
      <c r="T133" s="61" t="s">
        <v>2344</v>
      </c>
      <c r="U133" s="61" t="s">
        <v>2447</v>
      </c>
      <c r="V133" s="61" t="s">
        <v>2448</v>
      </c>
      <c r="W133" s="61" t="s">
        <v>2449</v>
      </c>
      <c r="X133" s="61" t="s">
        <v>2772</v>
      </c>
      <c r="Y133" s="61" t="s">
        <v>2773</v>
      </c>
      <c r="Z133" s="61" t="s">
        <v>2774</v>
      </c>
      <c r="AA133" s="61" t="s">
        <v>2877</v>
      </c>
      <c r="AB133" s="61" t="s">
        <v>2878</v>
      </c>
      <c r="AC133" s="61" t="s">
        <v>2879</v>
      </c>
      <c r="AD133" s="54">
        <v>11</v>
      </c>
    </row>
    <row r="134" spans="1:30" hidden="1">
      <c r="A134" s="42"/>
      <c r="B134" s="45" t="s">
        <v>2988</v>
      </c>
      <c r="C134" s="61" t="s">
        <v>295</v>
      </c>
      <c r="D134" s="61" t="s">
        <v>296</v>
      </c>
      <c r="E134" s="61" t="s">
        <v>297</v>
      </c>
      <c r="F134" s="61" t="s">
        <v>1425</v>
      </c>
      <c r="G134" s="61" t="s">
        <v>1426</v>
      </c>
      <c r="H134" s="61" t="s">
        <v>1427</v>
      </c>
      <c r="I134" s="61" t="s">
        <v>1780</v>
      </c>
      <c r="J134" s="61" t="s">
        <v>1781</v>
      </c>
      <c r="K134" s="61" t="s">
        <v>1782</v>
      </c>
      <c r="L134" s="61" t="s">
        <v>1885</v>
      </c>
      <c r="M134" s="61" t="s">
        <v>1886</v>
      </c>
      <c r="N134" s="61" t="s">
        <v>1887</v>
      </c>
      <c r="O134" s="61" t="s">
        <v>1990</v>
      </c>
      <c r="P134" s="61" t="s">
        <v>1991</v>
      </c>
      <c r="Q134" s="61" t="s">
        <v>1992</v>
      </c>
      <c r="R134" s="61" t="s">
        <v>2345</v>
      </c>
      <c r="S134" s="61" t="s">
        <v>2346</v>
      </c>
      <c r="T134" s="61" t="s">
        <v>2347</v>
      </c>
      <c r="U134" s="61" t="s">
        <v>2450</v>
      </c>
      <c r="V134" s="61" t="s">
        <v>2451</v>
      </c>
      <c r="W134" s="61" t="s">
        <v>2452</v>
      </c>
      <c r="X134" s="61" t="s">
        <v>2775</v>
      </c>
      <c r="Y134" s="61" t="s">
        <v>2776</v>
      </c>
      <c r="Z134" s="61" t="s">
        <v>2777</v>
      </c>
      <c r="AA134" s="61" t="s">
        <v>2880</v>
      </c>
      <c r="AB134" s="61" t="s">
        <v>2881</v>
      </c>
      <c r="AC134" s="61" t="s">
        <v>2882</v>
      </c>
      <c r="AD134" s="54">
        <v>12</v>
      </c>
    </row>
    <row r="135" spans="1:30" hidden="1">
      <c r="A135" s="42"/>
      <c r="B135" s="45" t="s">
        <v>2989</v>
      </c>
      <c r="C135" s="61" t="s">
        <v>298</v>
      </c>
      <c r="D135" s="61" t="s">
        <v>299</v>
      </c>
      <c r="E135" s="61" t="s">
        <v>300</v>
      </c>
      <c r="F135" s="61" t="s">
        <v>1428</v>
      </c>
      <c r="G135" s="61" t="s">
        <v>1429</v>
      </c>
      <c r="H135" s="61" t="s">
        <v>1430</v>
      </c>
      <c r="I135" s="61" t="s">
        <v>1783</v>
      </c>
      <c r="J135" s="61" t="s">
        <v>1784</v>
      </c>
      <c r="K135" s="61" t="s">
        <v>1785</v>
      </c>
      <c r="L135" s="61" t="s">
        <v>1888</v>
      </c>
      <c r="M135" s="61" t="s">
        <v>1889</v>
      </c>
      <c r="N135" s="61" t="s">
        <v>1890</v>
      </c>
      <c r="O135" s="61" t="s">
        <v>1993</v>
      </c>
      <c r="P135" s="61" t="s">
        <v>1994</v>
      </c>
      <c r="Q135" s="61" t="s">
        <v>1995</v>
      </c>
      <c r="R135" s="61" t="s">
        <v>2348</v>
      </c>
      <c r="S135" s="61" t="s">
        <v>2349</v>
      </c>
      <c r="T135" s="61" t="s">
        <v>2350</v>
      </c>
      <c r="U135" s="61" t="s">
        <v>2453</v>
      </c>
      <c r="V135" s="61" t="s">
        <v>2454</v>
      </c>
      <c r="W135" s="61" t="s">
        <v>2455</v>
      </c>
      <c r="X135" s="61" t="s">
        <v>2778</v>
      </c>
      <c r="Y135" s="61" t="s">
        <v>2779</v>
      </c>
      <c r="Z135" s="61" t="s">
        <v>2780</v>
      </c>
      <c r="AA135" s="61" t="s">
        <v>2883</v>
      </c>
      <c r="AB135" s="61" t="s">
        <v>2884</v>
      </c>
      <c r="AC135" s="61" t="s">
        <v>2885</v>
      </c>
      <c r="AD135" s="54">
        <v>13</v>
      </c>
    </row>
    <row r="136" spans="1:30" hidden="1">
      <c r="A136" s="42"/>
      <c r="B136" s="45" t="s">
        <v>2990</v>
      </c>
      <c r="C136" s="61" t="s">
        <v>301</v>
      </c>
      <c r="D136" s="61" t="s">
        <v>302</v>
      </c>
      <c r="E136" s="61" t="s">
        <v>303</v>
      </c>
      <c r="F136" s="61" t="s">
        <v>1431</v>
      </c>
      <c r="G136" s="61" t="s">
        <v>1432</v>
      </c>
      <c r="H136" s="61" t="s">
        <v>1433</v>
      </c>
      <c r="I136" s="61" t="s">
        <v>1786</v>
      </c>
      <c r="J136" s="61" t="s">
        <v>1787</v>
      </c>
      <c r="K136" s="61" t="s">
        <v>1788</v>
      </c>
      <c r="L136" s="61" t="s">
        <v>1891</v>
      </c>
      <c r="M136" s="61" t="s">
        <v>1892</v>
      </c>
      <c r="N136" s="61" t="s">
        <v>1893</v>
      </c>
      <c r="O136" s="61" t="s">
        <v>1996</v>
      </c>
      <c r="P136" s="61" t="s">
        <v>1997</v>
      </c>
      <c r="Q136" s="61" t="s">
        <v>1998</v>
      </c>
      <c r="R136" s="61" t="s">
        <v>2351</v>
      </c>
      <c r="S136" s="61" t="s">
        <v>2352</v>
      </c>
      <c r="T136" s="61" t="s">
        <v>2353</v>
      </c>
      <c r="U136" s="61" t="s">
        <v>2456</v>
      </c>
      <c r="V136" s="61" t="s">
        <v>2457</v>
      </c>
      <c r="W136" s="61" t="s">
        <v>2458</v>
      </c>
      <c r="X136" s="61" t="s">
        <v>2781</v>
      </c>
      <c r="Y136" s="61" t="s">
        <v>2782</v>
      </c>
      <c r="Z136" s="61" t="s">
        <v>2783</v>
      </c>
      <c r="AA136" s="61" t="s">
        <v>2886</v>
      </c>
      <c r="AB136" s="61" t="s">
        <v>2887</v>
      </c>
      <c r="AC136" s="61" t="s">
        <v>2888</v>
      </c>
      <c r="AD136" s="54">
        <v>14</v>
      </c>
    </row>
    <row r="137" spans="1:30" hidden="1">
      <c r="A137" s="42"/>
      <c r="B137" s="45" t="s">
        <v>2991</v>
      </c>
      <c r="C137" s="61" t="s">
        <v>304</v>
      </c>
      <c r="D137" s="61" t="s">
        <v>305</v>
      </c>
      <c r="E137" s="61" t="s">
        <v>306</v>
      </c>
      <c r="F137" s="61" t="s">
        <v>1434</v>
      </c>
      <c r="G137" s="61" t="s">
        <v>1435</v>
      </c>
      <c r="H137" s="61" t="s">
        <v>1436</v>
      </c>
      <c r="I137" s="61" t="s">
        <v>1789</v>
      </c>
      <c r="J137" s="61" t="s">
        <v>1790</v>
      </c>
      <c r="K137" s="61" t="s">
        <v>1791</v>
      </c>
      <c r="L137" s="61" t="s">
        <v>1894</v>
      </c>
      <c r="M137" s="61" t="s">
        <v>1895</v>
      </c>
      <c r="N137" s="61" t="s">
        <v>1896</v>
      </c>
      <c r="O137" s="61" t="s">
        <v>1999</v>
      </c>
      <c r="P137" s="61" t="s">
        <v>2000</v>
      </c>
      <c r="Q137" s="61" t="s">
        <v>2001</v>
      </c>
      <c r="R137" s="61" t="s">
        <v>2354</v>
      </c>
      <c r="S137" s="61" t="s">
        <v>2355</v>
      </c>
      <c r="T137" s="61" t="s">
        <v>2356</v>
      </c>
      <c r="U137" s="61" t="s">
        <v>2459</v>
      </c>
      <c r="V137" s="61" t="s">
        <v>2460</v>
      </c>
      <c r="W137" s="61" t="s">
        <v>2461</v>
      </c>
      <c r="X137" s="61" t="s">
        <v>2784</v>
      </c>
      <c r="Y137" s="61" t="s">
        <v>2785</v>
      </c>
      <c r="Z137" s="61" t="s">
        <v>2786</v>
      </c>
      <c r="AA137" s="61" t="s">
        <v>2889</v>
      </c>
      <c r="AB137" s="61" t="s">
        <v>2890</v>
      </c>
      <c r="AC137" s="61" t="s">
        <v>2891</v>
      </c>
      <c r="AD137" s="54">
        <v>15</v>
      </c>
    </row>
    <row r="138" spans="1:30" hidden="1">
      <c r="A138" s="42"/>
      <c r="B138" s="45" t="s">
        <v>2992</v>
      </c>
      <c r="C138" s="61" t="s">
        <v>307</v>
      </c>
      <c r="D138" s="61" t="s">
        <v>308</v>
      </c>
      <c r="E138" s="61" t="s">
        <v>309</v>
      </c>
      <c r="F138" s="61" t="s">
        <v>1437</v>
      </c>
      <c r="G138" s="61" t="s">
        <v>1438</v>
      </c>
      <c r="H138" s="61" t="s">
        <v>1439</v>
      </c>
      <c r="I138" s="61" t="s">
        <v>1792</v>
      </c>
      <c r="J138" s="61" t="s">
        <v>1793</v>
      </c>
      <c r="K138" s="61" t="s">
        <v>1794</v>
      </c>
      <c r="L138" s="61" t="s">
        <v>1897</v>
      </c>
      <c r="M138" s="61" t="s">
        <v>1898</v>
      </c>
      <c r="N138" s="61" t="s">
        <v>1899</v>
      </c>
      <c r="O138" s="61" t="s">
        <v>2002</v>
      </c>
      <c r="P138" s="61" t="s">
        <v>2003</v>
      </c>
      <c r="Q138" s="61" t="s">
        <v>2004</v>
      </c>
      <c r="R138" s="61" t="s">
        <v>2357</v>
      </c>
      <c r="S138" s="61" t="s">
        <v>2358</v>
      </c>
      <c r="T138" s="61" t="s">
        <v>2359</v>
      </c>
      <c r="U138" s="61" t="s">
        <v>2462</v>
      </c>
      <c r="V138" s="61" t="s">
        <v>2463</v>
      </c>
      <c r="W138" s="61" t="s">
        <v>2464</v>
      </c>
      <c r="X138" s="61" t="s">
        <v>2787</v>
      </c>
      <c r="Y138" s="61" t="s">
        <v>2788</v>
      </c>
      <c r="Z138" s="61" t="s">
        <v>2789</v>
      </c>
      <c r="AA138" s="61" t="s">
        <v>2892</v>
      </c>
      <c r="AB138" s="61" t="s">
        <v>2893</v>
      </c>
      <c r="AC138" s="61" t="s">
        <v>2894</v>
      </c>
      <c r="AD138" s="54">
        <v>16</v>
      </c>
    </row>
    <row r="139" spans="1:30" hidden="1">
      <c r="A139" s="42"/>
      <c r="B139" s="45" t="s">
        <v>2993</v>
      </c>
      <c r="C139" s="61" t="s">
        <v>310</v>
      </c>
      <c r="D139" s="61" t="s">
        <v>311</v>
      </c>
      <c r="E139" s="61" t="s">
        <v>312</v>
      </c>
      <c r="F139" s="61" t="s">
        <v>1440</v>
      </c>
      <c r="G139" s="61" t="s">
        <v>1441</v>
      </c>
      <c r="H139" s="61" t="s">
        <v>1442</v>
      </c>
      <c r="I139" s="61" t="s">
        <v>1795</v>
      </c>
      <c r="J139" s="61" t="s">
        <v>1796</v>
      </c>
      <c r="K139" s="61" t="s">
        <v>1797</v>
      </c>
      <c r="L139" s="61" t="s">
        <v>1900</v>
      </c>
      <c r="M139" s="61" t="s">
        <v>1901</v>
      </c>
      <c r="N139" s="61" t="s">
        <v>1902</v>
      </c>
      <c r="O139" s="61" t="s">
        <v>2005</v>
      </c>
      <c r="P139" s="61" t="s">
        <v>2006</v>
      </c>
      <c r="Q139" s="61" t="s">
        <v>2007</v>
      </c>
      <c r="R139" s="61" t="s">
        <v>2360</v>
      </c>
      <c r="S139" s="61" t="s">
        <v>2361</v>
      </c>
      <c r="T139" s="61" t="s">
        <v>2362</v>
      </c>
      <c r="U139" s="61" t="s">
        <v>2465</v>
      </c>
      <c r="V139" s="61" t="s">
        <v>2466</v>
      </c>
      <c r="W139" s="61" t="s">
        <v>2467</v>
      </c>
      <c r="X139" s="61" t="s">
        <v>2790</v>
      </c>
      <c r="Y139" s="61" t="s">
        <v>2791</v>
      </c>
      <c r="Z139" s="61" t="s">
        <v>2792</v>
      </c>
      <c r="AA139" s="61" t="s">
        <v>2895</v>
      </c>
      <c r="AB139" s="61" t="s">
        <v>2896</v>
      </c>
      <c r="AC139" s="61" t="s">
        <v>2897</v>
      </c>
      <c r="AD139" s="54">
        <v>17</v>
      </c>
    </row>
    <row r="140" spans="1:30" hidden="1">
      <c r="A140" s="42"/>
      <c r="B140" s="45" t="s">
        <v>2994</v>
      </c>
      <c r="C140" s="61" t="s">
        <v>313</v>
      </c>
      <c r="D140" s="61" t="s">
        <v>314</v>
      </c>
      <c r="E140" s="61" t="s">
        <v>315</v>
      </c>
      <c r="F140" s="61" t="s">
        <v>1443</v>
      </c>
      <c r="G140" s="61" t="s">
        <v>1444</v>
      </c>
      <c r="H140" s="61" t="s">
        <v>1445</v>
      </c>
      <c r="I140" s="61" t="s">
        <v>1798</v>
      </c>
      <c r="J140" s="61" t="s">
        <v>1799</v>
      </c>
      <c r="K140" s="61" t="s">
        <v>1800</v>
      </c>
      <c r="L140" s="61" t="s">
        <v>1903</v>
      </c>
      <c r="M140" s="61" t="s">
        <v>1904</v>
      </c>
      <c r="N140" s="61" t="s">
        <v>1905</v>
      </c>
      <c r="O140" s="61" t="s">
        <v>2008</v>
      </c>
      <c r="P140" s="61" t="s">
        <v>2009</v>
      </c>
      <c r="Q140" s="61" t="s">
        <v>2010</v>
      </c>
      <c r="R140" s="61" t="s">
        <v>2363</v>
      </c>
      <c r="S140" s="61" t="s">
        <v>2364</v>
      </c>
      <c r="T140" s="61" t="s">
        <v>2365</v>
      </c>
      <c r="U140" s="61" t="s">
        <v>2468</v>
      </c>
      <c r="V140" s="61" t="s">
        <v>2469</v>
      </c>
      <c r="W140" s="61" t="s">
        <v>2470</v>
      </c>
      <c r="X140" s="61" t="s">
        <v>2793</v>
      </c>
      <c r="Y140" s="61" t="s">
        <v>2794</v>
      </c>
      <c r="Z140" s="61" t="s">
        <v>2795</v>
      </c>
      <c r="AA140" s="61" t="s">
        <v>2898</v>
      </c>
      <c r="AB140" s="61" t="s">
        <v>2899</v>
      </c>
      <c r="AC140" s="61" t="s">
        <v>2900</v>
      </c>
      <c r="AD140" s="54">
        <v>18</v>
      </c>
    </row>
    <row r="141" spans="1:30" hidden="1">
      <c r="A141" s="42"/>
      <c r="B141" s="45" t="s">
        <v>2995</v>
      </c>
      <c r="C141" s="61" t="s">
        <v>316</v>
      </c>
      <c r="D141" s="61" t="s">
        <v>317</v>
      </c>
      <c r="E141" s="61" t="s">
        <v>318</v>
      </c>
      <c r="F141" s="61" t="s">
        <v>1446</v>
      </c>
      <c r="G141" s="61" t="s">
        <v>1447</v>
      </c>
      <c r="H141" s="61" t="s">
        <v>1448</v>
      </c>
      <c r="I141" s="61" t="s">
        <v>1801</v>
      </c>
      <c r="J141" s="61" t="s">
        <v>1802</v>
      </c>
      <c r="K141" s="61" t="s">
        <v>1803</v>
      </c>
      <c r="L141" s="61" t="s">
        <v>1906</v>
      </c>
      <c r="M141" s="61" t="s">
        <v>1907</v>
      </c>
      <c r="N141" s="61" t="s">
        <v>1908</v>
      </c>
      <c r="O141" s="61" t="s">
        <v>2011</v>
      </c>
      <c r="P141" s="61" t="s">
        <v>2262</v>
      </c>
      <c r="Q141" s="61" t="s">
        <v>2263</v>
      </c>
      <c r="R141" s="61" t="s">
        <v>2366</v>
      </c>
      <c r="S141" s="61" t="s">
        <v>2367</v>
      </c>
      <c r="T141" s="61" t="s">
        <v>2368</v>
      </c>
      <c r="U141" s="61" t="s">
        <v>2471</v>
      </c>
      <c r="V141" s="61" t="s">
        <v>2472</v>
      </c>
      <c r="W141" s="61" t="s">
        <v>2473</v>
      </c>
      <c r="X141" s="61" t="s">
        <v>2796</v>
      </c>
      <c r="Y141" s="61" t="s">
        <v>2797</v>
      </c>
      <c r="Z141" s="61" t="s">
        <v>2798</v>
      </c>
      <c r="AA141" s="61" t="s">
        <v>2901</v>
      </c>
      <c r="AB141" s="61" t="s">
        <v>2902</v>
      </c>
      <c r="AC141" s="61" t="s">
        <v>2903</v>
      </c>
      <c r="AD141" s="54">
        <v>19</v>
      </c>
    </row>
    <row r="142" spans="1:30" hidden="1">
      <c r="A142" s="42"/>
      <c r="B142" s="45" t="s">
        <v>2996</v>
      </c>
      <c r="C142" s="61" t="s">
        <v>319</v>
      </c>
      <c r="D142" s="61" t="s">
        <v>320</v>
      </c>
      <c r="E142" s="61" t="s">
        <v>321</v>
      </c>
      <c r="F142" s="61" t="s">
        <v>1449</v>
      </c>
      <c r="G142" s="61" t="s">
        <v>1450</v>
      </c>
      <c r="H142" s="61" t="s">
        <v>1451</v>
      </c>
      <c r="I142" s="61" t="s">
        <v>1804</v>
      </c>
      <c r="J142" s="61" t="s">
        <v>1805</v>
      </c>
      <c r="K142" s="61" t="s">
        <v>1806</v>
      </c>
      <c r="L142" s="61" t="s">
        <v>1909</v>
      </c>
      <c r="M142" s="61" t="s">
        <v>1910</v>
      </c>
      <c r="N142" s="61" t="s">
        <v>1911</v>
      </c>
      <c r="O142" s="61" t="s">
        <v>2264</v>
      </c>
      <c r="P142" s="61" t="s">
        <v>2265</v>
      </c>
      <c r="Q142" s="61" t="s">
        <v>2266</v>
      </c>
      <c r="R142" s="61" t="s">
        <v>2369</v>
      </c>
      <c r="S142" s="61" t="s">
        <v>2370</v>
      </c>
      <c r="T142" s="61" t="s">
        <v>2371</v>
      </c>
      <c r="U142" s="61" t="s">
        <v>2474</v>
      </c>
      <c r="V142" s="61" t="s">
        <v>2475</v>
      </c>
      <c r="W142" s="61" t="s">
        <v>2476</v>
      </c>
      <c r="X142" s="61" t="s">
        <v>2799</v>
      </c>
      <c r="Y142" s="61" t="s">
        <v>2800</v>
      </c>
      <c r="Z142" s="61" t="s">
        <v>2801</v>
      </c>
      <c r="AA142" s="61" t="s">
        <v>2904</v>
      </c>
      <c r="AB142" s="61" t="s">
        <v>2905</v>
      </c>
      <c r="AC142" s="61" t="s">
        <v>2906</v>
      </c>
      <c r="AD142" s="54">
        <v>20</v>
      </c>
    </row>
    <row r="143" spans="1:30" hidden="1">
      <c r="A143" s="42"/>
      <c r="B143" s="45" t="s">
        <v>2997</v>
      </c>
      <c r="C143" s="61" t="s">
        <v>322</v>
      </c>
      <c r="D143" s="61" t="s">
        <v>323</v>
      </c>
      <c r="E143" s="61" t="s">
        <v>324</v>
      </c>
      <c r="F143" s="61" t="s">
        <v>1452</v>
      </c>
      <c r="G143" s="61" t="s">
        <v>1453</v>
      </c>
      <c r="H143" s="61" t="s">
        <v>1454</v>
      </c>
      <c r="I143" s="61" t="s">
        <v>1807</v>
      </c>
      <c r="J143" s="61" t="s">
        <v>1808</v>
      </c>
      <c r="K143" s="61" t="s">
        <v>1809</v>
      </c>
      <c r="L143" s="61" t="s">
        <v>1912</v>
      </c>
      <c r="M143" s="61" t="s">
        <v>1913</v>
      </c>
      <c r="N143" s="61" t="s">
        <v>1914</v>
      </c>
      <c r="O143" s="61" t="s">
        <v>2267</v>
      </c>
      <c r="P143" s="61" t="s">
        <v>2268</v>
      </c>
      <c r="Q143" s="61" t="s">
        <v>2269</v>
      </c>
      <c r="R143" s="61" t="s">
        <v>2372</v>
      </c>
      <c r="S143" s="61" t="s">
        <v>2373</v>
      </c>
      <c r="T143" s="61" t="s">
        <v>2374</v>
      </c>
      <c r="U143" s="61" t="s">
        <v>2477</v>
      </c>
      <c r="V143" s="61" t="s">
        <v>2478</v>
      </c>
      <c r="W143" s="61" t="s">
        <v>2479</v>
      </c>
      <c r="X143" s="61" t="s">
        <v>2802</v>
      </c>
      <c r="Y143" s="61" t="s">
        <v>2803</v>
      </c>
      <c r="Z143" s="61" t="s">
        <v>2804</v>
      </c>
      <c r="AA143" s="61" t="s">
        <v>2907</v>
      </c>
      <c r="AB143" s="61" t="s">
        <v>2908</v>
      </c>
      <c r="AC143" s="61" t="s">
        <v>2909</v>
      </c>
      <c r="AD143" s="54">
        <v>21</v>
      </c>
    </row>
    <row r="144" spans="1:30" hidden="1">
      <c r="A144" s="42"/>
      <c r="B144" s="45" t="s">
        <v>2998</v>
      </c>
      <c r="C144" s="61" t="s">
        <v>325</v>
      </c>
      <c r="D144" s="61" t="s">
        <v>326</v>
      </c>
      <c r="E144" s="61" t="s">
        <v>327</v>
      </c>
      <c r="F144" s="61" t="s">
        <v>1455</v>
      </c>
      <c r="G144" s="61" t="s">
        <v>1456</v>
      </c>
      <c r="H144" s="61" t="s">
        <v>1457</v>
      </c>
      <c r="I144" s="61" t="s">
        <v>1810</v>
      </c>
      <c r="J144" s="61" t="s">
        <v>1811</v>
      </c>
      <c r="K144" s="61" t="s">
        <v>1812</v>
      </c>
      <c r="L144" s="61" t="s">
        <v>1915</v>
      </c>
      <c r="M144" s="61" t="s">
        <v>1916</v>
      </c>
      <c r="N144" s="61" t="s">
        <v>1917</v>
      </c>
      <c r="O144" s="61" t="s">
        <v>2270</v>
      </c>
      <c r="P144" s="61" t="s">
        <v>2271</v>
      </c>
      <c r="Q144" s="61" t="s">
        <v>2272</v>
      </c>
      <c r="R144" s="61" t="s">
        <v>2375</v>
      </c>
      <c r="S144" s="61" t="s">
        <v>2376</v>
      </c>
      <c r="T144" s="61" t="s">
        <v>2377</v>
      </c>
      <c r="U144" s="61" t="s">
        <v>2480</v>
      </c>
      <c r="V144" s="61" t="s">
        <v>2481</v>
      </c>
      <c r="W144" s="61" t="s">
        <v>2482</v>
      </c>
      <c r="X144" s="61" t="s">
        <v>2805</v>
      </c>
      <c r="Y144" s="61" t="s">
        <v>2806</v>
      </c>
      <c r="Z144" s="61" t="s">
        <v>2807</v>
      </c>
      <c r="AA144" s="61" t="s">
        <v>2910</v>
      </c>
      <c r="AB144" s="61" t="s">
        <v>2911</v>
      </c>
      <c r="AC144" s="61" t="s">
        <v>2912</v>
      </c>
      <c r="AD144" s="54">
        <v>22</v>
      </c>
    </row>
    <row r="145" spans="1:30" hidden="1">
      <c r="A145" s="42"/>
      <c r="B145" s="45" t="s">
        <v>2999</v>
      </c>
      <c r="C145" s="61" t="s">
        <v>328</v>
      </c>
      <c r="D145" s="61" t="s">
        <v>329</v>
      </c>
      <c r="E145" s="61" t="s">
        <v>330</v>
      </c>
      <c r="F145" s="61" t="s">
        <v>1458</v>
      </c>
      <c r="G145" s="61" t="s">
        <v>1459</v>
      </c>
      <c r="H145" s="61" t="s">
        <v>1460</v>
      </c>
      <c r="I145" s="61" t="s">
        <v>1813</v>
      </c>
      <c r="J145" s="61" t="s">
        <v>1814</v>
      </c>
      <c r="K145" s="61" t="s">
        <v>1815</v>
      </c>
      <c r="L145" s="61" t="s">
        <v>1918</v>
      </c>
      <c r="M145" s="61" t="s">
        <v>1919</v>
      </c>
      <c r="N145" s="61" t="s">
        <v>1920</v>
      </c>
      <c r="O145" s="61" t="s">
        <v>2273</v>
      </c>
      <c r="P145" s="61" t="s">
        <v>2274</v>
      </c>
      <c r="Q145" s="61" t="s">
        <v>2275</v>
      </c>
      <c r="R145" s="61" t="s">
        <v>2378</v>
      </c>
      <c r="S145" s="61" t="s">
        <v>2379</v>
      </c>
      <c r="T145" s="61" t="s">
        <v>2380</v>
      </c>
      <c r="U145" s="61" t="s">
        <v>2483</v>
      </c>
      <c r="V145" s="61" t="s">
        <v>2484</v>
      </c>
      <c r="W145" s="61" t="s">
        <v>2485</v>
      </c>
      <c r="X145" s="61" t="s">
        <v>2808</v>
      </c>
      <c r="Y145" s="61" t="s">
        <v>2809</v>
      </c>
      <c r="Z145" s="61" t="s">
        <v>2810</v>
      </c>
      <c r="AA145" s="61" t="s">
        <v>2913</v>
      </c>
      <c r="AB145" s="61" t="s">
        <v>2914</v>
      </c>
      <c r="AC145" s="61" t="s">
        <v>2915</v>
      </c>
      <c r="AD145" s="54">
        <v>23</v>
      </c>
    </row>
    <row r="146" spans="1:30" hidden="1">
      <c r="A146" s="42"/>
      <c r="B146" s="45" t="s">
        <v>3000</v>
      </c>
      <c r="C146" s="61" t="s">
        <v>331</v>
      </c>
      <c r="D146" s="61" t="s">
        <v>332</v>
      </c>
      <c r="E146" s="61" t="s">
        <v>333</v>
      </c>
      <c r="F146" s="61" t="s">
        <v>1461</v>
      </c>
      <c r="G146" s="61" t="s">
        <v>1462</v>
      </c>
      <c r="H146" s="61" t="s">
        <v>1463</v>
      </c>
      <c r="I146" s="61" t="s">
        <v>1816</v>
      </c>
      <c r="J146" s="61" t="s">
        <v>1817</v>
      </c>
      <c r="K146" s="61" t="s">
        <v>1818</v>
      </c>
      <c r="L146" s="61" t="s">
        <v>1921</v>
      </c>
      <c r="M146" s="61" t="s">
        <v>1922</v>
      </c>
      <c r="N146" s="61" t="s">
        <v>1923</v>
      </c>
      <c r="O146" s="61" t="s">
        <v>2276</v>
      </c>
      <c r="P146" s="61" t="s">
        <v>2277</v>
      </c>
      <c r="Q146" s="61" t="s">
        <v>2278</v>
      </c>
      <c r="R146" s="61" t="s">
        <v>2381</v>
      </c>
      <c r="S146" s="61" t="s">
        <v>2382</v>
      </c>
      <c r="T146" s="61" t="s">
        <v>2383</v>
      </c>
      <c r="U146" s="61" t="s">
        <v>2486</v>
      </c>
      <c r="V146" s="61" t="s">
        <v>2487</v>
      </c>
      <c r="W146" s="61" t="s">
        <v>2488</v>
      </c>
      <c r="X146" s="61" t="s">
        <v>2811</v>
      </c>
      <c r="Y146" s="61" t="s">
        <v>2812</v>
      </c>
      <c r="Z146" s="61" t="s">
        <v>2813</v>
      </c>
      <c r="AA146" s="61" t="s">
        <v>2916</v>
      </c>
      <c r="AB146" s="61" t="s">
        <v>2917</v>
      </c>
      <c r="AC146" s="61" t="s">
        <v>2918</v>
      </c>
      <c r="AD146" s="54">
        <v>24</v>
      </c>
    </row>
    <row r="147" spans="1:30" hidden="1">
      <c r="A147" s="42"/>
      <c r="B147" s="45" t="s">
        <v>3001</v>
      </c>
      <c r="C147" s="61" t="s">
        <v>334</v>
      </c>
      <c r="D147" s="61" t="s">
        <v>335</v>
      </c>
      <c r="E147" s="61" t="s">
        <v>336</v>
      </c>
      <c r="F147" s="61" t="s">
        <v>1464</v>
      </c>
      <c r="G147" s="61" t="s">
        <v>1465</v>
      </c>
      <c r="H147" s="61" t="s">
        <v>1466</v>
      </c>
      <c r="I147" s="61" t="s">
        <v>1819</v>
      </c>
      <c r="J147" s="61" t="s">
        <v>1820</v>
      </c>
      <c r="K147" s="61" t="s">
        <v>1821</v>
      </c>
      <c r="L147" s="61" t="s">
        <v>1924</v>
      </c>
      <c r="M147" s="61" t="s">
        <v>1925</v>
      </c>
      <c r="N147" s="61" t="s">
        <v>1926</v>
      </c>
      <c r="O147" s="61" t="s">
        <v>2279</v>
      </c>
      <c r="P147" s="61" t="s">
        <v>2280</v>
      </c>
      <c r="Q147" s="61" t="s">
        <v>2281</v>
      </c>
      <c r="R147" s="61" t="s">
        <v>2384</v>
      </c>
      <c r="S147" s="61" t="s">
        <v>2385</v>
      </c>
      <c r="T147" s="61" t="s">
        <v>2386</v>
      </c>
      <c r="U147" s="61" t="s">
        <v>2489</v>
      </c>
      <c r="V147" s="61" t="s">
        <v>2490</v>
      </c>
      <c r="W147" s="61" t="s">
        <v>2491</v>
      </c>
      <c r="X147" s="61" t="s">
        <v>2814</v>
      </c>
      <c r="Y147" s="61" t="s">
        <v>2815</v>
      </c>
      <c r="Z147" s="61" t="s">
        <v>2816</v>
      </c>
      <c r="AA147" s="61" t="s">
        <v>2919</v>
      </c>
      <c r="AB147" s="61" t="s">
        <v>2920</v>
      </c>
      <c r="AC147" s="61" t="s">
        <v>2921</v>
      </c>
      <c r="AD147" s="54">
        <v>25</v>
      </c>
    </row>
    <row r="148" spans="1:30" hidden="1">
      <c r="A148" s="42"/>
      <c r="B148" s="45" t="s">
        <v>3002</v>
      </c>
      <c r="C148" s="61" t="s">
        <v>337</v>
      </c>
      <c r="D148" s="61" t="s">
        <v>338</v>
      </c>
      <c r="E148" s="61" t="s">
        <v>339</v>
      </c>
      <c r="F148" s="61" t="s">
        <v>1467</v>
      </c>
      <c r="G148" s="61" t="s">
        <v>1468</v>
      </c>
      <c r="H148" s="61" t="s">
        <v>1469</v>
      </c>
      <c r="I148" s="61" t="s">
        <v>1822</v>
      </c>
      <c r="J148" s="61" t="s">
        <v>1823</v>
      </c>
      <c r="K148" s="61" t="s">
        <v>1824</v>
      </c>
      <c r="L148" s="61" t="s">
        <v>1927</v>
      </c>
      <c r="M148" s="61" t="s">
        <v>1928</v>
      </c>
      <c r="N148" s="61" t="s">
        <v>1929</v>
      </c>
      <c r="O148" s="61" t="s">
        <v>2282</v>
      </c>
      <c r="P148" s="61" t="s">
        <v>2283</v>
      </c>
      <c r="Q148" s="61" t="s">
        <v>2284</v>
      </c>
      <c r="R148" s="61" t="s">
        <v>2387</v>
      </c>
      <c r="S148" s="61" t="s">
        <v>2388</v>
      </c>
      <c r="T148" s="61" t="s">
        <v>2389</v>
      </c>
      <c r="U148" s="61" t="s">
        <v>2492</v>
      </c>
      <c r="V148" s="61" t="s">
        <v>2493</v>
      </c>
      <c r="W148" s="61" t="s">
        <v>2494</v>
      </c>
      <c r="X148" s="61" t="s">
        <v>2817</v>
      </c>
      <c r="Y148" s="61" t="s">
        <v>2818</v>
      </c>
      <c r="Z148" s="61" t="s">
        <v>2819</v>
      </c>
      <c r="AA148" s="61" t="s">
        <v>2922</v>
      </c>
      <c r="AB148" s="61" t="s">
        <v>2923</v>
      </c>
      <c r="AC148" s="61" t="s">
        <v>2924</v>
      </c>
      <c r="AD148" s="54">
        <v>26</v>
      </c>
    </row>
    <row r="149" spans="1:30" hidden="1">
      <c r="A149" s="42"/>
      <c r="B149" s="45" t="s">
        <v>3003</v>
      </c>
      <c r="C149" s="61" t="s">
        <v>340</v>
      </c>
      <c r="D149" s="61" t="s">
        <v>341</v>
      </c>
      <c r="E149" s="61" t="s">
        <v>342</v>
      </c>
      <c r="F149" s="61" t="s">
        <v>1470</v>
      </c>
      <c r="G149" s="61" t="s">
        <v>1471</v>
      </c>
      <c r="H149" s="61" t="s">
        <v>1472</v>
      </c>
      <c r="I149" s="61" t="s">
        <v>1825</v>
      </c>
      <c r="J149" s="61" t="s">
        <v>1826</v>
      </c>
      <c r="K149" s="61" t="s">
        <v>1827</v>
      </c>
      <c r="L149" s="61" t="s">
        <v>1930</v>
      </c>
      <c r="M149" s="61" t="s">
        <v>1931</v>
      </c>
      <c r="N149" s="61" t="s">
        <v>1932</v>
      </c>
      <c r="O149" s="61" t="s">
        <v>2285</v>
      </c>
      <c r="P149" s="61" t="s">
        <v>2286</v>
      </c>
      <c r="Q149" s="61" t="s">
        <v>2287</v>
      </c>
      <c r="R149" s="61" t="s">
        <v>2390</v>
      </c>
      <c r="S149" s="61" t="s">
        <v>2391</v>
      </c>
      <c r="T149" s="61" t="s">
        <v>2392</v>
      </c>
      <c r="U149" s="61" t="s">
        <v>2495</v>
      </c>
      <c r="V149" s="61" t="s">
        <v>2496</v>
      </c>
      <c r="W149" s="61" t="s">
        <v>2497</v>
      </c>
      <c r="X149" s="61" t="s">
        <v>2820</v>
      </c>
      <c r="Y149" s="61" t="s">
        <v>2821</v>
      </c>
      <c r="Z149" s="61" t="s">
        <v>2822</v>
      </c>
      <c r="AA149" s="61" t="s">
        <v>2925</v>
      </c>
      <c r="AB149" s="61" t="s">
        <v>2926</v>
      </c>
      <c r="AC149" s="61" t="s">
        <v>2927</v>
      </c>
      <c r="AD149" s="54">
        <v>27</v>
      </c>
    </row>
    <row r="150" spans="1:30" hidden="1">
      <c r="A150" s="42"/>
      <c r="B150" s="45" t="s">
        <v>3004</v>
      </c>
      <c r="C150" s="61" t="s">
        <v>343</v>
      </c>
      <c r="D150" s="61" t="s">
        <v>344</v>
      </c>
      <c r="E150" s="61" t="s">
        <v>345</v>
      </c>
      <c r="F150" s="61" t="s">
        <v>1473</v>
      </c>
      <c r="G150" s="61" t="s">
        <v>1474</v>
      </c>
      <c r="H150" s="61" t="s">
        <v>1475</v>
      </c>
      <c r="I150" s="61" t="s">
        <v>1828</v>
      </c>
      <c r="J150" s="61" t="s">
        <v>1829</v>
      </c>
      <c r="K150" s="61" t="s">
        <v>1830</v>
      </c>
      <c r="L150" s="61" t="s">
        <v>1933</v>
      </c>
      <c r="M150" s="61" t="s">
        <v>1934</v>
      </c>
      <c r="N150" s="61" t="s">
        <v>1935</v>
      </c>
      <c r="O150" s="61" t="s">
        <v>2288</v>
      </c>
      <c r="P150" s="61" t="s">
        <v>2289</v>
      </c>
      <c r="Q150" s="61" t="s">
        <v>2290</v>
      </c>
      <c r="R150" s="61" t="s">
        <v>2393</v>
      </c>
      <c r="S150" s="61" t="s">
        <v>2394</v>
      </c>
      <c r="T150" s="61" t="s">
        <v>2395</v>
      </c>
      <c r="U150" s="61" t="s">
        <v>2498</v>
      </c>
      <c r="V150" s="61" t="s">
        <v>2499</v>
      </c>
      <c r="W150" s="61" t="s">
        <v>2500</v>
      </c>
      <c r="X150" s="61" t="s">
        <v>2823</v>
      </c>
      <c r="Y150" s="61" t="s">
        <v>2824</v>
      </c>
      <c r="Z150" s="61" t="s">
        <v>2825</v>
      </c>
      <c r="AA150" s="61" t="s">
        <v>2928</v>
      </c>
      <c r="AB150" s="61" t="s">
        <v>2929</v>
      </c>
      <c r="AC150" s="61" t="s">
        <v>2930</v>
      </c>
      <c r="AD150" s="54">
        <v>28</v>
      </c>
    </row>
    <row r="151" spans="1:30" hidden="1">
      <c r="A151" s="42"/>
      <c r="B151" s="45" t="s">
        <v>3005</v>
      </c>
      <c r="C151" s="61" t="s">
        <v>346</v>
      </c>
      <c r="D151" s="61" t="s">
        <v>347</v>
      </c>
      <c r="E151" s="61" t="s">
        <v>348</v>
      </c>
      <c r="F151" s="61" t="s">
        <v>1476</v>
      </c>
      <c r="G151" s="61" t="s">
        <v>1477</v>
      </c>
      <c r="H151" s="61" t="s">
        <v>1478</v>
      </c>
      <c r="I151" s="61" t="s">
        <v>1831</v>
      </c>
      <c r="J151" s="61" t="s">
        <v>1832</v>
      </c>
      <c r="K151" s="61" t="s">
        <v>1833</v>
      </c>
      <c r="L151" s="61" t="s">
        <v>1936</v>
      </c>
      <c r="M151" s="61" t="s">
        <v>1937</v>
      </c>
      <c r="N151" s="61" t="s">
        <v>1938</v>
      </c>
      <c r="O151" s="61" t="s">
        <v>2291</v>
      </c>
      <c r="P151" s="61" t="s">
        <v>2292</v>
      </c>
      <c r="Q151" s="61" t="s">
        <v>2293</v>
      </c>
      <c r="R151" s="61" t="s">
        <v>2396</v>
      </c>
      <c r="S151" s="61" t="s">
        <v>2397</v>
      </c>
      <c r="T151" s="61" t="s">
        <v>2398</v>
      </c>
      <c r="U151" s="61" t="s">
        <v>2501</v>
      </c>
      <c r="V151" s="61" t="s">
        <v>2502</v>
      </c>
      <c r="W151" s="61" t="s">
        <v>2503</v>
      </c>
      <c r="X151" s="61" t="s">
        <v>2826</v>
      </c>
      <c r="Y151" s="61" t="s">
        <v>2827</v>
      </c>
      <c r="Z151" s="61" t="s">
        <v>2828</v>
      </c>
      <c r="AA151" s="61" t="s">
        <v>2931</v>
      </c>
      <c r="AB151" s="61" t="s">
        <v>2932</v>
      </c>
      <c r="AC151" s="61" t="s">
        <v>2933</v>
      </c>
      <c r="AD151" s="54">
        <v>29</v>
      </c>
    </row>
    <row r="152" spans="1:30" hidden="1">
      <c r="A152" s="42"/>
      <c r="B152" s="45" t="s">
        <v>3006</v>
      </c>
      <c r="C152" s="61" t="s">
        <v>349</v>
      </c>
      <c r="D152" s="61" t="s">
        <v>350</v>
      </c>
      <c r="E152" s="61" t="s">
        <v>351</v>
      </c>
      <c r="F152" s="61" t="s">
        <v>1479</v>
      </c>
      <c r="G152" s="61" t="s">
        <v>1480</v>
      </c>
      <c r="H152" s="61" t="s">
        <v>1481</v>
      </c>
      <c r="I152" s="61" t="s">
        <v>1834</v>
      </c>
      <c r="J152" s="61" t="s">
        <v>1835</v>
      </c>
      <c r="K152" s="61" t="s">
        <v>1836</v>
      </c>
      <c r="L152" s="61" t="s">
        <v>1939</v>
      </c>
      <c r="M152" s="61" t="s">
        <v>1940</v>
      </c>
      <c r="N152" s="61" t="s">
        <v>1941</v>
      </c>
      <c r="O152" s="61" t="s">
        <v>2294</v>
      </c>
      <c r="P152" s="61" t="s">
        <v>2295</v>
      </c>
      <c r="Q152" s="61" t="s">
        <v>2296</v>
      </c>
      <c r="R152" s="61" t="s">
        <v>2399</v>
      </c>
      <c r="S152" s="61" t="s">
        <v>2400</v>
      </c>
      <c r="T152" s="61" t="s">
        <v>2401</v>
      </c>
      <c r="U152" s="61" t="s">
        <v>2504</v>
      </c>
      <c r="V152" s="61" t="s">
        <v>2505</v>
      </c>
      <c r="W152" s="61" t="s">
        <v>2506</v>
      </c>
      <c r="X152" s="61" t="s">
        <v>2829</v>
      </c>
      <c r="Y152" s="61" t="s">
        <v>2830</v>
      </c>
      <c r="Z152" s="61" t="s">
        <v>2831</v>
      </c>
      <c r="AA152" s="61" t="s">
        <v>2934</v>
      </c>
      <c r="AB152" s="61" t="s">
        <v>2935</v>
      </c>
      <c r="AC152" s="61" t="s">
        <v>2936</v>
      </c>
      <c r="AD152" s="54">
        <v>30</v>
      </c>
    </row>
    <row r="153" spans="1:30" hidden="1">
      <c r="A153" s="42"/>
      <c r="B153" s="45" t="s">
        <v>3007</v>
      </c>
      <c r="C153" s="61" t="s">
        <v>352</v>
      </c>
      <c r="D153" s="61" t="s">
        <v>353</v>
      </c>
      <c r="E153" s="61" t="s">
        <v>354</v>
      </c>
      <c r="F153" s="61" t="s">
        <v>1482</v>
      </c>
      <c r="G153" s="61" t="s">
        <v>1483</v>
      </c>
      <c r="H153" s="61" t="s">
        <v>1484</v>
      </c>
      <c r="I153" s="61" t="s">
        <v>1837</v>
      </c>
      <c r="J153" s="61" t="s">
        <v>1838</v>
      </c>
      <c r="K153" s="61" t="s">
        <v>1839</v>
      </c>
      <c r="L153" s="61" t="s">
        <v>1942</v>
      </c>
      <c r="M153" s="61" t="s">
        <v>1943</v>
      </c>
      <c r="N153" s="61" t="s">
        <v>1944</v>
      </c>
      <c r="O153" s="61" t="s">
        <v>2297</v>
      </c>
      <c r="P153" s="61" t="s">
        <v>2298</v>
      </c>
      <c r="Q153" s="61" t="s">
        <v>2299</v>
      </c>
      <c r="R153" s="61" t="s">
        <v>2402</v>
      </c>
      <c r="S153" s="61" t="s">
        <v>2403</v>
      </c>
      <c r="T153" s="61" t="s">
        <v>2404</v>
      </c>
      <c r="U153" s="61" t="s">
        <v>2507</v>
      </c>
      <c r="V153" s="61" t="s">
        <v>2508</v>
      </c>
      <c r="W153" s="61" t="s">
        <v>2509</v>
      </c>
      <c r="X153" s="61" t="s">
        <v>2832</v>
      </c>
      <c r="Y153" s="61" t="s">
        <v>2833</v>
      </c>
      <c r="Z153" s="61" t="s">
        <v>2834</v>
      </c>
      <c r="AA153" s="61" t="s">
        <v>2937</v>
      </c>
      <c r="AB153" s="61" t="s">
        <v>2938</v>
      </c>
      <c r="AC153" s="61" t="s">
        <v>2939</v>
      </c>
      <c r="AD153" s="54">
        <v>31</v>
      </c>
    </row>
    <row r="154" spans="1:30" hidden="1">
      <c r="A154" s="42"/>
      <c r="B154" s="45" t="s">
        <v>3008</v>
      </c>
      <c r="C154" s="61" t="s">
        <v>355</v>
      </c>
      <c r="D154" s="61" t="s">
        <v>356</v>
      </c>
      <c r="E154" s="61" t="s">
        <v>357</v>
      </c>
      <c r="F154" s="61" t="s">
        <v>1485</v>
      </c>
      <c r="G154" s="61" t="s">
        <v>1486</v>
      </c>
      <c r="H154" s="61" t="s">
        <v>1487</v>
      </c>
      <c r="I154" s="61" t="s">
        <v>1840</v>
      </c>
      <c r="J154" s="61" t="s">
        <v>1841</v>
      </c>
      <c r="K154" s="61" t="s">
        <v>1842</v>
      </c>
      <c r="L154" s="61" t="s">
        <v>1945</v>
      </c>
      <c r="M154" s="61" t="s">
        <v>1946</v>
      </c>
      <c r="N154" s="61" t="s">
        <v>1947</v>
      </c>
      <c r="O154" s="61" t="s">
        <v>2300</v>
      </c>
      <c r="P154" s="61" t="s">
        <v>2301</v>
      </c>
      <c r="Q154" s="61" t="s">
        <v>2302</v>
      </c>
      <c r="R154" s="61" t="s">
        <v>2405</v>
      </c>
      <c r="S154" s="61" t="s">
        <v>2406</v>
      </c>
      <c r="T154" s="61" t="s">
        <v>2407</v>
      </c>
      <c r="U154" s="61" t="s">
        <v>2510</v>
      </c>
      <c r="V154" s="61" t="s">
        <v>2511</v>
      </c>
      <c r="W154" s="61" t="s">
        <v>2732</v>
      </c>
      <c r="X154" s="61" t="s">
        <v>2835</v>
      </c>
      <c r="Y154" s="61" t="s">
        <v>2836</v>
      </c>
      <c r="Z154" s="61" t="s">
        <v>2837</v>
      </c>
      <c r="AA154" s="61" t="s">
        <v>2940</v>
      </c>
      <c r="AB154" s="61" t="s">
        <v>2941</v>
      </c>
      <c r="AC154" s="61" t="s">
        <v>2942</v>
      </c>
      <c r="AD154" s="54">
        <v>32</v>
      </c>
    </row>
    <row r="155" spans="1:30" hidden="1">
      <c r="A155" s="42"/>
      <c r="B155" s="45" t="s">
        <v>3009</v>
      </c>
      <c r="C155" s="61" t="s">
        <v>358</v>
      </c>
      <c r="D155" s="61" t="s">
        <v>359</v>
      </c>
      <c r="E155" s="61" t="s">
        <v>360</v>
      </c>
      <c r="F155" s="61" t="s">
        <v>1488</v>
      </c>
      <c r="G155" s="61" t="s">
        <v>1489</v>
      </c>
      <c r="H155" s="61" t="s">
        <v>1490</v>
      </c>
      <c r="I155" s="61" t="s">
        <v>1843</v>
      </c>
      <c r="J155" s="61" t="s">
        <v>1844</v>
      </c>
      <c r="K155" s="61" t="s">
        <v>1845</v>
      </c>
      <c r="L155" s="61" t="s">
        <v>1948</v>
      </c>
      <c r="M155" s="61" t="s">
        <v>1949</v>
      </c>
      <c r="N155" s="61" t="s">
        <v>1950</v>
      </c>
      <c r="O155" s="61" t="s">
        <v>2303</v>
      </c>
      <c r="P155" s="61" t="s">
        <v>2304</v>
      </c>
      <c r="Q155" s="61" t="s">
        <v>2305</v>
      </c>
      <c r="R155" s="61" t="s">
        <v>2408</v>
      </c>
      <c r="S155" s="61" t="s">
        <v>2409</v>
      </c>
      <c r="T155" s="61" t="s">
        <v>2410</v>
      </c>
      <c r="U155" s="61" t="s">
        <v>2733</v>
      </c>
      <c r="V155" s="61" t="s">
        <v>2734</v>
      </c>
      <c r="W155" s="61" t="s">
        <v>2735</v>
      </c>
      <c r="X155" s="61" t="s">
        <v>2838</v>
      </c>
      <c r="Y155" s="61" t="s">
        <v>2839</v>
      </c>
      <c r="Z155" s="61" t="s">
        <v>2840</v>
      </c>
      <c r="AA155" s="61" t="s">
        <v>2943</v>
      </c>
      <c r="AB155" s="61" t="s">
        <v>2944</v>
      </c>
      <c r="AC155" s="61" t="s">
        <v>2945</v>
      </c>
      <c r="AD155" s="54">
        <v>33</v>
      </c>
    </row>
    <row r="156" spans="1:30" hidden="1">
      <c r="A156" s="42"/>
      <c r="B156" s="45" t="s">
        <v>3010</v>
      </c>
      <c r="C156" s="61" t="s">
        <v>361</v>
      </c>
      <c r="D156" s="61" t="s">
        <v>362</v>
      </c>
      <c r="E156" s="61" t="s">
        <v>363</v>
      </c>
      <c r="F156" s="61" t="s">
        <v>1491</v>
      </c>
      <c r="G156" s="61" t="s">
        <v>1492</v>
      </c>
      <c r="H156" s="61" t="s">
        <v>1493</v>
      </c>
      <c r="I156" s="61" t="s">
        <v>1846</v>
      </c>
      <c r="J156" s="61" t="s">
        <v>1847</v>
      </c>
      <c r="K156" s="61" t="s">
        <v>1848</v>
      </c>
      <c r="L156" s="61" t="s">
        <v>1951</v>
      </c>
      <c r="M156" s="61" t="s">
        <v>1952</v>
      </c>
      <c r="N156" s="61" t="s">
        <v>1953</v>
      </c>
      <c r="O156" s="61" t="s">
        <v>2306</v>
      </c>
      <c r="P156" s="61" t="s">
        <v>2307</v>
      </c>
      <c r="Q156" s="61" t="s">
        <v>2308</v>
      </c>
      <c r="R156" s="61" t="s">
        <v>2411</v>
      </c>
      <c r="S156" s="61" t="s">
        <v>2412</v>
      </c>
      <c r="T156" s="61" t="s">
        <v>2413</v>
      </c>
      <c r="U156" s="61" t="s">
        <v>2736</v>
      </c>
      <c r="V156" s="61" t="s">
        <v>2737</v>
      </c>
      <c r="W156" s="61" t="s">
        <v>2738</v>
      </c>
      <c r="X156" s="61" t="s">
        <v>2841</v>
      </c>
      <c r="Y156" s="61" t="s">
        <v>2842</v>
      </c>
      <c r="Z156" s="61" t="s">
        <v>2843</v>
      </c>
      <c r="AA156" s="61" t="s">
        <v>2946</v>
      </c>
      <c r="AB156" s="61" t="s">
        <v>2947</v>
      </c>
      <c r="AC156" s="61" t="s">
        <v>2948</v>
      </c>
      <c r="AD156" s="54">
        <v>34</v>
      </c>
    </row>
    <row r="157" spans="1:30" hidden="1">
      <c r="A157" s="42"/>
      <c r="B157" s="45" t="s">
        <v>3011</v>
      </c>
      <c r="C157" s="61" t="s">
        <v>364</v>
      </c>
      <c r="D157" s="61" t="s">
        <v>365</v>
      </c>
      <c r="E157" s="61" t="s">
        <v>366</v>
      </c>
      <c r="F157" s="61" t="s">
        <v>1494</v>
      </c>
      <c r="G157" s="61" t="s">
        <v>1495</v>
      </c>
      <c r="H157" s="61" t="s">
        <v>1496</v>
      </c>
      <c r="I157" s="61" t="s">
        <v>1849</v>
      </c>
      <c r="J157" s="61" t="s">
        <v>1850</v>
      </c>
      <c r="K157" s="61" t="s">
        <v>1851</v>
      </c>
      <c r="L157" s="61" t="s">
        <v>1954</v>
      </c>
      <c r="M157" s="61" t="s">
        <v>1955</v>
      </c>
      <c r="N157" s="61" t="s">
        <v>1956</v>
      </c>
      <c r="O157" s="61" t="s">
        <v>2309</v>
      </c>
      <c r="P157" s="61" t="s">
        <v>2310</v>
      </c>
      <c r="Q157" s="61" t="s">
        <v>2311</v>
      </c>
      <c r="R157" s="61" t="s">
        <v>2414</v>
      </c>
      <c r="S157" s="61" t="s">
        <v>2415</v>
      </c>
      <c r="T157" s="61" t="s">
        <v>2416</v>
      </c>
      <c r="U157" s="61" t="s">
        <v>2739</v>
      </c>
      <c r="V157" s="61" t="s">
        <v>2740</v>
      </c>
      <c r="W157" s="61" t="s">
        <v>2741</v>
      </c>
      <c r="X157" s="61" t="s">
        <v>2844</v>
      </c>
      <c r="Y157" s="61" t="s">
        <v>2845</v>
      </c>
      <c r="Z157" s="61" t="s">
        <v>2846</v>
      </c>
      <c r="AA157" s="61" t="s">
        <v>2949</v>
      </c>
      <c r="AB157" s="61" t="s">
        <v>2950</v>
      </c>
      <c r="AC157" s="61" t="s">
        <v>2951</v>
      </c>
      <c r="AD157" s="54">
        <v>35</v>
      </c>
    </row>
    <row r="158" spans="1:30" hidden="1">
      <c r="A158" s="47"/>
      <c r="B158" s="48"/>
      <c r="C158" s="46"/>
      <c r="D158" s="46"/>
      <c r="E158" s="46"/>
      <c r="F158" s="46"/>
      <c r="G158" s="46"/>
      <c r="H158" s="46"/>
      <c r="I158" s="46"/>
      <c r="J158" s="46"/>
      <c r="K158" s="46"/>
      <c r="L158" s="46"/>
      <c r="M158" s="46"/>
      <c r="N158" s="46"/>
      <c r="O158" s="46"/>
      <c r="P158" s="46"/>
      <c r="Q158" s="46"/>
      <c r="R158" s="46"/>
      <c r="S158" s="46"/>
      <c r="T158" s="46"/>
    </row>
    <row r="159" spans="1:30" hidden="1">
      <c r="B159" s="52"/>
      <c r="C159" s="46"/>
      <c r="D159" s="46"/>
      <c r="E159" s="46"/>
      <c r="F159" s="46"/>
      <c r="G159" s="46"/>
      <c r="H159" s="46"/>
      <c r="I159" s="46"/>
      <c r="J159" s="46"/>
      <c r="K159" s="46"/>
      <c r="L159" s="46"/>
      <c r="M159" s="46"/>
      <c r="N159" s="46"/>
      <c r="O159" s="46"/>
      <c r="P159" s="46"/>
      <c r="Q159" s="46"/>
      <c r="R159" s="46"/>
      <c r="S159" s="46"/>
      <c r="T159" s="46"/>
    </row>
    <row r="160" spans="1:30" ht="15" customHeight="1">
      <c r="B160" s="52"/>
      <c r="C160" s="46"/>
      <c r="D160" s="46"/>
      <c r="E160" s="46"/>
      <c r="F160" s="46"/>
      <c r="G160" s="46"/>
      <c r="H160" s="46"/>
      <c r="I160" s="46"/>
      <c r="J160" s="46"/>
      <c r="K160" s="46"/>
      <c r="L160" s="46"/>
      <c r="M160" s="46"/>
      <c r="N160" s="46"/>
      <c r="O160" s="46"/>
      <c r="P160" s="46"/>
      <c r="Q160" s="46"/>
      <c r="R160" s="46"/>
      <c r="S160" s="46"/>
      <c r="T160" s="46"/>
    </row>
    <row r="161" spans="3:20" ht="15" customHeight="1">
      <c r="C161" s="46"/>
      <c r="D161" s="46"/>
      <c r="E161" s="46"/>
      <c r="F161" s="46"/>
      <c r="G161" s="46"/>
      <c r="H161" s="46"/>
      <c r="I161" s="46"/>
      <c r="J161" s="46"/>
      <c r="K161" s="46"/>
      <c r="L161" s="46"/>
      <c r="M161" s="46"/>
      <c r="N161" s="46"/>
      <c r="O161" s="46"/>
      <c r="P161" s="46"/>
      <c r="Q161" s="46"/>
      <c r="R161" s="46"/>
      <c r="S161" s="46"/>
      <c r="T161" s="46"/>
    </row>
  </sheetData>
  <mergeCells count="25">
    <mergeCell ref="X119:Z119"/>
    <mergeCell ref="AA119:AC119"/>
    <mergeCell ref="U70:W70"/>
    <mergeCell ref="X70:Z70"/>
    <mergeCell ref="AA70:AC70"/>
    <mergeCell ref="R119:T119"/>
    <mergeCell ref="U119:W119"/>
    <mergeCell ref="C70:E70"/>
    <mergeCell ref="F70:H70"/>
    <mergeCell ref="I70:K70"/>
    <mergeCell ref="L70:N70"/>
    <mergeCell ref="O70:Q70"/>
    <mergeCell ref="R70:T70"/>
    <mergeCell ref="C119:E119"/>
    <mergeCell ref="F119:H119"/>
    <mergeCell ref="I119:K119"/>
    <mergeCell ref="L119:N119"/>
    <mergeCell ref="O119:Q119"/>
    <mergeCell ref="C10:E10"/>
    <mergeCell ref="G10:I10"/>
    <mergeCell ref="B5:K5"/>
    <mergeCell ref="B6:K6"/>
    <mergeCell ref="L6:T6"/>
    <mergeCell ref="A8:H8"/>
    <mergeCell ref="L8:R8"/>
  </mergeCells>
  <dataValidations count="1">
    <dataValidation type="list" allowBlank="1" showInputMessage="1" showErrorMessage="1" sqref="C10:E10" xr:uid="{367E72A9-9999-4184-A5DE-36723502C1B3}">
      <formula1>$B$53:$B$61</formula1>
    </dataValidation>
  </dataValidations>
  <hyperlinks>
    <hyperlink ref="F123" location="A126095762A" display="A126095762A" xr:uid="{B3975138-F110-484A-8F83-120E1105F25E}"/>
    <hyperlink ref="G123" location="A126110882K" display="A126110882K" xr:uid="{71D3B383-68C1-4FE4-9028-9322ECCDDB04}"/>
    <hyperlink ref="H123" location="A126103322F" display="A126103322F" xr:uid="{7C81EE85-4C69-4E5B-925F-22578AA3D170}"/>
    <hyperlink ref="F124" location="A126095718T" display="A126095718T" xr:uid="{865CD697-9A74-4215-88AD-074BBF1A5630}"/>
    <hyperlink ref="G124" location="A126110838A" display="A126110838A" xr:uid="{BD3A1FF5-8CB1-4952-909D-5B19D1667DD5}"/>
    <hyperlink ref="H124" location="A126103278J" display="A126103278J" xr:uid="{59073A90-0A5B-4304-96FF-CCE5B9309932}"/>
    <hyperlink ref="F125" location="A126095766K" display="A126095766K" xr:uid="{4F0DAA02-A69A-407D-83FF-EDDD99255AA6}"/>
    <hyperlink ref="G125" location="A126110886V" display="A126110886V" xr:uid="{6151EDEC-E77E-4088-8366-7DA4D5F9C0D9}"/>
    <hyperlink ref="H125" location="A126103326R" display="A126103326R" xr:uid="{4F950A39-57DA-4865-9DD8-CBADF4747C42}"/>
    <hyperlink ref="F126" location="A126095770A" display="A126095770A" xr:uid="{DA54D12F-5AAD-486D-B503-39C1B5BA905F}"/>
    <hyperlink ref="G126" location="A126110890K" display="A126110890K" xr:uid="{7B93531B-FB2C-48CE-8930-6E2C4F34C437}"/>
    <hyperlink ref="H126" location="A126103330F" display="A126103330F" xr:uid="{CE03B2A7-ABAA-4D18-A3CD-8E6644CBB15D}"/>
    <hyperlink ref="F127" location="A126095722J" display="A126095722J" xr:uid="{3DDB682C-86CE-4FF8-8835-A80C25BD6445}"/>
    <hyperlink ref="G127" location="A126110842T" display="A126110842T" xr:uid="{7EDE4D72-460A-41B4-8EDD-CD1AAD415C40}"/>
    <hyperlink ref="H127" location="A126103282X" display="A126103282X" xr:uid="{C6D49143-72B4-44C6-878F-CF32733ADC83}"/>
    <hyperlink ref="F128" location="A126095726T" display="A126095726T" xr:uid="{81457C2F-AE7E-4F07-A34B-1010F03B9E80}"/>
    <hyperlink ref="G128" location="A126110846A" display="A126110846A" xr:uid="{3699F781-A9C8-4361-AE9F-26FB76D87842}"/>
    <hyperlink ref="H128" location="A126103286J" display="A126103286J" xr:uid="{10D8168C-2BB3-49CD-B8F0-E9DBA114C176}"/>
    <hyperlink ref="F129" location="A126095750T" display="A126095750T" xr:uid="{FA73A54A-4F67-46D2-96A2-B0F1C14DDD88}"/>
    <hyperlink ref="G129" location="A126110870A" display="A126110870A" xr:uid="{897101E2-F460-4695-9AED-146B3B6EFC23}"/>
    <hyperlink ref="H129" location="A126103310W" display="A126103310W" xr:uid="{9366A297-4F90-496E-BF63-E7BE89A36D43}"/>
    <hyperlink ref="F130" location="A126095698V" display="A126095698V" xr:uid="{27067AA8-303D-4F6F-A625-26C8F58AD288}"/>
    <hyperlink ref="G130" location="A126110818T" display="A126110818T" xr:uid="{9A2A769D-1C5F-4253-B7EC-7FF602D3284E}"/>
    <hyperlink ref="H130" location="A126103258X" display="A126103258X" xr:uid="{885829FB-C7AF-4F4B-8835-30BF5923387F}"/>
    <hyperlink ref="F131" location="A126095774K" display="A126095774K" xr:uid="{67754E69-D21C-4E5A-94E6-A5710E9BE99A}"/>
    <hyperlink ref="G131" location="A126110894V" display="A126110894V" xr:uid="{EF1192CA-598C-4D16-A10B-292BF01174E7}"/>
    <hyperlink ref="H131" location="A126103334R" display="A126103334R" xr:uid="{A66D2834-7DEC-4731-9FB2-588205206DFE}"/>
    <hyperlink ref="F132" location="A126095754A" display="A126095754A" xr:uid="{D63D47F1-8A71-4636-A2BD-7EE45B62FA43}"/>
    <hyperlink ref="G132" location="A126110874K" display="A126110874K" xr:uid="{18450221-FF70-4CBB-A181-38F7A1646C75}"/>
    <hyperlink ref="H132" location="A126103314F" display="A126103314F" xr:uid="{7B9BAB7F-7B42-4173-A035-2817C0936C58}"/>
    <hyperlink ref="F133" location="A126095786V" display="A126095786V" xr:uid="{DF5A0B2A-DF42-4052-A7AD-7B677DD3695E}"/>
    <hyperlink ref="G133" location="A126110906T" display="A126110906T" xr:uid="{B4DB8F41-3E60-44A9-9A47-B0135C629271}"/>
    <hyperlink ref="H133" location="A126103346X" display="A126103346X" xr:uid="{73F66A40-65C6-48FB-ACD3-614B53F5EE73}"/>
    <hyperlink ref="F134" location="A126095702X" display="A126095702X" xr:uid="{843A872B-BD2D-4D9B-9CAF-590D1C1603EB}"/>
    <hyperlink ref="G134" location="A126110822J" display="A126110822J" xr:uid="{2B9981D8-A372-4F7A-B14B-42FFF9CC99DE}"/>
    <hyperlink ref="H134" location="A126103262R" display="A126103262R" xr:uid="{85EDA0DC-957D-4198-B4AE-119CE8B3796D}"/>
    <hyperlink ref="F135" location="A126095658A" display="A126095658A" xr:uid="{6D0F5289-C345-4EE2-BA59-EBB15A1B9A2B}"/>
    <hyperlink ref="G135" location="A126110778K" display="A126110778K" xr:uid="{4E044486-BBE5-450F-A20B-1D134CE8DFA6}"/>
    <hyperlink ref="H135" location="A126103218F" display="A126103218F" xr:uid="{E5040FB9-E729-4A07-A992-2BB5DD050850}"/>
    <hyperlink ref="F136" location="A126095678K" display="A126095678K" xr:uid="{D3D424FE-B969-4A9A-9A2C-A5F3BC31DE32}"/>
    <hyperlink ref="G136" location="A126110798V" display="A126110798V" xr:uid="{6CCBDEA2-3739-48D4-BE86-BFAF06C95340}"/>
    <hyperlink ref="H136" location="A126103238R" display="A126103238R" xr:uid="{717BB94C-DFE1-4944-966F-708E8A88C583}"/>
    <hyperlink ref="F137" location="A126095730J" display="A126095730J" xr:uid="{6CFAB294-33C2-4BBA-B3E5-6CABDAEDEB08}"/>
    <hyperlink ref="G137" location="A126110850T" display="A126110850T" xr:uid="{67723D50-9F6C-443D-A1D7-C3B3A20660CC}"/>
    <hyperlink ref="H137" location="A126103290X" display="A126103290X" xr:uid="{581D3A76-ADDF-4179-89C0-25A2BC75A503}"/>
    <hyperlink ref="F138" location="A126095682A" display="A126095682A" xr:uid="{7452D8FA-8180-43AD-8207-1D605237B00F}"/>
    <hyperlink ref="G138" location="A126110802X" display="A126110802X" xr:uid="{45E0814A-7F0E-4CE3-B3F6-CCB98496420A}"/>
    <hyperlink ref="H138" location="A126103242F" display="A126103242F" xr:uid="{85CF0280-91FE-4FB0-9DE8-49F087C853E6}"/>
    <hyperlink ref="F139" location="A126095734T" display="A126095734T" xr:uid="{80DADB9E-49A7-4107-8CAF-DF76CBF02A86}"/>
    <hyperlink ref="G139" location="A126110854A" display="A126110854A" xr:uid="{7D8997C5-D21E-4657-B7F6-B8E933BA6F5A}"/>
    <hyperlink ref="H139" location="A126103294J" display="A126103294J" xr:uid="{1A5A4062-26D5-4AFD-896F-ACAA55964583}"/>
    <hyperlink ref="F140" location="A126095738A" display="A126095738A" xr:uid="{51ED0FC5-3FCC-4FD5-AAEF-FAD837BDFE4E}"/>
    <hyperlink ref="G140" location="A126110858K" display="A126110858K" xr:uid="{384D7834-D4FA-4EF6-8B2D-344EC6CA14D7}"/>
    <hyperlink ref="H140" location="A126103298T" display="A126103298T" xr:uid="{6A88CDE2-2E7B-4E2D-ADE2-22CA0B442A82}"/>
    <hyperlink ref="F141" location="A126095790K" display="A126095790K" xr:uid="{0D056BFA-D36A-4862-9818-50C5945F1C5F}"/>
    <hyperlink ref="G141" location="A126110910J" display="A126110910J" xr:uid="{E85634F6-2841-4C2B-9AC2-455CFFFA863F}"/>
    <hyperlink ref="H141" location="A126103350R" display="A126103350R" xr:uid="{726462B9-20C4-4E03-A9A0-D1708D50EE93}"/>
    <hyperlink ref="F142" location="A126095662T" display="A126095662T" xr:uid="{24FF7332-1D59-47FC-9931-612551F84B1C}"/>
    <hyperlink ref="G142" location="A126110782A" display="A126110782A" xr:uid="{F79904A2-2A2A-4D25-B39D-07001C825D89}"/>
    <hyperlink ref="H142" location="A126103222W" display="A126103222W" xr:uid="{3E1E4F33-53E0-449C-AF87-FF6D6C1BBB21}"/>
    <hyperlink ref="F143" location="A126095778V" display="A126095778V" xr:uid="{4342108D-43C7-40D6-A423-C8656655CF54}"/>
    <hyperlink ref="G143" location="A126110898C" display="A126110898C" xr:uid="{0BD9D14C-EA5F-4129-9CC2-174D1EDB841D}"/>
    <hyperlink ref="H143" location="A126103338X" display="A126103338X" xr:uid="{C68857A8-1023-470E-8B65-DB34CD5F0991}"/>
    <hyperlink ref="F144" location="A126095782K" display="A126095782K" xr:uid="{B53C4757-323E-430D-9B0D-164945FC1607}"/>
    <hyperlink ref="G144" location="A126110902J" display="A126110902J" xr:uid="{56D397C0-0A88-4759-9E88-A1E7DF59F377}"/>
    <hyperlink ref="H144" location="A126103342R" display="A126103342R" xr:uid="{220316BE-D596-430A-BB23-C169B2A84F5E}"/>
    <hyperlink ref="F145" location="A126095670T" display="A126095670T" xr:uid="{4F00E4E0-B157-4D51-A8F8-5F002F9960CC}"/>
    <hyperlink ref="G145" location="A126110790A" display="A126110790A" xr:uid="{B37D5AE2-50CA-4D17-90E2-84B868659F36}"/>
    <hyperlink ref="H145" location="A126103230W" display="A126103230W" xr:uid="{2DCB5D22-4CC0-43AC-9193-80F28F954905}"/>
    <hyperlink ref="F146" location="A126095706J" display="A126095706J" xr:uid="{BC5924E8-CFF5-4F3B-B221-4EACEB03074E}"/>
    <hyperlink ref="G146" location="A126110826T" display="A126110826T" xr:uid="{D8B48F01-5DBC-4FF9-9770-C8B218A14111}"/>
    <hyperlink ref="H146" location="A126103266X" display="A126103266X" xr:uid="{4C4D247F-4438-48D0-8E3C-D0B8D09182C3}"/>
    <hyperlink ref="F147" location="A126095742T" display="A126095742T" xr:uid="{EAAD9CD7-26F4-4D5E-B35D-A47B07194D82}"/>
    <hyperlink ref="G147" location="A126110862A" display="A126110862A" xr:uid="{0856C4D5-9193-4AE6-AD29-BEFACC4EBF3E}"/>
    <hyperlink ref="H147" location="A126103302W" display="A126103302W" xr:uid="{1230A1CF-88DA-4EBB-8B94-75DF02048C9E}"/>
    <hyperlink ref="F148" location="A126095794V" display="A126095794V" xr:uid="{37B4A81B-AA49-4492-9906-97B0A6498131}"/>
    <hyperlink ref="G148" location="A126110914T" display="A126110914T" xr:uid="{567E07CF-5718-4223-B2D2-F7D90E194356}"/>
    <hyperlink ref="H148" location="A126103354X" display="A126103354X" xr:uid="{DC1950A2-899F-46EE-83F7-287C115626B4}"/>
    <hyperlink ref="F149" location="A126095666A" display="A126095666A" xr:uid="{03D3F873-C08A-47CE-853F-FBF2996FD6F9}"/>
    <hyperlink ref="G149" location="A126110786K" display="A126110786K" xr:uid="{BB113BDE-8547-4E7A-B0DE-266805324783}"/>
    <hyperlink ref="H149" location="A126103226F" display="A126103226F" xr:uid="{30196082-5776-44E4-8F34-4B801423470B}"/>
    <hyperlink ref="F150" location="A126095746A" display="A126095746A" xr:uid="{BA90B28E-3DBB-4942-929D-1408FC1011A3}"/>
    <hyperlink ref="G150" location="A126110866K" display="A126110866K" xr:uid="{EB1706B7-5C1D-4D2F-A9CA-A8F3DDE5F133}"/>
    <hyperlink ref="H150" location="A126103306F" display="A126103306F" xr:uid="{F38D2DAF-1032-4665-A535-DF3671860BD6}"/>
    <hyperlink ref="F151" location="A126095758K" display="A126095758K" xr:uid="{8F4525CE-40D0-4A4B-A45F-2F3F02EE4779}"/>
    <hyperlink ref="G151" location="A126110878V" display="A126110878V" xr:uid="{59B0F5BE-B2FC-4E16-8E5D-FBCC530924F2}"/>
    <hyperlink ref="H151" location="A126103318R" display="A126103318R" xr:uid="{8B822D61-5F49-4CF0-B234-8ACDF897CC39}"/>
    <hyperlink ref="F152" location="A126095690A" display="A126095690A" xr:uid="{381FD8B3-954F-4877-98BC-A4CB3097119D}"/>
    <hyperlink ref="G152" location="A126110810X" display="A126110810X" xr:uid="{530586D9-EB99-4F38-AE2A-0FBEEBCD378F}"/>
    <hyperlink ref="H152" location="A126103250F" display="A126103250F" xr:uid="{93E07C0B-CDF3-4027-98B4-D8BA70E89851}"/>
    <hyperlink ref="F153" location="A126095674A" display="A126095674A" xr:uid="{F94FB088-6965-432A-AD50-5DDF10519545}"/>
    <hyperlink ref="G153" location="A126110794K" display="A126110794K" xr:uid="{5C4E5928-6A1A-41E0-9361-50AA52D22E38}"/>
    <hyperlink ref="H153" location="A126103234F" display="A126103234F" xr:uid="{A2C0125C-0FAA-456B-A5C2-7E692BBF8E0D}"/>
    <hyperlink ref="F154" location="A126095710X" display="A126095710X" xr:uid="{1CF1871A-EDBB-419B-A285-943BAFEE2D7D}"/>
    <hyperlink ref="G154" location="A126110830J" display="A126110830J" xr:uid="{512A3214-4F11-4CEA-95D6-0D7326D0CE63}"/>
    <hyperlink ref="H154" location="A126103270R" display="A126103270R" xr:uid="{6BA82EA5-BFD8-4A61-BA26-905938F36F89}"/>
    <hyperlink ref="F155" location="A126095686K" display="A126095686K" xr:uid="{CBD1F812-8A14-4741-8A71-604C9CC34F60}"/>
    <hyperlink ref="G155" location="A126110806J" display="A126110806J" xr:uid="{C8414BCA-120F-43CD-BB44-E98E29B7EA95}"/>
    <hyperlink ref="H155" location="A126103246R" display="A126103246R" xr:uid="{27999A7C-024B-48E8-AB1D-F2ECD7201195}"/>
    <hyperlink ref="F156" location="A126095714J" display="A126095714J" xr:uid="{D22F0DD2-936D-4A8A-A30C-1398C1C8CB80}"/>
    <hyperlink ref="G156" location="A126110834T" display="A126110834T" xr:uid="{D4E229E8-1838-4112-8A8E-B4B58F1650D6}"/>
    <hyperlink ref="H156" location="A126103274X" display="A126103274X" xr:uid="{50ED0E59-CC7D-4CC6-A7F6-2F6BF7F073F4}"/>
    <hyperlink ref="F157" location="A126095694K" display="A126095694K" xr:uid="{2FAABF59-B234-4783-B78F-71960BAB21B2}"/>
    <hyperlink ref="G157" location="A126110814J" display="A126110814J" xr:uid="{2B1FBA86-ECAB-41D5-B23A-B5FCB98E941F}"/>
    <hyperlink ref="H157" location="A126103254R" display="A126103254R" xr:uid="{380A5DCF-6197-4C9D-B6AB-8F95F39EFC99}"/>
    <hyperlink ref="I123" location="A126095202C" display="A126095202C" xr:uid="{13D2DBE8-F5FC-4780-A046-111A9856ADB1}"/>
    <hyperlink ref="J123" location="A126110322L" display="A126110322L" xr:uid="{18D163D4-0536-4F23-BE74-21814F9EA2EE}"/>
    <hyperlink ref="K123" location="A126102762T" display="A126102762T" xr:uid="{D05BACAA-5C3F-400D-B9BB-0C9FC4E911EF}"/>
    <hyperlink ref="I124" location="A126095158F" display="A126095158F" xr:uid="{60FDDB2A-7790-449B-B5EA-7D71A1FA6DA3}"/>
    <hyperlink ref="J124" location="A126110278R" display="A126110278R" xr:uid="{BD4E87C6-2CA1-4D7B-BCA2-9ECAFF71FA07}"/>
    <hyperlink ref="K124" location="A126102718J" display="A126102718J" xr:uid="{15B27CD0-E1C1-4336-B77B-8155345BD0FF}"/>
    <hyperlink ref="I125" location="A126095206L" display="A126095206L" xr:uid="{93C80ADF-E746-4782-A172-C73A5EFB9244}"/>
    <hyperlink ref="J125" location="A126110326W" display="A126110326W" xr:uid="{ADFF3E3F-3855-4EF5-8E2E-E8E4B0027FB5}"/>
    <hyperlink ref="K125" location="A126102766A" display="A126102766A" xr:uid="{6EE15D4B-7445-40F5-A15F-0518DDFCFADB}"/>
    <hyperlink ref="I126" location="A126095210C" display="A126095210C" xr:uid="{7E693F54-F68A-4033-9CC7-F903F0643293}"/>
    <hyperlink ref="J126" location="A126110330L" display="A126110330L" xr:uid="{6D36E38B-9B81-4EB1-8754-DB0C043A9595}"/>
    <hyperlink ref="K126" location="A126102770T" display="A126102770T" xr:uid="{55769046-63A7-4AF2-AF6F-4B78EBBCA363}"/>
    <hyperlink ref="I127" location="A126095162W" display="A126095162W" xr:uid="{FFD36544-0254-44E1-8CB6-B1222976FECC}"/>
    <hyperlink ref="J127" location="A126110282F" display="A126110282F" xr:uid="{F66609F3-C8C9-47F2-9000-DCC731E78762}"/>
    <hyperlink ref="K127" location="A126102722X" display="A126102722X" xr:uid="{AFA3E680-59E3-475E-A18E-3FD7EEDC7724}"/>
    <hyperlink ref="I128" location="A126095166F" display="A126095166F" xr:uid="{FBE7D465-F685-40AA-B1C3-C347B198AA07}"/>
    <hyperlink ref="J128" location="A126110286R" display="A126110286R" xr:uid="{D04E526C-C0E1-4C49-ADCB-7986491700C8}"/>
    <hyperlink ref="K128" location="A126102726J" display="A126102726J" xr:uid="{9204BF1F-2FCD-4389-B686-0DA6D6618029}"/>
    <hyperlink ref="I129" location="A126095190F" display="A126095190F" xr:uid="{DACE8EC8-F103-4BF9-A63C-A304FF7CB12B}"/>
    <hyperlink ref="J129" location="A126110310C" display="A126110310C" xr:uid="{1ECF06D9-CEC4-4A28-9DAE-A0A2A7B96522}"/>
    <hyperlink ref="K129" location="A126102750J" display="A126102750J" xr:uid="{5AA34247-D1EC-4C36-BF3D-821CA556B129}"/>
    <hyperlink ref="I130" location="A126095138W" display="A126095138W" xr:uid="{2AA18578-DA88-4A08-9B12-4670EF2981B8}"/>
    <hyperlink ref="J130" location="A126110258F" display="A126110258F" xr:uid="{70BB7B35-604B-45DF-A865-AF1CC0123411}"/>
    <hyperlink ref="K130" location="A126102698K" display="A126102698K" xr:uid="{F922F6DD-8B38-4662-BB54-4E24A69C6B53}"/>
    <hyperlink ref="I131" location="A126095214L" display="A126095214L" xr:uid="{CAD06785-E1EB-44B6-B7B8-E76AE9023C35}"/>
    <hyperlink ref="J131" location="A126110334W" display="A126110334W" xr:uid="{EE646CFF-3133-48FC-BD15-C6AA971F941F}"/>
    <hyperlink ref="K131" location="A126102774A" display="A126102774A" xr:uid="{5B063752-E136-49F1-A883-E962192A28DA}"/>
    <hyperlink ref="I132" location="A126095194R" display="A126095194R" xr:uid="{FBF56ED0-E7E8-4C70-AEC4-FF5E53E0B239}"/>
    <hyperlink ref="J132" location="A126110314L" display="A126110314L" xr:uid="{134EEF02-DD3A-40F7-8C7B-57218879C298}"/>
    <hyperlink ref="K132" location="A126102754T" display="A126102754T" xr:uid="{2EED3B9A-067F-428C-9AC4-86D2BFF7FB64}"/>
    <hyperlink ref="I133" location="A126095226W" display="A126095226W" xr:uid="{F62F0531-B27A-4957-9619-2C02AA56F0F4}"/>
    <hyperlink ref="J133" location="A126110346F" display="A126110346F" xr:uid="{645013B1-45D9-4952-9179-5AB6A3AE29E6}"/>
    <hyperlink ref="K133" location="A126102786K" display="A126102786K" xr:uid="{398277E5-3CC7-479C-9B05-E46D71EBB565}"/>
    <hyperlink ref="I134" location="A126095142L" display="A126095142L" xr:uid="{BD46BE87-5F5A-4C27-B89B-19C33327A806}"/>
    <hyperlink ref="J134" location="A126110262W" display="A126110262W" xr:uid="{C54A84D0-B5D1-4A75-8B7A-EA1444A0F67D}"/>
    <hyperlink ref="K134" location="A126102702R" display="A126102702R" xr:uid="{80FB2419-229C-4FA8-961B-CABE9E7877F1}"/>
    <hyperlink ref="I135" location="A126095098R" display="A126095098R" xr:uid="{B5804653-9323-49AC-BF7A-A2C80264BEF8}"/>
    <hyperlink ref="J135" location="A126110218L" display="A126110218L" xr:uid="{B8607029-8557-472A-8FC3-5BAD09F3F795}"/>
    <hyperlink ref="K135" location="A126102658T" display="A126102658T" xr:uid="{EE0EF0C0-67DB-499F-9C48-B2BAA75853B3}"/>
    <hyperlink ref="I136" location="A126095118L" display="A126095118L" xr:uid="{7F400F2D-ED72-4A65-9557-4D0B82C9BE6A}"/>
    <hyperlink ref="J136" location="A126110238W" display="A126110238W" xr:uid="{5FE19228-48A1-4386-B8CF-90C8FF0A4008}"/>
    <hyperlink ref="K136" location="A126102678A" display="A126102678A" xr:uid="{0C8F66C7-9F78-4A2C-97C1-BA0EB195A2C4}"/>
    <hyperlink ref="I137" location="A126095170W" display="A126095170W" xr:uid="{8206E450-BA77-40EA-B1B8-5580D2120934}"/>
    <hyperlink ref="J137" location="A126110290F" display="A126110290F" xr:uid="{29CA8BB7-7777-459F-9431-D4DA4BBF5D84}"/>
    <hyperlink ref="K137" location="A126102730X" display="A126102730X" xr:uid="{E5F964D8-51C6-49CD-ADE6-66AA3BDBFA30}"/>
    <hyperlink ref="I138" location="A126095122C" display="A126095122C" xr:uid="{72B58EB0-A80A-42AF-9FC1-FEC95DFC18C7}"/>
    <hyperlink ref="J138" location="A126110242L" display="A126110242L" xr:uid="{201380AB-6010-4F38-8802-39536E53605C}"/>
    <hyperlink ref="K138" location="A126102682T" display="A126102682T" xr:uid="{9A411693-EB98-46CD-B1C6-3DC16F4991EE}"/>
    <hyperlink ref="I139" location="A126095174F" display="A126095174F" xr:uid="{5E5EB4E7-1E80-4E08-837D-090FE9585DA3}"/>
    <hyperlink ref="J139" location="A126110294R" display="A126110294R" xr:uid="{987485E0-130B-40FD-9AFA-8415014E808F}"/>
    <hyperlink ref="K139" location="A126102734J" display="A126102734J" xr:uid="{96358189-BD4E-4152-B0DB-7110C5E0ABB2}"/>
    <hyperlink ref="I140" location="A126095178R" display="A126095178R" xr:uid="{379FFFDE-6DE2-4750-9E09-66BCB26489CE}"/>
    <hyperlink ref="J140" location="A126110298X" display="A126110298X" xr:uid="{0FBB8AB7-8107-4E22-91D4-DAFB4FE14994}"/>
    <hyperlink ref="K140" location="A126102738T" display="A126102738T" xr:uid="{4AD5E207-9325-420D-B912-9B01F3548EEC}"/>
    <hyperlink ref="I141" location="A126095230L" display="A126095230L" xr:uid="{827C680F-C4AE-4209-9E4D-E8F8329C4963}"/>
    <hyperlink ref="J141" location="A126110350W" display="A126110350W" xr:uid="{649CDDE6-2411-4585-A203-BC512FA54B78}"/>
    <hyperlink ref="K141" location="A126102790A" display="A126102790A" xr:uid="{C998C6D0-57A8-44F8-95C1-7AB5CA0E8BDE}"/>
    <hyperlink ref="I142" location="A126095102V" display="A126095102V" xr:uid="{09543FB2-8143-49A9-9E72-2DCFCBA98FD6}"/>
    <hyperlink ref="J142" location="A126110222C" display="A126110222C" xr:uid="{1FA9C157-A569-4FEF-9D04-A253CFA0C271}"/>
    <hyperlink ref="K142" location="A126102662J" display="A126102662J" xr:uid="{DFD4979E-3902-473C-945F-2DB16EDADE6F}"/>
    <hyperlink ref="I143" location="A126095218W" display="A126095218W" xr:uid="{CD85FC28-B670-451A-8D37-805C1E25F34B}"/>
    <hyperlink ref="J143" location="A126110338F" display="A126110338F" xr:uid="{49601281-6ACF-461F-8DD4-E405FDF631F2}"/>
    <hyperlink ref="K143" location="A126102778K" display="A126102778K" xr:uid="{16635241-39F7-425E-A3B3-172025A2A11E}"/>
    <hyperlink ref="I144" location="A126095222L" display="A126095222L" xr:uid="{CBF2D33D-B46C-4C14-B1A8-4C88CF45DBDC}"/>
    <hyperlink ref="J144" location="A126110342W" display="A126110342W" xr:uid="{C7190EC7-D6D3-40BB-A8AF-CA0112B5DC94}"/>
    <hyperlink ref="K144" location="A126102782A" display="A126102782A" xr:uid="{CEBC18EB-84BA-44B5-91FD-5218C6901450}"/>
    <hyperlink ref="I145" location="A126095110V" display="A126095110V" xr:uid="{3A49820B-B139-4BD8-9128-B16CA03D6C1C}"/>
    <hyperlink ref="J145" location="A126110230C" display="A126110230C" xr:uid="{3318757A-200D-4E48-A21B-3664B323E78F}"/>
    <hyperlink ref="K145" location="A126102670J" display="A126102670J" xr:uid="{8D23C4F4-7116-4C07-A77E-240E99BFD76C}"/>
    <hyperlink ref="I146" location="A126095146W" display="A126095146W" xr:uid="{45CBF96A-E35A-48D3-AD7C-9B463FF8F759}"/>
    <hyperlink ref="J146" location="A126110266F" display="A126110266F" xr:uid="{EF85321D-4140-44F0-979B-EE2848639B45}"/>
    <hyperlink ref="K146" location="A126102706X" display="A126102706X" xr:uid="{8C5A8DCD-6AFD-4C13-8DB8-EBC1430AF851}"/>
    <hyperlink ref="I147" location="A126095182F" display="A126095182F" xr:uid="{BDCA706B-60E0-40D0-BF5A-843BF6B5B8E1}"/>
    <hyperlink ref="J147" location="A126110302C" display="A126110302C" xr:uid="{5BBDA4DC-14B4-407A-A2B8-DE3A56296125}"/>
    <hyperlink ref="K147" location="A126102742J" display="A126102742J" xr:uid="{01EDCC1C-C772-456B-8534-56E20982532A}"/>
    <hyperlink ref="I148" location="A126095234W" display="A126095234W" xr:uid="{25FBBD8A-25BF-42C3-95EC-C5C008304786}"/>
    <hyperlink ref="J148" location="A126110354F" display="A126110354F" xr:uid="{5A23D463-1371-4CF4-967D-2940833C9674}"/>
    <hyperlink ref="K148" location="A126102794K" display="A126102794K" xr:uid="{BF5795BE-C6E8-4125-AACF-1CB9715978F5}"/>
    <hyperlink ref="I149" location="A126095106C" display="A126095106C" xr:uid="{D4997802-D54D-4866-ADDF-A78449987124}"/>
    <hyperlink ref="J149" location="A126110226L" display="A126110226L" xr:uid="{303C081B-709F-4115-8144-6E874EC996D5}"/>
    <hyperlink ref="K149" location="A126102666T" display="A126102666T" xr:uid="{70F869EB-39A2-4BA1-9ABF-769FE60130B2}"/>
    <hyperlink ref="I150" location="A126095186R" display="A126095186R" xr:uid="{D3C6C7DA-74A9-4A2E-8EF8-4BBCB9F336A2}"/>
    <hyperlink ref="J150" location="A126110306L" display="A126110306L" xr:uid="{709FE07F-BF4D-4564-9E9E-2195D8F9E45D}"/>
    <hyperlink ref="K150" location="A126102746T" display="A126102746T" xr:uid="{1DBD6E19-D9E2-4834-9125-066E3E1EDE3C}"/>
    <hyperlink ref="I151" location="A126095198X" display="A126095198X" xr:uid="{A2AC201F-6C49-4E7E-9288-2B12D174D02D}"/>
    <hyperlink ref="J151" location="A126110318W" display="A126110318W" xr:uid="{3802EAC6-6A2D-41C9-A469-34CB2899A6DE}"/>
    <hyperlink ref="K151" location="A126102758A" display="A126102758A" xr:uid="{C180B5A6-5404-4955-9C66-976841EE51B1}"/>
    <hyperlink ref="I152" location="A126095130C" display="A126095130C" xr:uid="{1EC28D65-C5F9-4FF6-8D3C-D1778DB77791}"/>
    <hyperlink ref="J152" location="A126110250L" display="A126110250L" xr:uid="{F5131716-0E37-4B86-B236-CBE044D6BE9A}"/>
    <hyperlink ref="K152" location="A126102690T" display="A126102690T" xr:uid="{35380149-EEE0-4237-835D-EB6996476C99}"/>
    <hyperlink ref="I153" location="A126095114C" display="A126095114C" xr:uid="{508FCB53-D7AC-4272-85CE-103C3A071624}"/>
    <hyperlink ref="J153" location="A126110234L" display="A126110234L" xr:uid="{9B5F783A-BBBC-4D0D-9F17-3B796C002AB1}"/>
    <hyperlink ref="K153" location="A126102674T" display="A126102674T" xr:uid="{15EE00DE-8E35-46F1-BD74-E2E8D91C24C2}"/>
    <hyperlink ref="I154" location="A126095150L" display="A126095150L" xr:uid="{CE24AF2A-D7CC-450F-8B94-62B95DA97821}"/>
    <hyperlink ref="J154" location="A126110270W" display="A126110270W" xr:uid="{74AEB307-F1EB-43AE-A43E-5E595731C15E}"/>
    <hyperlink ref="K154" location="A126102710R" display="A126102710R" xr:uid="{781C80EA-48C9-4CBC-8E2A-C130F6657D77}"/>
    <hyperlink ref="I155" location="A126095126L" display="A126095126L" xr:uid="{7EA993BB-38BA-4F96-8A70-58890AD73394}"/>
    <hyperlink ref="J155" location="A126110246W" display="A126110246W" xr:uid="{8039C36A-E420-4CE4-8C64-4A73662D1A68}"/>
    <hyperlink ref="K155" location="A126102686A" display="A126102686A" xr:uid="{802D9102-68D5-4CDB-AB43-FD68F277801B}"/>
    <hyperlink ref="I156" location="A126095154W" display="A126095154W" xr:uid="{B6F9239F-5A94-447C-BF20-5828BAB64302}"/>
    <hyperlink ref="J156" location="A126110274F" display="A126110274F" xr:uid="{CACB5A5D-BB84-47F7-B62B-A76434295173}"/>
    <hyperlink ref="K156" location="A126102714X" display="A126102714X" xr:uid="{04AAE254-192C-479C-9681-9CBA1F5E13A7}"/>
    <hyperlink ref="I157" location="A126095134L" display="A126095134L" xr:uid="{C75F4877-49AF-48FF-BF38-3746BA2ECF1A}"/>
    <hyperlink ref="J157" location="A126110254W" display="A126110254W" xr:uid="{F53518C0-D8DF-45C9-B247-E8AC85C623DC}"/>
    <hyperlink ref="K157" location="A126102694A" display="A126102694A" xr:uid="{179A26C5-56F6-4AC3-904D-8409932DBE1C}"/>
    <hyperlink ref="L123" location="A126095902T" display="A126095902T" xr:uid="{7FED71F8-98AF-428B-8385-01CAAB3140C0}"/>
    <hyperlink ref="M123" location="A126111022C" display="A126111022C" xr:uid="{47C7803B-7253-4196-8FF1-79A97D060FA0}"/>
    <hyperlink ref="N123" location="A126103462J" display="A126103462J" xr:uid="{F765EC1C-077D-45E1-9DA1-17D9A18E3969}"/>
    <hyperlink ref="L124" location="A126095858V" display="A126095858V" xr:uid="{18DCE4D8-C75B-4AE2-8E0A-C1B31F0D2715}"/>
    <hyperlink ref="M124" location="A126110978C" display="A126110978C" xr:uid="{BC466E9A-D800-478B-8EC4-8BC02D7E5281}"/>
    <hyperlink ref="N124" location="A126103418X" display="A126103418X" xr:uid="{C24CE355-E4B9-49A0-8AF9-675BFD39F2FD}"/>
    <hyperlink ref="L125" location="A126095906A" display="A126095906A" xr:uid="{229399C5-9D71-46A3-86C4-CED201619B4B}"/>
    <hyperlink ref="M125" location="A126111026L" display="A126111026L" xr:uid="{8E5D4754-B198-4B76-BD6D-57351E2D969C}"/>
    <hyperlink ref="N125" location="A126103466T" display="A126103466T" xr:uid="{45CB481B-39AF-4A28-A7F1-1C8E255BBF4A}"/>
    <hyperlink ref="L126" location="A126095910T" display="A126095910T" xr:uid="{3BD80EC5-46D4-4583-9DF9-31C8DE9822CC}"/>
    <hyperlink ref="M126" location="A126111030C" display="A126111030C" xr:uid="{F0429E51-E8B4-4B69-B025-92F53D3AE1D6}"/>
    <hyperlink ref="N126" location="A126103470J" display="A126103470J" xr:uid="{46D3B371-5697-4AFA-9FE2-FA7AB2D4B3FC}"/>
    <hyperlink ref="L127" location="A126095862K" display="A126095862K" xr:uid="{2B6057C7-5BF3-4823-9CEF-90524C1CF5F0}"/>
    <hyperlink ref="M127" location="A126110982V" display="A126110982V" xr:uid="{B4D754AA-1C92-4A45-B86C-5398DA0B6A33}"/>
    <hyperlink ref="N127" location="A126103422R" display="A126103422R" xr:uid="{3276CE4C-3D93-4DA7-B42D-734292DAFD99}"/>
    <hyperlink ref="L128" location="A126095866V" display="A126095866V" xr:uid="{03D96646-161A-4ADE-9953-19D53B021B2B}"/>
    <hyperlink ref="M128" location="A126110986C" display="A126110986C" xr:uid="{FF6A3A75-F552-46CB-BDD6-05DFCEE88C04}"/>
    <hyperlink ref="N128" location="A126103426X" display="A126103426X" xr:uid="{3082F206-FA64-4FDD-846E-BD7FC7D116EA}"/>
    <hyperlink ref="L129" location="A126095890V" display="A126095890V" xr:uid="{1CC32A17-D550-4CCB-9252-1C1820F916E6}"/>
    <hyperlink ref="M129" location="A126111010V" display="A126111010V" xr:uid="{2FE43D29-F51A-455A-91FA-62F393CC4706}"/>
    <hyperlink ref="N129" location="A126103450X" display="A126103450X" xr:uid="{15067A08-42F9-439C-8180-C64AE5E77CB9}"/>
    <hyperlink ref="L130" location="A126095838K" display="A126095838K" xr:uid="{11E30279-A0DC-410B-9B9D-0E4D804908E1}"/>
    <hyperlink ref="M130" location="A126110958V" display="A126110958V" xr:uid="{137E295B-7FE6-410E-AEEB-DECFEF999DFC}"/>
    <hyperlink ref="N130" location="A126103398A" display="A126103398A" xr:uid="{D3210608-0529-4469-BE91-65CE65B0E7BD}"/>
    <hyperlink ref="L131" location="A126095914A" display="A126095914A" xr:uid="{869B171E-C083-4567-84E5-3CD6CBE37A9F}"/>
    <hyperlink ref="M131" location="A126111034L" display="A126111034L" xr:uid="{81748FEE-0993-4BDE-BD9F-1BE719619879}"/>
    <hyperlink ref="N131" location="A126103474T" display="A126103474T" xr:uid="{83D781D3-1ADB-41BC-9BA4-EFA348EB5E9A}"/>
    <hyperlink ref="L132" location="A126095894C" display="A126095894C" xr:uid="{DAF82D0E-5B65-482E-8EB8-AC02FD913346}"/>
    <hyperlink ref="M132" location="A126111014C" display="A126111014C" xr:uid="{E547152F-1F5A-43AC-A588-0135932E3009}"/>
    <hyperlink ref="N132" location="A126103454J" display="A126103454J" xr:uid="{F035FE2A-B68C-46A9-A4C9-19A0BD278754}"/>
    <hyperlink ref="L133" location="A126095926K" display="A126095926K" xr:uid="{CA2D5F91-A449-47C0-AAE9-440E667431D7}"/>
    <hyperlink ref="M133" location="A126111046W" display="A126111046W" xr:uid="{5B65B222-7C14-455F-9A13-908E1289EC45}"/>
    <hyperlink ref="N133" location="A126103486A" display="A126103486A" xr:uid="{F18CAAD4-43C9-4833-AFD4-977E6311CD91}"/>
    <hyperlink ref="L134" location="A126095842A" display="A126095842A" xr:uid="{6433C093-B2E9-4A7E-AA77-F42C9FDAD59C}"/>
    <hyperlink ref="M134" location="A126110962K" display="A126110962K" xr:uid="{205472F3-AAE9-49B3-B399-FE966CD08E3E}"/>
    <hyperlink ref="N134" location="A126103402F" display="A126103402F" xr:uid="{0470E030-FD54-492B-91B5-866F22A1CCC4}"/>
    <hyperlink ref="L135" location="A126095798C" display="A126095798C" xr:uid="{D3A64F9F-F7DF-49FB-A2CC-E48103244FA1}"/>
    <hyperlink ref="M135" location="A126110918A" display="A126110918A" xr:uid="{92DE9911-868C-4738-B200-17E5D2640CB3}"/>
    <hyperlink ref="N135" location="A126103358J" display="A126103358J" xr:uid="{0403499B-7FEE-45F3-B077-9C9DB0A13CC9}"/>
    <hyperlink ref="L136" location="A126095818A" display="A126095818A" xr:uid="{98C0BDF1-339D-4C9B-8AE5-F2D582BCCE89}"/>
    <hyperlink ref="M136" location="A126110938K" display="A126110938K" xr:uid="{9E670C79-F9B7-4004-B825-492A17462984}"/>
    <hyperlink ref="N136" location="A126103378T" display="A126103378T" xr:uid="{93C9181B-7192-4F1D-B4C9-08E2EFFA8EE0}"/>
    <hyperlink ref="L137" location="A126095870K" display="A126095870K" xr:uid="{301ED7B8-BC01-4545-AA0B-3B2CAAD3D514}"/>
    <hyperlink ref="M137" location="A126110990V" display="A126110990V" xr:uid="{EBCF9574-6D57-4887-8B73-F5FAD4C67A9C}"/>
    <hyperlink ref="N137" location="A126103430R" display="A126103430R" xr:uid="{65ECBEE5-462C-4876-8CFC-C203630DF7CB}"/>
    <hyperlink ref="L138" location="A126095822T" display="A126095822T" xr:uid="{CB55AF38-0732-4C27-91E9-0E331A4FCFF2}"/>
    <hyperlink ref="M138" location="A126110942A" display="A126110942A" xr:uid="{D44E2489-DE92-4C8A-B0F7-A03002B4345A}"/>
    <hyperlink ref="N138" location="A126103382J" display="A126103382J" xr:uid="{4B3FB109-57DA-4F93-A818-36882A58CA39}"/>
    <hyperlink ref="L139" location="A126095874V" display="A126095874V" xr:uid="{36573832-041A-464A-9A8F-6FD148C3EB0E}"/>
    <hyperlink ref="M139" location="A126110994C" display="A126110994C" xr:uid="{6D7745AD-7471-40B4-B1BB-14E4CAE5CDE3}"/>
    <hyperlink ref="N139" location="A126103434X" display="A126103434X" xr:uid="{50CD6CE0-5F35-4326-B7D7-A69DD58B4675}"/>
    <hyperlink ref="L140" location="A126095878C" display="A126095878C" xr:uid="{1C80855E-2C15-4AC5-966B-B24B5496EEC9}"/>
    <hyperlink ref="M140" location="A126110998L" display="A126110998L" xr:uid="{0BE7B51E-FA75-4089-99D5-D6168BDB3690}"/>
    <hyperlink ref="N140" location="A126103438J" display="A126103438J" xr:uid="{54635288-ECF4-4F8B-BC45-13B8581DA724}"/>
    <hyperlink ref="L141" location="A126095930A" display="A126095930A" xr:uid="{167DF279-FDDA-4798-966C-EF3517A8D468}"/>
    <hyperlink ref="M141" location="A126111050L" display="A126111050L" xr:uid="{F99F66DA-1FE4-4BE2-AEA1-A48630201858}"/>
    <hyperlink ref="N141" location="A126103490T" display="A126103490T" xr:uid="{2DCFF1A9-FB87-4F50-B515-F9421AD37BF5}"/>
    <hyperlink ref="L142" location="A126095802J" display="A126095802J" xr:uid="{2E8689BB-9728-48B2-9DAE-CA78865BFA2D}"/>
    <hyperlink ref="M142" location="A126110922T" display="A126110922T" xr:uid="{0E10DC6F-F1A3-4D48-B8F1-DFB7ABA0CE11}"/>
    <hyperlink ref="N142" location="A126103362X" display="A126103362X" xr:uid="{E5D6B930-0A28-4D20-B458-BF4A42E893B5}"/>
    <hyperlink ref="L143" location="A126095918K" display="A126095918K" xr:uid="{C8F7850D-37D4-4B54-9009-B55BB7CFC05D}"/>
    <hyperlink ref="M143" location="A126111038W" display="A126111038W" xr:uid="{0977266D-4660-4B62-88D3-EC8C31026275}"/>
    <hyperlink ref="N143" location="A126103478A" display="A126103478A" xr:uid="{F87BBD48-2427-45E7-ACB1-440182230C49}"/>
    <hyperlink ref="L144" location="A126095922A" display="A126095922A" xr:uid="{52438204-552B-4E5B-864B-9AFA6DA0FDBC}"/>
    <hyperlink ref="M144" location="A126111042L" display="A126111042L" xr:uid="{90C4E0C6-9147-41D5-BBAA-BEB4115124D8}"/>
    <hyperlink ref="N144" location="A126103482T" display="A126103482T" xr:uid="{8CC4F2FD-9F2F-4AA2-98AF-3E9B10AD4506}"/>
    <hyperlink ref="L145" location="A126095810J" display="A126095810J" xr:uid="{FAACE294-93B9-4B69-A582-1A2B7B65264C}"/>
    <hyperlink ref="M145" location="A126110930T" display="A126110930T" xr:uid="{9735299C-7DFD-4905-A1F0-5E7628226D1D}"/>
    <hyperlink ref="N145" location="A126103370X" display="A126103370X" xr:uid="{0F6D1D0E-5B88-4174-B710-C3A368D76233}"/>
    <hyperlink ref="L146" location="A126095846K" display="A126095846K" xr:uid="{F8BC45A3-7482-42FF-90A0-139F46A1269D}"/>
    <hyperlink ref="M146" location="A126110966V" display="A126110966V" xr:uid="{F6EB0AAB-D62B-47A1-8AD8-A3040C69BB18}"/>
    <hyperlink ref="N146" location="A126103406R" display="A126103406R" xr:uid="{807AC3FE-114C-44FB-B1AF-52F40930BB99}"/>
    <hyperlink ref="L147" location="A126095882V" display="A126095882V" xr:uid="{CB77FF80-DBBB-46A9-ABE5-6D2C2F082660}"/>
    <hyperlink ref="M147" location="A126111002V" display="A126111002V" xr:uid="{71F3BB88-9C81-45A0-8F25-177258E4B1CA}"/>
    <hyperlink ref="N147" location="A126103442X" display="A126103442X" xr:uid="{C3061FEE-FF6A-49BC-9419-FB60A7324DAB}"/>
    <hyperlink ref="L148" location="A126095934K" display="A126095934K" xr:uid="{FDBF6031-BFCB-4038-888F-1214F56106DE}"/>
    <hyperlink ref="M148" location="A126111054W" display="A126111054W" xr:uid="{5C6C2799-A306-4D6B-9718-6F7058B27FE5}"/>
    <hyperlink ref="N148" location="A126103494A" display="A126103494A" xr:uid="{E5C810AA-85EF-4EC8-AE15-3124459B2C2C}"/>
    <hyperlink ref="L149" location="A126095806T" display="A126095806T" xr:uid="{7013A4A7-57EB-4E36-884F-A0EBD394F803}"/>
    <hyperlink ref="M149" location="A126110926A" display="A126110926A" xr:uid="{28961D3C-EA02-49B2-A2EF-D8770400261F}"/>
    <hyperlink ref="N149" location="A126103366J" display="A126103366J" xr:uid="{9B710496-CF8F-4759-8B66-EC50940BE41C}"/>
    <hyperlink ref="L150" location="A126095886C" display="A126095886C" xr:uid="{1A968D34-C901-4230-8B57-01890C4CCDFF}"/>
    <hyperlink ref="M150" location="A126111006C" display="A126111006C" xr:uid="{A5DB23E5-138B-49CD-A53F-9C20A1AEF3AD}"/>
    <hyperlink ref="N150" location="A126103446J" display="A126103446J" xr:uid="{23781690-2C57-49A9-AFA5-37B952046E6C}"/>
    <hyperlink ref="L151" location="A126095898L" display="A126095898L" xr:uid="{322895C2-E580-48C2-886E-2D2CD72AE188}"/>
    <hyperlink ref="M151" location="A126111018L" display="A126111018L" xr:uid="{9DD602A9-A478-40D3-BD9D-1D6CD5E18890}"/>
    <hyperlink ref="N151" location="A126103458T" display="A126103458T" xr:uid="{A3CB5A4D-9F5A-4C33-963B-A68AA131AA68}"/>
    <hyperlink ref="L152" location="A126095830T" display="A126095830T" xr:uid="{E010E06E-7975-4E8D-B1B4-4FAA0A3A18E5}"/>
    <hyperlink ref="M152" location="A126110950A" display="A126110950A" xr:uid="{87583122-0C51-454C-BADF-8C38D083D81A}"/>
    <hyperlink ref="N152" location="A126103390J" display="A126103390J" xr:uid="{FA5F7CF8-1A37-47DD-B896-A7D58CFF04FB}"/>
    <hyperlink ref="L153" location="A126095814T" display="A126095814T" xr:uid="{D8E2FC34-42A0-4D37-A82D-29FC7FE4F6EB}"/>
    <hyperlink ref="M153" location="A126110934A" display="A126110934A" xr:uid="{D7F90043-F9D3-4AC7-8702-D10DE7BB85AF}"/>
    <hyperlink ref="N153" location="A126103374J" display="A126103374J" xr:uid="{176259C6-9885-4FE1-B741-B54CB4836BF6}"/>
    <hyperlink ref="L154" location="A126095850A" display="A126095850A" xr:uid="{D926771B-C8A0-434E-8D34-7602B9EC0E03}"/>
    <hyperlink ref="M154" location="A126110970K" display="A126110970K" xr:uid="{7ABECD92-EFE4-4D2D-AFA5-6E06DAAF62D7}"/>
    <hyperlink ref="N154" location="A126103410F" display="A126103410F" xr:uid="{9BD2C8BD-CDE4-4342-967F-0D84C78BBCEF}"/>
    <hyperlink ref="L155" location="A126095826A" display="A126095826A" xr:uid="{95A746FD-7864-4E60-ADFB-155A7EF4FBE1}"/>
    <hyperlink ref="M155" location="A126110946K" display="A126110946K" xr:uid="{67083FB6-8BEB-4A8B-A1AD-EE7F3940C0DD}"/>
    <hyperlink ref="N155" location="A126103386T" display="A126103386T" xr:uid="{F5A72A65-EED5-4A1E-B0C3-EDFBFF57C1C1}"/>
    <hyperlink ref="L156" location="A126095854K" display="A126095854K" xr:uid="{9DBDA398-9B66-4653-A2E3-83CD1992DB4F}"/>
    <hyperlink ref="M156" location="A126110974V" display="A126110974V" xr:uid="{97A6DEB8-5DB6-4A87-AA9D-D91A38117345}"/>
    <hyperlink ref="N156" location="A126103414R" display="A126103414R" xr:uid="{EDD170E5-F5BB-484C-8E5C-63FAE01C8A7C}"/>
    <hyperlink ref="L157" location="A126095834A" display="A126095834A" xr:uid="{5640A762-03F0-41A6-9312-2ED020501A75}"/>
    <hyperlink ref="M157" location="A126110954K" display="A126110954K" xr:uid="{C09570CB-E5F3-46F2-BBBF-688D78EE2E07}"/>
    <hyperlink ref="N157" location="A126103394T" display="A126103394T" xr:uid="{5CAF637E-4CEE-4EE2-9418-43C39A281ACD}"/>
    <hyperlink ref="O123" location="A126096042W" display="A126096042W" xr:uid="{6BDE7F93-7FC8-4E73-B5CC-FA8DCC54DCDC}"/>
    <hyperlink ref="P123" location="A126111162F" display="A126111162F" xr:uid="{720F99A6-35A9-49DE-AAC7-EF1429E10B2F}"/>
    <hyperlink ref="Q123" location="A126103602X" display="A126103602X" xr:uid="{96B294EF-50A5-45EC-A4E9-571D6D603DDE}"/>
    <hyperlink ref="O124" location="A126095998W" display="A126095998W" xr:uid="{3EF3949B-329F-446E-8DDE-FB77EE337E71}"/>
    <hyperlink ref="P124" location="A126111118W" display="A126111118W" xr:uid="{AA50658B-A901-4E34-A50A-A55A451DAAAA}"/>
    <hyperlink ref="Q124" location="A126103558A" display="A126103558A" xr:uid="{7218C23C-97BC-4CBD-A7BC-CFC162F6BBB4}"/>
    <hyperlink ref="O125" location="A126096046F" display="A126096046F" xr:uid="{FB27D28B-0DE4-4495-9085-C094CE3D033E}"/>
    <hyperlink ref="P125" location="A126111166R" display="A126111166R" xr:uid="{B8963606-9676-4DF2-8B96-89A1E5965219}"/>
    <hyperlink ref="Q125" location="A126103606J" display="A126103606J" xr:uid="{3B5845FC-7767-4583-8F4A-D108A181F508}"/>
    <hyperlink ref="O126" location="A126096050W" display="A126096050W" xr:uid="{9831553A-68CA-4F48-9BC8-436187F80288}"/>
    <hyperlink ref="P126" location="A126111170F" display="A126111170F" xr:uid="{1691B5AC-051D-4BAB-9762-4BEB5B473356}"/>
    <hyperlink ref="Q126" location="A126103610X" display="A126103610X" xr:uid="{215142FC-3FB4-4B54-B22B-12021837A1E3}"/>
    <hyperlink ref="O127" location="A126096002C" display="A126096002C" xr:uid="{E208A595-2292-4340-A480-AA1BBDA712F9}"/>
    <hyperlink ref="P127" location="A126111122L" display="A126111122L" xr:uid="{DABB81DF-4ADF-43EB-A5FE-E7A30CD239F5}"/>
    <hyperlink ref="Q127" location="A126103562T" display="A126103562T" xr:uid="{16AAFB7A-F07B-4D62-A4B8-3B888290160F}"/>
    <hyperlink ref="O128" location="A126096006L" display="A126096006L" xr:uid="{B1CA51E1-6AB0-4306-B241-7D70A271A82A}"/>
    <hyperlink ref="P128" location="A126111126W" display="A126111126W" xr:uid="{84C1667C-DDCE-4625-80BB-2016703483D9}"/>
    <hyperlink ref="Q128" location="A126103566A" display="A126103566A" xr:uid="{1B400438-FEBD-47AD-A883-BA15A43EEB1F}"/>
    <hyperlink ref="O129" location="A126096030L" display="A126096030L" xr:uid="{A41F15B7-C442-4F2E-A2C6-9B98CC9A0F26}"/>
    <hyperlink ref="P129" location="A126111150W" display="A126111150W" xr:uid="{5AAA7616-49C9-49CC-9514-A11EC9CB13BF}"/>
    <hyperlink ref="Q129" location="A126103590A" display="A126103590A" xr:uid="{DA8CC66A-ADD4-4DF2-A1D8-3FDBD06E4A1D}"/>
    <hyperlink ref="O130" location="A126095978L" display="A126095978L" xr:uid="{E53B6151-06C4-4F56-B128-C1A35E2A8389}"/>
    <hyperlink ref="P130" location="A126111098X" display="A126111098X" xr:uid="{1304BFB4-CA9F-4321-8D30-DF82629DDD28}"/>
    <hyperlink ref="Q130" location="A126103538T" display="A126103538T" xr:uid="{9E6DD2BC-21F0-4EAE-BB10-1FB7B88DF8B8}"/>
    <hyperlink ref="O131" location="A126096054F" display="A126096054F" xr:uid="{6E61D032-6F81-46AF-A021-E8FE77953512}"/>
    <hyperlink ref="P131" location="A126111174R" display="A126111174R" xr:uid="{C65B267F-3355-412E-B4CB-1DE7134F79A1}"/>
    <hyperlink ref="Q131" location="A126103614J" display="A126103614J" xr:uid="{FE52EF04-978C-419C-BBBC-83A7A0E7B751}"/>
    <hyperlink ref="O132" location="A126096034W" display="A126096034W" xr:uid="{22F10018-0A0C-4AFF-944A-BD1B5CFA3B06}"/>
    <hyperlink ref="P132" location="A126111154F" display="A126111154F" xr:uid="{18300BE1-DFD2-4644-B328-60EE7B818A77}"/>
    <hyperlink ref="Q132" location="A126103594K" display="A126103594K" xr:uid="{A8411237-8B7D-4A84-9099-E93C557491EC}"/>
    <hyperlink ref="O133" location="A126096066R" display="A126096066R" xr:uid="{17654D71-B2EE-4899-ABAB-1381195F2E71}"/>
    <hyperlink ref="P133" location="A126111186X" display="A126111186X" xr:uid="{4A648F7E-7E3C-492E-9A59-99FDB0F07DCC}"/>
    <hyperlink ref="Q133" location="A126103626T" display="A126103626T" xr:uid="{08DD1152-F314-473B-ADB7-550651CBF57B}"/>
    <hyperlink ref="O134" location="A126095982C" display="A126095982C" xr:uid="{DE43DCB4-2A48-4646-BD06-7B07BAACEE56}"/>
    <hyperlink ref="P134" location="A126111102C" display="A126111102C" xr:uid="{AA6738F8-98F7-436E-BAD5-6DE509B59712}"/>
    <hyperlink ref="Q134" location="A126103542J" display="A126103542J" xr:uid="{C01D7EBD-4CB8-4CD9-B247-9E18923C1AB5}"/>
    <hyperlink ref="O135" location="A126095938V" display="A126095938V" xr:uid="{030A85F1-0E64-4E0E-B616-38D165D459EA}"/>
    <hyperlink ref="P135" location="A126111058F" display="A126111058F" xr:uid="{E08E8429-3A15-4AC0-BFA3-7E6B5532806F}"/>
    <hyperlink ref="Q135" location="A126103498K" display="A126103498K" xr:uid="{F214D49A-48E7-4306-8A6C-CE24E6A0EE21}"/>
    <hyperlink ref="O136" location="A126095958C" display="A126095958C" xr:uid="{5F01B6AB-D816-4BF1-9D1F-4604B703F8B9}"/>
    <hyperlink ref="P136" location="A126111078R" display="A126111078R" xr:uid="{25AA32EA-9F9B-4CCB-B89C-BE0364E1372B}"/>
    <hyperlink ref="Q136" location="A126103518J" display="A126103518J" xr:uid="{DFE08B8A-0D6E-486F-AC85-9B16E09B3AA2}"/>
    <hyperlink ref="O137" location="A126096010C" display="A126096010C" xr:uid="{493D618E-B8F7-4D80-9D7F-90DFBEE7D63B}"/>
    <hyperlink ref="P137" location="A126111130L" display="A126111130L" xr:uid="{9CD7E00F-5D3E-4C37-91F8-7CE8D4EC441C}"/>
    <hyperlink ref="Q137" location="A126103570T" display="A126103570T" xr:uid="{D8267FAB-CE92-431D-995E-8BEB362546B8}"/>
    <hyperlink ref="O138" location="A126095962V" display="A126095962V" xr:uid="{09FEC665-CC82-496E-B5BF-A8F4286B6903}"/>
    <hyperlink ref="P138" location="A126111082F" display="A126111082F" xr:uid="{33705D49-13A4-4811-A3B7-997106AF7DD2}"/>
    <hyperlink ref="Q138" location="A126103522X" display="A126103522X" xr:uid="{AEC3403D-911C-44ED-9B19-362DBB8D312C}"/>
    <hyperlink ref="O139" location="A126096014L" display="A126096014L" xr:uid="{627F8317-A32C-4963-A15B-9B60FFDDB940}"/>
    <hyperlink ref="P139" location="A126111134W" display="A126111134W" xr:uid="{42346F48-E0F9-40E5-8A91-B22D84F64D83}"/>
    <hyperlink ref="Q139" location="A126103574A" display="A126103574A" xr:uid="{EC6A5E28-D291-4BCE-96F4-B83350921E83}"/>
    <hyperlink ref="O140" location="A126096018W" display="A126096018W" xr:uid="{79F5896C-8C92-41B1-BA31-E9A431F7916D}"/>
    <hyperlink ref="P140" location="A126111138F" display="A126111138F" xr:uid="{97F5FE74-F2CE-4187-BA63-4930A1653349}"/>
    <hyperlink ref="Q140" location="A126103578K" display="A126103578K" xr:uid="{8C55C925-B6DB-4AC0-A7B3-AA39A3F494C4}"/>
    <hyperlink ref="O141" location="A126096070F" display="A126096070F" xr:uid="{C2382BE9-926C-4DAE-98DC-D108D79C4C75}"/>
    <hyperlink ref="P141" location="A126111190R" display="A126111190R" xr:uid="{13DEA6C5-92AD-491F-AEC2-CAEDCB04C1CB}"/>
    <hyperlink ref="Q141" location="A126103630J" display="A126103630J" xr:uid="{35D4C5C3-7FBB-4EE7-BFE6-EE613FB1C8C7}"/>
    <hyperlink ref="O142" location="A126095942K" display="A126095942K" xr:uid="{E7B7954D-42E2-4FC3-8864-0A10E1F6F773}"/>
    <hyperlink ref="P142" location="A126111062W" display="A126111062W" xr:uid="{54F931A4-5D45-4DA3-A38B-DFB62ADF705B}"/>
    <hyperlink ref="Q142" location="A126103502R" display="A126103502R" xr:uid="{589D4293-A24D-488D-906C-ED88591F6D70}"/>
    <hyperlink ref="O143" location="A126096058R" display="A126096058R" xr:uid="{041A69E8-B8F3-48ED-BD38-AE7133C9B474}"/>
    <hyperlink ref="P143" location="A126111178X" display="A126111178X" xr:uid="{0E8A4695-B9ED-43B4-A342-D8C143C9B3F8}"/>
    <hyperlink ref="Q143" location="A126103618T" display="A126103618T" xr:uid="{9E626756-9ADB-4E76-B259-EFD041EBB26B}"/>
    <hyperlink ref="O144" location="A126096062F" display="A126096062F" xr:uid="{E0B04D88-7E76-4241-A5E6-E6FAB8ECCA3C}"/>
    <hyperlink ref="P144" location="A126111182R" display="A126111182R" xr:uid="{447F5392-0F24-4BF8-BBF7-BAE314334D63}"/>
    <hyperlink ref="Q144" location="A126103622J" display="A126103622J" xr:uid="{CE9F852C-2AE3-4E44-BE52-97103BA74B92}"/>
    <hyperlink ref="O145" location="A126095950K" display="A126095950K" xr:uid="{0AEEDC0E-6C3D-4475-84CE-2ECAA5C592C1}"/>
    <hyperlink ref="P145" location="A126111070W" display="A126111070W" xr:uid="{74501504-6420-4B71-ABE7-884BA5318ADC}"/>
    <hyperlink ref="Q145" location="A126103510R" display="A126103510R" xr:uid="{35B6B65C-705E-4CFD-B9D5-7EF1E669641C}"/>
    <hyperlink ref="O146" location="A126095986L" display="A126095986L" xr:uid="{7CB9F32C-0C22-4027-BC36-262BF001E502}"/>
    <hyperlink ref="P146" location="A126111106L" display="A126111106L" xr:uid="{C4C456F3-9010-46A0-87EA-ECA614C585D2}"/>
    <hyperlink ref="Q146" location="A126103546T" display="A126103546T" xr:uid="{C7EE389F-E7EB-4381-8BAF-FE7DC7D0877B}"/>
    <hyperlink ref="O147" location="A126096022L" display="A126096022L" xr:uid="{9E7B1764-5FE5-4D31-B3BD-2ED25FD4AD15}"/>
    <hyperlink ref="P147" location="A126111142W" display="A126111142W" xr:uid="{0D525F7A-CF4E-470A-B1EA-133BE8793B04}"/>
    <hyperlink ref="Q147" location="A126103582A" display="A126103582A" xr:uid="{2C99F6CB-9B69-45AD-97C7-A8717736C756}"/>
    <hyperlink ref="O148" location="A126096074R" display="A126096074R" xr:uid="{2051CC94-AFBD-470B-990E-0CD35F733834}"/>
    <hyperlink ref="P148" location="A126111194X" display="A126111194X" xr:uid="{68F9DDA9-E73D-4C1E-8A3E-F13C81315846}"/>
    <hyperlink ref="Q148" location="A126103634T" display="A126103634T" xr:uid="{50F6FB9D-F0D7-45D6-8991-416FA9A94775}"/>
    <hyperlink ref="O149" location="A126095946V" display="A126095946V" xr:uid="{73688123-73EB-436E-B195-A64CDFC51F6E}"/>
    <hyperlink ref="P149" location="A126111066F" display="A126111066F" xr:uid="{EFE0DFE4-78D3-4150-9EB9-876746E8DA4C}"/>
    <hyperlink ref="Q149" location="A126103506X" display="A126103506X" xr:uid="{371057A4-DB74-40A5-9300-58C7364D275E}"/>
    <hyperlink ref="O150" location="A126096026W" display="A126096026W" xr:uid="{E8551A4D-B37C-47B0-8FB3-CC5829887CCC}"/>
    <hyperlink ref="P150" location="A126111146F" display="A126111146F" xr:uid="{7637E892-B0B6-432B-91D6-E4D3BAF35EF6}"/>
    <hyperlink ref="Q150" location="A126103586K" display="A126103586K" xr:uid="{70E77F49-8542-4ACD-88B8-B621D9A917D0}"/>
    <hyperlink ref="O151" location="A126096038F" display="A126096038F" xr:uid="{78A04712-EBD6-41AB-8908-B1DB141E2A0C}"/>
    <hyperlink ref="P151" location="A126111158R" display="A126111158R" xr:uid="{B4ADED9C-9F2F-4290-B7A8-212B60DF5335}"/>
    <hyperlink ref="Q151" location="A126103598V" display="A126103598V" xr:uid="{47E2753C-0822-4382-A9DB-6E2DFCD9F3F4}"/>
    <hyperlink ref="O152" location="A126095970V" display="A126095970V" xr:uid="{E0932475-63F6-4797-8D15-F8A036F1D074}"/>
    <hyperlink ref="P152" location="A126111090F" display="A126111090F" xr:uid="{E5027C6F-C62C-491E-8BA6-F8C998E4E5FB}"/>
    <hyperlink ref="Q152" location="A126103530X" display="A126103530X" xr:uid="{EB08F9B4-2271-44A7-BBF3-D0A174F668DE}"/>
    <hyperlink ref="O153" location="A126095954V" display="A126095954V" xr:uid="{73ED217F-2CE9-430B-A884-C53665EFE2EC}"/>
    <hyperlink ref="P153" location="A126111074F" display="A126111074F" xr:uid="{B9200DD4-01B1-4746-93DC-407642952015}"/>
    <hyperlink ref="Q153" location="A126103514X" display="A126103514X" xr:uid="{BBCB1407-E1A9-4C26-B69D-CF19EF89EC05}"/>
    <hyperlink ref="O154" location="A126095990C" display="A126095990C" xr:uid="{8ABA6196-8C1E-44CE-981D-904CE057C962}"/>
    <hyperlink ref="P154" location="A126111110C" display="A126111110C" xr:uid="{D7428993-3AAB-44A0-8F27-CF06E20985E8}"/>
    <hyperlink ref="Q154" location="A126103550J" display="A126103550J" xr:uid="{FD2D3723-FD17-44C2-BE7E-99B67AA75DD5}"/>
    <hyperlink ref="O155" location="A126095966C" display="A126095966C" xr:uid="{2F9D95F4-23CB-4409-A5B9-F7059D32B2C4}"/>
    <hyperlink ref="P155" location="A126111086R" display="A126111086R" xr:uid="{FA88679E-A190-4C7F-BD9C-B3D26494C0BF}"/>
    <hyperlink ref="Q155" location="A126103526J" display="A126103526J" xr:uid="{E05F3521-97C7-44AA-B73C-9638ECD39A2C}"/>
    <hyperlink ref="O156" location="A126095994L" display="A126095994L" xr:uid="{C8670B67-A85F-4381-A340-803B31A28899}"/>
    <hyperlink ref="P156" location="A126111114L" display="A126111114L" xr:uid="{A8163A7A-2646-4744-A35C-29BAD28BE507}"/>
    <hyperlink ref="Q156" location="A126103554T" display="A126103554T" xr:uid="{CBD28D50-41E9-46E0-B30F-E605FA962C14}"/>
    <hyperlink ref="O157" location="A126095974C" display="A126095974C" xr:uid="{6521EFBC-A1A1-4F23-B9E8-9D96D63F8AD3}"/>
    <hyperlink ref="P157" location="A126111094R" display="A126111094R" xr:uid="{10A53EEF-7BF1-481C-AD3F-6A3993EDBD51}"/>
    <hyperlink ref="Q157" location="A126103534J" display="A126103534J" xr:uid="{03C4C00A-04AB-43B8-901A-9318FC44BBAC}"/>
    <hyperlink ref="R123" location="A126095342F" display="A126095342F" xr:uid="{04EF1F16-A3C0-4268-80AD-3032B7325A09}"/>
    <hyperlink ref="S123" location="A126110462R" display="A126110462R" xr:uid="{A2DB4487-0D8D-40F2-A685-7496F0FA34F0}"/>
    <hyperlink ref="T123" location="A126102902J" display="A126102902J" xr:uid="{3C02E963-ACB7-4777-9B31-A5A504A9F3DB}"/>
    <hyperlink ref="R124" location="A126095298J" display="A126095298J" xr:uid="{FE1980DB-21A7-4BA3-ACF4-76C5D8065E2E}"/>
    <hyperlink ref="S124" location="A126110418F" display="A126110418F" xr:uid="{7FE639DE-9DD0-4B69-8206-9F3D57143368}"/>
    <hyperlink ref="T124" location="A126102858K" display="A126102858K" xr:uid="{09FACFBE-ABE3-49DB-B966-CB5D1498AC5C}"/>
    <hyperlink ref="R125" location="A126095346R" display="A126095346R" xr:uid="{5D311BFD-7BD3-45E6-9340-EA1C82558710}"/>
    <hyperlink ref="S125" location="A126110466X" display="A126110466X" xr:uid="{45254C8B-FE3F-4CAC-BF00-19E44273428A}"/>
    <hyperlink ref="T125" location="A126102906T" display="A126102906T" xr:uid="{0EC4D445-FE91-49B5-AE7D-D260DCD216B3}"/>
    <hyperlink ref="R126" location="A126095350F" display="A126095350F" xr:uid="{17555BC9-7740-417C-BC6A-621236A413F0}"/>
    <hyperlink ref="S126" location="A126110470R" display="A126110470R" xr:uid="{03188BD7-9BD4-48FD-A011-8DC5CC997971}"/>
    <hyperlink ref="T126" location="A126102910J" display="A126102910J" xr:uid="{1A2DB445-B595-44C5-9C40-00E8F0097C9E}"/>
    <hyperlink ref="R127" location="A126095302L" display="A126095302L" xr:uid="{7CD083AE-39FE-41B3-8F48-4A4991B5E228}"/>
    <hyperlink ref="S127" location="A126110422W" display="A126110422W" xr:uid="{A93F3DFD-E141-49CC-A09F-49FC6AD82DB8}"/>
    <hyperlink ref="T127" location="A126102862A" display="A126102862A" xr:uid="{D4FCD64C-6EC2-44A1-B88B-7D4ADA5D1A94}"/>
    <hyperlink ref="R128" location="A126095306W" display="A126095306W" xr:uid="{616FD3DE-133E-489D-9FD6-7EE573F7A7BF}"/>
    <hyperlink ref="S128" location="A126110426F" display="A126110426F" xr:uid="{5ACC20CD-947F-4F2D-AD9F-9289CC6DFE83}"/>
    <hyperlink ref="T128" location="A126102866K" display="A126102866K" xr:uid="{0AB4EE3D-9707-4E89-BDAD-A249805AA4A0}"/>
    <hyperlink ref="R129" location="A126095330W" display="A126095330W" xr:uid="{724ABCC8-C1B2-449E-9450-A6582A051825}"/>
    <hyperlink ref="S129" location="A126110450F" display="A126110450F" xr:uid="{8C9E6297-7D59-4E29-A165-D1E739C0990B}"/>
    <hyperlink ref="T129" location="A126102890K" display="A126102890K" xr:uid="{95B4BCA6-BF90-4220-8467-A8180CB06D96}"/>
    <hyperlink ref="R130" location="A126095278X" display="A126095278X" xr:uid="{709EB4DC-5871-4F6C-982B-69ECA0446070}"/>
    <hyperlink ref="S130" location="A126110398J" display="A126110398J" xr:uid="{99E3D4B7-CA01-4CEA-9DA0-51E0A5B5005B}"/>
    <hyperlink ref="T130" location="A126102838A" display="A126102838A" xr:uid="{B34C4E36-A487-4D80-9264-73AA541DD1A7}"/>
    <hyperlink ref="R131" location="A126095354R" display="A126095354R" xr:uid="{2702E73C-18F7-4D3E-BB15-64F2A6F6DF33}"/>
    <hyperlink ref="S131" location="A126110474X" display="A126110474X" xr:uid="{BCFE6912-04CF-46E2-8686-199E1920A9AA}"/>
    <hyperlink ref="T131" location="A126102914T" display="A126102914T" xr:uid="{592E3901-8C8F-4AAC-9333-5090C7420DB2}"/>
    <hyperlink ref="R132" location="A126095334F" display="A126095334F" xr:uid="{E527914A-0243-46C1-AB22-0E8BC51D63DB}"/>
    <hyperlink ref="S132" location="A126110454R" display="A126110454R" xr:uid="{E0D729EF-E4C7-4557-900A-F06F0C94B92D}"/>
    <hyperlink ref="T132" location="A126102894V" display="A126102894V" xr:uid="{DD421EFA-332E-4482-8151-512BC16DF5C3}"/>
    <hyperlink ref="R133" location="A126095366X" display="A126095366X" xr:uid="{8C31CD99-0407-472A-A7CF-A6FC9507953F}"/>
    <hyperlink ref="S133" location="A126110486J" display="A126110486J" xr:uid="{6DF3D0E7-1AF0-470B-B577-093F5DE802B2}"/>
    <hyperlink ref="T133" location="A126102926A" display="A126102926A" xr:uid="{A41F0EB1-4AE6-4F89-8740-AE2BDD8817FC}"/>
    <hyperlink ref="R134" location="A126095282R" display="A126095282R" xr:uid="{37A01C09-918F-4D48-B420-C1598DDF35C0}"/>
    <hyperlink ref="S134" location="A126110402L" display="A126110402L" xr:uid="{ACADFEE1-D473-4F3E-994D-92E9A2BE95A7}"/>
    <hyperlink ref="T134" location="A126102842T" display="A126102842T" xr:uid="{8F99C15C-956F-4115-8321-91497FDBC58C}"/>
    <hyperlink ref="R135" location="A126095238F" display="A126095238F" xr:uid="{7A8CDEFE-D71A-49A1-A3B5-8355DEDD848A}"/>
    <hyperlink ref="S135" location="A126110358R" display="A126110358R" xr:uid="{7FB8314B-C20E-4AF4-BAF9-1EFAE4D90B5F}"/>
    <hyperlink ref="T135" location="A126102798V" display="A126102798V" xr:uid="{6724C870-6A7F-46DF-A234-5E2DCA121F00}"/>
    <hyperlink ref="R136" location="A126095258R" display="A126095258R" xr:uid="{27C26C95-CB0B-444A-93BC-A046989DA5B9}"/>
    <hyperlink ref="S136" location="A126110378X" display="A126110378X" xr:uid="{3510FCC4-0C52-4962-9E96-2F9FC650FA6B}"/>
    <hyperlink ref="T136" location="A126102818T" display="A126102818T" xr:uid="{F7A9D90E-FAFB-4054-A2D0-10FAFE7A2FB1}"/>
    <hyperlink ref="R137" location="A126095310L" display="A126095310L" xr:uid="{B7262EC3-38C8-4B20-AC16-C6375C79FCE9}"/>
    <hyperlink ref="S137" location="A126110430W" display="A126110430W" xr:uid="{21A57733-1B33-4F14-AB30-564A6E8AFE4F}"/>
    <hyperlink ref="T137" location="A126102870A" display="A126102870A" xr:uid="{305157C0-BD3E-4FC3-9F35-002BEE20D270}"/>
    <hyperlink ref="R138" location="A126095262F" display="A126095262F" xr:uid="{56E085C0-671C-43F9-BD41-CFFDE42CD8B4}"/>
    <hyperlink ref="S138" location="A126110382R" display="A126110382R" xr:uid="{170EECF7-5409-4222-9625-3CB45754C682}"/>
    <hyperlink ref="T138" location="A126102822J" display="A126102822J" xr:uid="{21219FED-7FBA-4166-8B15-F65730340857}"/>
    <hyperlink ref="R139" location="A126095314W" display="A126095314W" xr:uid="{8C73298B-D711-4262-9CDA-0A8D005A685F}"/>
    <hyperlink ref="S139" location="A126110434F" display="A126110434F" xr:uid="{3F9D5403-0018-4C91-9FF0-D32FA9699712}"/>
    <hyperlink ref="T139" location="A126102874K" display="A126102874K" xr:uid="{CAF162BC-C1F4-4B14-A437-5C390A2E5BD3}"/>
    <hyperlink ref="R140" location="A126095318F" display="A126095318F" xr:uid="{792064AE-5466-4DD7-A1FE-F47E1DCC6E7B}"/>
    <hyperlink ref="S140" location="A126110438R" display="A126110438R" xr:uid="{D58ABE02-B71D-4D16-9393-BE92B3EA7940}"/>
    <hyperlink ref="T140" location="A126102878V" display="A126102878V" xr:uid="{237F0DC8-BBCB-4241-9526-1F8D48FAF2A1}"/>
    <hyperlink ref="R141" location="A126095370R" display="A126095370R" xr:uid="{4F42C959-3B73-4F78-B61E-A11535D18354}"/>
    <hyperlink ref="S141" location="A126110490X" display="A126110490X" xr:uid="{554E4E21-BDE1-497D-AF4D-D4F9CA2831C4}"/>
    <hyperlink ref="T141" location="A126102930T" display="A126102930T" xr:uid="{3E37104D-91BC-4014-9692-AF8A598BB7FC}"/>
    <hyperlink ref="R142" location="A126095242W" display="A126095242W" xr:uid="{1DEE7C11-DDDC-4D13-A05F-ECAD0F19D42E}"/>
    <hyperlink ref="S142" location="A126110362F" display="A126110362F" xr:uid="{3D2F33CE-56AF-487F-833B-7BF9E0A4FA67}"/>
    <hyperlink ref="T142" location="A126102802X" display="A126102802X" xr:uid="{59DCC741-1AE3-45A4-A398-0B06C470B410}"/>
    <hyperlink ref="R143" location="A126095358X" display="A126095358X" xr:uid="{0746EAD7-479B-4F93-8D44-0C04C3DFE2FB}"/>
    <hyperlink ref="S143" location="A126110478J" display="A126110478J" xr:uid="{01FA313F-B098-4F32-A6B5-849967EF71FD}"/>
    <hyperlink ref="T143" location="A126102918A" display="A126102918A" xr:uid="{85D7B4E9-9292-4AAF-AB09-5DF2428EEF55}"/>
    <hyperlink ref="R144" location="A126095362R" display="A126095362R" xr:uid="{6D1073EE-DBE5-48BF-8B7A-596308EE418A}"/>
    <hyperlink ref="S144" location="A126110482X" display="A126110482X" xr:uid="{2C951588-85F9-444C-9188-558BE2224086}"/>
    <hyperlink ref="T144" location="A126102922T" display="A126102922T" xr:uid="{EA7B799A-1A81-4F02-BE0F-BD22406B44FB}"/>
    <hyperlink ref="R145" location="A126095250W" display="A126095250W" xr:uid="{249A1824-DB79-49FB-A3E9-AA74E5CB5497}"/>
    <hyperlink ref="S145" location="A126110370F" display="A126110370F" xr:uid="{66C1DCF4-CF67-469C-A3D4-84B83588BB91}"/>
    <hyperlink ref="T145" location="A126102810X" display="A126102810X" xr:uid="{F3A2CCAE-EDC9-4E39-8080-EC744FFC19DB}"/>
    <hyperlink ref="R146" location="A126095286X" display="A126095286X" xr:uid="{A68187A6-2007-4F30-A195-E6D87A052EBA}"/>
    <hyperlink ref="S146" location="A126110406W" display="A126110406W" xr:uid="{0B19196B-CEE6-4AB2-8CD4-121EE9177C61}"/>
    <hyperlink ref="T146" location="A126102846A" display="A126102846A" xr:uid="{CB7F95D1-776E-4DE8-9A49-D4ED50451712}"/>
    <hyperlink ref="R147" location="A126095322W" display="A126095322W" xr:uid="{EF4728A1-4523-40CF-A1FB-BD58989875B2}"/>
    <hyperlink ref="S147" location="A126110442F" display="A126110442F" xr:uid="{35F038E2-A9C9-41FD-975A-2370313816B6}"/>
    <hyperlink ref="T147" location="A126102882K" display="A126102882K" xr:uid="{A1AEF222-5E3C-456C-B230-14FB44011B99}"/>
    <hyperlink ref="R148" location="A126095374X" display="A126095374X" xr:uid="{CF2D9032-92F9-4264-A455-F5D6B8C447E6}"/>
    <hyperlink ref="S148" location="A126110494J" display="A126110494J" xr:uid="{48C3A1D0-557B-4FD1-84D4-57B1115097D7}"/>
    <hyperlink ref="T148" location="A126102934A" display="A126102934A" xr:uid="{1FCC7ABC-708F-400B-B74D-3912551B3600}"/>
    <hyperlink ref="R149" location="A126095246F" display="A126095246F" xr:uid="{00CACA32-0C95-4D35-A36D-5CFC719D121D}"/>
    <hyperlink ref="S149" location="A126110366R" display="A126110366R" xr:uid="{573C24C3-815C-4D45-9126-20D506543925}"/>
    <hyperlink ref="T149" location="A126102806J" display="A126102806J" xr:uid="{80AF7E28-3954-4353-BC72-C17CCD4E9BD6}"/>
    <hyperlink ref="R150" location="A126095326F" display="A126095326F" xr:uid="{133F3725-DC64-4EAA-B490-EAAB6C44281C}"/>
    <hyperlink ref="S150" location="A126110446R" display="A126110446R" xr:uid="{EF4F58C9-9F3A-4388-9F2C-2532CBA344C7}"/>
    <hyperlink ref="T150" location="A126102886V" display="A126102886V" xr:uid="{4CD8608A-5A47-4818-ACF6-7C5527D1B22C}"/>
    <hyperlink ref="R151" location="A126095338R" display="A126095338R" xr:uid="{1C2C707A-E28C-413F-B2B7-488873577ADA}"/>
    <hyperlink ref="S151" location="A126110458X" display="A126110458X" xr:uid="{D69100DD-A354-4275-AC59-51F2C93CF1B7}"/>
    <hyperlink ref="T151" location="A126102898C" display="A126102898C" xr:uid="{A4235845-A65A-4E1A-8817-E442D4081957}"/>
    <hyperlink ref="R152" location="A126095270F" display="A126095270F" xr:uid="{26B61C1E-24C3-434C-8C8B-98886C02B4A9}"/>
    <hyperlink ref="S152" location="A126110390R" display="A126110390R" xr:uid="{488C3E5E-7CC4-41AC-95C1-D47E5D6B25D6}"/>
    <hyperlink ref="T152" location="A126102830J" display="A126102830J" xr:uid="{C04AAEF9-D76C-4136-8BD9-8D00ACA08500}"/>
    <hyperlink ref="R153" location="A126095254F" display="A126095254F" xr:uid="{B8E11DBF-1010-4259-A81F-3CC3008B8164}"/>
    <hyperlink ref="S153" location="A126110374R" display="A126110374R" xr:uid="{1362CA2B-F2CD-45D1-B927-E984A37A96CB}"/>
    <hyperlink ref="T153" location="A126102814J" display="A126102814J" xr:uid="{BD7FD3F6-79F5-4290-8A83-1B0B2F3E0AFA}"/>
    <hyperlink ref="R154" location="A126095290R" display="A126095290R" xr:uid="{3CCD0EE7-3DD0-4541-B90E-47222BE106C8}"/>
    <hyperlink ref="S154" location="A126110410L" display="A126110410L" xr:uid="{7D7E0D45-ECC3-464D-937A-512ABEFBE594}"/>
    <hyperlink ref="T154" location="A126102850T" display="A126102850T" xr:uid="{92415244-C3B5-403E-8DF9-977B167CA0B0}"/>
    <hyperlink ref="R155" location="A126095266R" display="A126095266R" xr:uid="{1A5E09E5-FB90-49E9-B503-F612AA55F3B9}"/>
    <hyperlink ref="S155" location="A126110386X" display="A126110386X" xr:uid="{C661C083-ED0E-44F7-9B6D-AA3CD10AF89C}"/>
    <hyperlink ref="T155" location="A126102826T" display="A126102826T" xr:uid="{F570CDA1-868B-4AB0-9C4A-0311176A8CB9}"/>
    <hyperlink ref="R156" location="A126095294X" display="A126095294X" xr:uid="{3B2F177E-579E-4F28-8BC3-D2347A918D84}"/>
    <hyperlink ref="S156" location="A126110414W" display="A126110414W" xr:uid="{CECAB5A8-0F8A-4561-9D2E-5504B246F0BF}"/>
    <hyperlink ref="T156" location="A126102854A" display="A126102854A" xr:uid="{386CF8C8-EEC9-45C0-AFFF-62C29EBCB709}"/>
    <hyperlink ref="R157" location="A126095274R" display="A126095274R" xr:uid="{5A7409A1-AEA4-434B-8BBB-E51F2C25287D}"/>
    <hyperlink ref="S157" location="A126110394X" display="A126110394X" xr:uid="{B2C58D2E-D2F8-494A-9A1E-C3E06540D76D}"/>
    <hyperlink ref="T157" location="A126102834T" display="A126102834T" xr:uid="{921942A0-D3B9-4761-929D-8DEEC696D8DB}"/>
    <hyperlink ref="U123" location="A126095482J" display="A126095482J" xr:uid="{215782C1-1C26-48B0-9086-1B478AC3F8E9}"/>
    <hyperlink ref="V123" location="A126110602F" display="A126110602F" xr:uid="{6B371FA0-326F-44E3-959F-1AA2821BC653}"/>
    <hyperlink ref="W123" location="A126103042L" display="A126103042L" xr:uid="{6758C7C8-47CD-41EB-8148-90D7A50FE787}"/>
    <hyperlink ref="U124" location="A126095438X" display="A126095438X" xr:uid="{46418FFA-1A10-4BC8-99BD-F5D343BEEF86}"/>
    <hyperlink ref="V124" location="A126110558J" display="A126110558J" xr:uid="{8CA68A09-FFCC-4EF1-BDF4-EB9288971983}"/>
    <hyperlink ref="W124" location="A126102998L" display="A126102998L" xr:uid="{15A49B09-C6C7-4472-A8C0-199FAA6046F6}"/>
    <hyperlink ref="U125" location="A126095486T" display="A126095486T" xr:uid="{81769A20-5A76-4CA8-A5F9-E4F77F439109}"/>
    <hyperlink ref="V125" location="A126110606R" display="A126110606R" xr:uid="{C680B518-D847-4C3D-B7F0-C1B72317AE8D}"/>
    <hyperlink ref="W125" location="A126103046W" display="A126103046W" xr:uid="{87EDB386-57B4-4A1F-9B1A-5F561A100D07}"/>
    <hyperlink ref="U126" location="A126095490J" display="A126095490J" xr:uid="{256772BD-70B2-4D66-A816-5EEB6EEBB0E8}"/>
    <hyperlink ref="V126" location="A126110610F" display="A126110610F" xr:uid="{785AFBC9-D6AA-4267-9B64-7B8D61191F3C}"/>
    <hyperlink ref="W126" location="A126103050L" display="A126103050L" xr:uid="{D4E0E1EA-8976-42A5-8D61-AEBB36DD6705}"/>
    <hyperlink ref="U127" location="A126095442R" display="A126095442R" xr:uid="{4F63838B-57CE-4A02-9846-09AC4F3533DF}"/>
    <hyperlink ref="V127" location="A126110562X" display="A126110562X" xr:uid="{564872A5-6614-4DCA-BC6D-37524A1CAD77}"/>
    <hyperlink ref="W127" location="A126103002V" display="A126103002V" xr:uid="{BE17749A-AB7A-49A9-915C-EC07979BEA65}"/>
    <hyperlink ref="U128" location="A126095446X" display="A126095446X" xr:uid="{A4D1F2B2-2A62-42A0-8C39-58311536328C}"/>
    <hyperlink ref="V128" location="A126110566J" display="A126110566J" xr:uid="{D99CF7C6-32FC-4A75-B87F-4B9AE3F489BB}"/>
    <hyperlink ref="W128" location="A126103006C" display="A126103006C" xr:uid="{E0175EDD-F17D-47D3-BACD-358951861EF7}"/>
    <hyperlink ref="U129" location="A126095470X" display="A126095470X" xr:uid="{FEC43476-D04F-4CDE-872D-1265E2334F0E}"/>
    <hyperlink ref="V129" location="A126110590J" display="A126110590J" xr:uid="{798EA04B-6409-4DAA-8E45-EF70B52B157C}"/>
    <hyperlink ref="W129" location="A126103030C" display="A126103030C" xr:uid="{59FA9593-DB49-4B53-937A-0AA21B330442}"/>
    <hyperlink ref="U130" location="A126095418R" display="A126095418R" xr:uid="{CAC53593-B4C8-4404-8CC0-ED684BA228A1}"/>
    <hyperlink ref="V130" location="A126110538X" display="A126110538X" xr:uid="{D6BE06BB-2888-4800-B449-D5EDF8A6AA82}"/>
    <hyperlink ref="W130" location="A126102978C" display="A126102978C" xr:uid="{372D11A7-8B05-4B3F-9053-4AA3F016D49E}"/>
    <hyperlink ref="U131" location="A126095494T" display="A126095494T" xr:uid="{1591BC70-661D-43E6-BF96-F0CF1A850ED1}"/>
    <hyperlink ref="V131" location="A126110614R" display="A126110614R" xr:uid="{D1C56403-B602-4395-B885-73395FF214C8}"/>
    <hyperlink ref="W131" location="A126103054W" display="A126103054W" xr:uid="{6FCBC0BB-AFED-4C26-9764-915D244F293E}"/>
    <hyperlink ref="U132" location="A126095474J" display="A126095474J" xr:uid="{90E52A71-BDC1-4AC2-9DEF-8B42FEFEA353}"/>
    <hyperlink ref="V132" location="A126110594T" display="A126110594T" xr:uid="{A6149A42-0984-40C5-9E05-15E95B0CC069}"/>
    <hyperlink ref="W132" location="A126103034L" display="A126103034L" xr:uid="{60A5B782-4354-47CE-944F-E1273BA1092E}"/>
    <hyperlink ref="U133" location="A126095506R" display="A126095506R" xr:uid="{5830A9A8-8F6C-4455-9BD3-CCFF5513BEE9}"/>
    <hyperlink ref="V133" location="A126110626X" display="A126110626X" xr:uid="{F8EF26C0-8336-4BEC-B86B-EC88F437874A}"/>
    <hyperlink ref="W133" location="A126103066F" display="A126103066F" xr:uid="{3769348E-332F-4B59-9CC0-430F62A85930}"/>
    <hyperlink ref="U134" location="A126095422F" display="A126095422F" xr:uid="{514CCA09-767A-499C-9A98-108434CDAA2C}"/>
    <hyperlink ref="V134" location="A126110542R" display="A126110542R" xr:uid="{E6E12E42-4C41-4FDE-AEF1-3BD9EAE93931}"/>
    <hyperlink ref="W134" location="A126102982V" display="A126102982V" xr:uid="{1A0060C8-A16C-4FF3-89DF-E5906770951F}"/>
    <hyperlink ref="U135" location="A126095378J" display="A126095378J" xr:uid="{21AB5029-49B6-4866-914E-E8E6C758A838}"/>
    <hyperlink ref="V135" location="A126110498T" display="A126110498T" xr:uid="{0CB39120-4AE2-4762-B941-9E96767A32ED}"/>
    <hyperlink ref="W135" location="A126102938K" display="A126102938K" xr:uid="{F1B4C6BD-F614-45A5-80CD-3710EF9B8252}"/>
    <hyperlink ref="U136" location="A126095398T" display="A126095398T" xr:uid="{84602E86-873E-4D1A-873D-CD0A9CA36145}"/>
    <hyperlink ref="V136" location="A126110518R" display="A126110518R" xr:uid="{F82B7179-11CD-4DC1-BABC-37E6E91EEB57}"/>
    <hyperlink ref="W136" location="A126102958V" display="A126102958V" xr:uid="{A346C193-9AB4-4F2C-A2DB-243D76DB6DCF}"/>
    <hyperlink ref="U137" location="A126095450R" display="A126095450R" xr:uid="{D8C75BF1-F07E-4938-B794-070771B4237E}"/>
    <hyperlink ref="V137" location="A126110570X" display="A126110570X" xr:uid="{5108A6D7-2069-47AA-8E9C-11BAFB646499}"/>
    <hyperlink ref="W137" location="A126103010V" display="A126103010V" xr:uid="{C4A175A8-E319-42FA-9882-8B372EC21BE8}"/>
    <hyperlink ref="U138" location="A126095402W" display="A126095402W" xr:uid="{860BD792-2E94-47AE-84FC-E5BEC69AF79B}"/>
    <hyperlink ref="V138" location="A126110522F" display="A126110522F" xr:uid="{3FBA5946-1738-4664-AC73-9B6BAD42EC40}"/>
    <hyperlink ref="W138" location="A126102962K" display="A126102962K" xr:uid="{CC476478-3903-4E2E-954C-2B47B45CC445}"/>
    <hyperlink ref="U139" location="A126095454X" display="A126095454X" xr:uid="{B3036077-B581-442B-9625-284887B83758}"/>
    <hyperlink ref="V139" location="A126110574J" display="A126110574J" xr:uid="{E0A3D457-7A7D-4BBC-B40D-A866F8D42366}"/>
    <hyperlink ref="W139" location="A126103014C" display="A126103014C" xr:uid="{DD8C53E7-DA42-481F-B0C0-20FD5F3548AD}"/>
    <hyperlink ref="U140" location="A126095458J" display="A126095458J" xr:uid="{811038EF-F39C-48C1-800D-92CD3522BF6A}"/>
    <hyperlink ref="V140" location="A126110578T" display="A126110578T" xr:uid="{DFE8B006-67C0-46C2-A3EA-4A18239EA15D}"/>
    <hyperlink ref="W140" location="A126103018L" display="A126103018L" xr:uid="{B9B99F08-CED9-41F9-8558-4CF065C5B38F}"/>
    <hyperlink ref="U141" location="A126095510F" display="A126095510F" xr:uid="{F3D3E9F2-D4A6-4F5C-99C1-FB23308C99B3}"/>
    <hyperlink ref="V141" location="A126110630R" display="A126110630R" xr:uid="{161C4B9D-6DD2-4DA2-996A-CA58AA1674F7}"/>
    <hyperlink ref="W141" location="A126103070W" display="A126103070W" xr:uid="{E0625A53-7374-478A-8C17-C50061B4A4DA}"/>
    <hyperlink ref="U142" location="A126095382X" display="A126095382X" xr:uid="{4A8D1FD8-42B4-4CAF-9B0B-8360F5012987}"/>
    <hyperlink ref="V142" location="A126110502W" display="A126110502W" xr:uid="{CF30D1E0-38EF-499C-AAE8-216E1EDB4928}"/>
    <hyperlink ref="W142" location="A126102942A" display="A126102942A" xr:uid="{76877456-E3F1-4FD5-BCFE-089A91B18518}"/>
    <hyperlink ref="U143" location="A126095498A" display="A126095498A" xr:uid="{6DFBCF4E-3B57-4069-8F86-4ECF2CB3D2E9}"/>
    <hyperlink ref="V143" location="A126110618X" display="A126110618X" xr:uid="{59065014-9D63-4910-9D20-A9F3CB7D0527}"/>
    <hyperlink ref="W143" location="A126103058F" display="A126103058F" xr:uid="{52F924C4-D13C-4EAD-8803-7E12019F6BA1}"/>
    <hyperlink ref="U144" location="A126095502F" display="A126095502F" xr:uid="{97609C5E-1FEF-444F-BDF5-FDF40E2878B6}"/>
    <hyperlink ref="V144" location="A126110622R" display="A126110622R" xr:uid="{23800665-D73C-4B23-ABE7-2FC057ACA502}"/>
    <hyperlink ref="W144" location="A126103062W" display="A126103062W" xr:uid="{1595CD00-80ED-445C-B7EB-B3A538FD8744}"/>
    <hyperlink ref="U145" location="A126095390X" display="A126095390X" xr:uid="{7071E392-BE0F-4061-9957-6655E52D9E5E}"/>
    <hyperlink ref="V145" location="A126110510W" display="A126110510W" xr:uid="{DCDBCF89-BF00-4AEA-B90B-8EBF3E57CB92}"/>
    <hyperlink ref="W145" location="A126102950A" display="A126102950A" xr:uid="{C600A741-E8B0-47D3-B460-28DF45AAEFBC}"/>
    <hyperlink ref="U146" location="A126095426R" display="A126095426R" xr:uid="{06CE1BAC-C53C-4767-9619-7A2C9FC91CA2}"/>
    <hyperlink ref="V146" location="A126110546X" display="A126110546X" xr:uid="{D9A93985-FED3-49DC-87D5-D7DF106EC9BA}"/>
    <hyperlink ref="W146" location="A126102986C" display="A126102986C" xr:uid="{43DD8CD5-3C3F-406C-B7B9-103416C10964}"/>
    <hyperlink ref="U147" location="A126095462X" display="A126095462X" xr:uid="{F627ACB6-E133-40E6-8D49-2E4A9D8DF1C3}"/>
    <hyperlink ref="V147" location="A126110582J" display="A126110582J" xr:uid="{1B397970-D0B1-4B87-A73A-93684E4ED3D2}"/>
    <hyperlink ref="W147" location="A126103022C" display="A126103022C" xr:uid="{84619CB7-50A6-4F2B-AE3C-62FA37E4EB48}"/>
    <hyperlink ref="U148" location="A126095514R" display="A126095514R" xr:uid="{DAD969EE-4EFE-4325-BFF3-6253BEA23C90}"/>
    <hyperlink ref="V148" location="A126110634X" display="A126110634X" xr:uid="{027B376F-C3CF-4770-88C6-90DF4790330A}"/>
    <hyperlink ref="W148" location="A126103074F" display="A126103074F" xr:uid="{34A23284-0BE3-4776-8418-80C3FEA5D392}"/>
    <hyperlink ref="U149" location="A126095386J" display="A126095386J" xr:uid="{639E776C-A568-45D6-B844-AFA04E913874}"/>
    <hyperlink ref="V149" location="A126110506F" display="A126110506F" xr:uid="{B282E656-957F-4413-9500-78EA9762B34F}"/>
    <hyperlink ref="W149" location="A126102946K" display="A126102946K" xr:uid="{8960DE22-DEC7-4F41-8223-AF0EAE8F48EF}"/>
    <hyperlink ref="U150" location="A126095466J" display="A126095466J" xr:uid="{AF2054DE-4DB9-44B7-A028-B0D6D8F79FE3}"/>
    <hyperlink ref="V150" location="A126110586T" display="A126110586T" xr:uid="{A37EDB15-177B-4B0B-97DF-FD6A01770738}"/>
    <hyperlink ref="W150" location="A126103026L" display="A126103026L" xr:uid="{AB48D75B-6E38-4AC5-AE19-F931F52CF4F2}"/>
    <hyperlink ref="U151" location="A126095478T" display="A126095478T" xr:uid="{913EDA06-0C40-4093-BF52-84DDA177DE43}"/>
    <hyperlink ref="V151" location="A126110598A" display="A126110598A" xr:uid="{FA5C7E89-E394-4AA0-B351-522846D1B5AD}"/>
    <hyperlink ref="W151" location="A126103038W" display="A126103038W" xr:uid="{C48C1CEC-1F07-4B00-99AD-66E8CE89F980}"/>
    <hyperlink ref="U152" location="A126095410W" display="A126095410W" xr:uid="{C0C513AE-DCBA-46C6-BF6F-AC3288B0262A}"/>
    <hyperlink ref="V152" location="A126110530F" display="A126110530F" xr:uid="{E39F433B-E26B-4C18-ABE7-66A1220AA241}"/>
    <hyperlink ref="W152" location="A126102970K" display="A126102970K" xr:uid="{E467710C-42BF-4DC1-BC04-24521E62FB3B}"/>
    <hyperlink ref="U153" location="A126095394J" display="A126095394J" xr:uid="{695E01D9-7DC7-4939-952A-7ED50080088E}"/>
    <hyperlink ref="V153" location="A126110514F" display="A126110514F" xr:uid="{20335EED-43D3-46DF-A7E4-4A9334E33D42}"/>
    <hyperlink ref="W153" location="A126102954K" display="A126102954K" xr:uid="{C37570F2-41BE-4357-B590-AE69C52077D0}"/>
    <hyperlink ref="U154" location="A126095430F" display="A126095430F" xr:uid="{F02828FF-0982-45B7-9F2D-F2FC844328CC}"/>
    <hyperlink ref="V154" location="A126110550R" display="A126110550R" xr:uid="{2F2A7E90-0666-4F51-80A2-E4F0B3F5C6EC}"/>
    <hyperlink ref="W154" location="A126102990V" display="A126102990V" xr:uid="{5A21E773-AB65-47BF-B418-741C586410C1}"/>
    <hyperlink ref="U155" location="A126095406F" display="A126095406F" xr:uid="{151F44D7-38B4-4612-A41F-090FD11E84A0}"/>
    <hyperlink ref="V155" location="A126110526R" display="A126110526R" xr:uid="{1BED1C45-ECE1-4530-B8DE-DD748FA05EBE}"/>
    <hyperlink ref="W155" location="A126102966V" display="A126102966V" xr:uid="{9E67E486-0D4C-44A2-B7FC-4E1C2D888290}"/>
    <hyperlink ref="U156" location="A126095434R" display="A126095434R" xr:uid="{EE73EE9B-2FF1-4AC3-99DF-3970FCA2D4A7}"/>
    <hyperlink ref="V156" location="A126110554X" display="A126110554X" xr:uid="{3CF982E3-731B-4CF7-A1E5-B3F66167F220}"/>
    <hyperlink ref="W156" location="A126102994C" display="A126102994C" xr:uid="{669C44D5-E76B-473D-B230-E04C7D7F4025}"/>
    <hyperlink ref="U157" location="A126095414F" display="A126095414F" xr:uid="{AFCE37DF-F0EB-46B5-B331-CE71BD2F19D7}"/>
    <hyperlink ref="V157" location="A126110534R" display="A126110534R" xr:uid="{13C16A3E-9533-434B-A519-50E102FA5DC6}"/>
    <hyperlink ref="W157" location="A126102974V" display="A126102974V" xr:uid="{56752752-B642-4F3E-A7BF-16DED104BAB9}"/>
    <hyperlink ref="X123" location="A126095622X" display="A126095622X" xr:uid="{55DEFB4B-9662-4421-B99B-F3238568003C}"/>
    <hyperlink ref="Y123" location="A126110742J" display="A126110742J" xr:uid="{DBA61DD3-E4E0-4079-8B2D-D2247AB29A24}"/>
    <hyperlink ref="Z123" location="A126103182R" display="A126103182R" xr:uid="{3787E261-C139-41DB-89BB-43D0A53AF48F}"/>
    <hyperlink ref="X124" location="A126095578A" display="A126095578A" xr:uid="{3856418D-70EF-43F9-B8F8-525B4002CEE7}"/>
    <hyperlink ref="Y124" location="A126110698K" display="A126110698K" xr:uid="{916E0B8A-D872-44A2-AF70-C6FB94F00D48}"/>
    <hyperlink ref="Z124" location="A126103138F" display="A126103138F" xr:uid="{084F9E46-F4B9-4371-A9EA-0B00114BE3D5}"/>
    <hyperlink ref="X125" location="A126095626J" display="A126095626J" xr:uid="{9A84F177-AA6F-47BA-B6E1-FE2DBC1440F1}"/>
    <hyperlink ref="Y125" location="A126110746T" display="A126110746T" xr:uid="{E6549F6D-BCAE-44EF-92C9-6CF6B4585A5E}"/>
    <hyperlink ref="Z125" location="A126103186X" display="A126103186X" xr:uid="{04C1F0C7-FE3C-4C01-911C-FD961BAB5F4D}"/>
    <hyperlink ref="X126" location="A126095630X" display="A126095630X" xr:uid="{2F5FA78B-9B18-46D3-8D6F-8838668FB85E}"/>
    <hyperlink ref="Y126" location="A126110750J" display="A126110750J" xr:uid="{F464D077-1853-4E73-8E31-8CF16DA06DD1}"/>
    <hyperlink ref="Z126" location="A126103190R" display="A126103190R" xr:uid="{99DF5931-AA3F-4F40-8173-4377CF2FF4C6}"/>
    <hyperlink ref="X127" location="A126095582T" display="A126095582T" xr:uid="{F23C4F1B-FBDA-4595-A33A-ABBB7A3869C3}"/>
    <hyperlink ref="Y127" location="A126110702R" display="A126110702R" xr:uid="{7D4AA55A-6B0B-478A-A12D-0E9B30C07D61}"/>
    <hyperlink ref="Z127" location="A126103142W" display="A126103142W" xr:uid="{DB1082B7-1FC6-4F54-BEC2-350A49E7FDB0}"/>
    <hyperlink ref="X128" location="A126095586A" display="A126095586A" xr:uid="{C452206B-BACA-4B22-B211-65563B0F3504}"/>
    <hyperlink ref="Y128" location="A126110706X" display="A126110706X" xr:uid="{738A2E25-0642-421D-9B35-FE6DB6912A20}"/>
    <hyperlink ref="Z128" location="A126103146F" display="A126103146F" xr:uid="{8E8B4DFE-2A0E-4DAF-80FD-A57ED26CE671}"/>
    <hyperlink ref="X129" location="A126095610R" display="A126095610R" xr:uid="{02012640-9B40-4A6F-B529-298AC4177701}"/>
    <hyperlink ref="Y129" location="A126110730X" display="A126110730X" xr:uid="{258FB64E-F063-4C8F-A008-60EA8A0AC5C9}"/>
    <hyperlink ref="Z129" location="A126103170F" display="A126103170F" xr:uid="{014FF0ED-1C30-4159-B146-EFC1931EF6FF}"/>
    <hyperlink ref="X130" location="A126095558T" display="A126095558T" xr:uid="{A61817FF-D27D-45C4-AF6A-A1A6C225B7A6}"/>
    <hyperlink ref="Y130" location="A126110678A" display="A126110678A" xr:uid="{301620A5-2ED5-4D7F-8ABC-D391DB3D9F3C}"/>
    <hyperlink ref="Z130" location="A126103118W" display="A126103118W" xr:uid="{AC20968A-9FFC-4D8C-8015-8D7BF8B55ACB}"/>
    <hyperlink ref="X131" location="A126095634J" display="A126095634J" xr:uid="{68E58C1E-30A0-4A26-A760-D04151A3CFF5}"/>
    <hyperlink ref="Y131" location="A126110754T" display="A126110754T" xr:uid="{BDB151C2-7B4B-48A7-A56F-DB368DF75A4D}"/>
    <hyperlink ref="Z131" location="A126103194X" display="A126103194X" xr:uid="{83CF1F38-0C2C-4239-9395-4551B4D56373}"/>
    <hyperlink ref="X132" location="A126095614X" display="A126095614X" xr:uid="{F570CE49-55CB-4B44-B529-710C648C6225}"/>
    <hyperlink ref="Y132" location="A126110734J" display="A126110734J" xr:uid="{EF3E6170-17F7-4DEE-B619-3B9C37D45CE7}"/>
    <hyperlink ref="Z132" location="A126103174R" display="A126103174R" xr:uid="{531B7971-C8FB-4F91-AC10-DDE953D0E7C6}"/>
    <hyperlink ref="X133" location="A126095646T" display="A126095646T" xr:uid="{24CA51BF-5015-4369-8AF6-93B743CDC533}"/>
    <hyperlink ref="Y133" location="A126110766A" display="A126110766A" xr:uid="{D49CA9CB-2C6D-4869-8F2C-4CB13578651B}"/>
    <hyperlink ref="Z133" location="A126103206W" display="A126103206W" xr:uid="{CE7EC17E-BB37-4324-BF0F-945C6ED52AB3}"/>
    <hyperlink ref="X134" location="A126095562J" display="A126095562J" xr:uid="{DA8F2ED8-F0C0-4C26-8C1B-4EA6FF5B9713}"/>
    <hyperlink ref="Y134" location="A126110682T" display="A126110682T" xr:uid="{7C89AEEB-66A8-4397-A581-3AA99CE13142}"/>
    <hyperlink ref="Z134" location="A126103122L" display="A126103122L" xr:uid="{CF3E7460-3EA5-456F-9B86-063563B6BB2C}"/>
    <hyperlink ref="X135" location="A126095518X" display="A126095518X" xr:uid="{35EFA3A7-5F30-4976-86F0-82E0D8496643}"/>
    <hyperlink ref="Y135" location="A126110638J" display="A126110638J" xr:uid="{4D1B0E1E-94EF-437E-B750-5DF12CCBDB60}"/>
    <hyperlink ref="Z135" location="A126103078R" display="A126103078R" xr:uid="{B3E5FB33-C071-49E1-BA1F-C041082E1526}"/>
    <hyperlink ref="X136" location="A126095538J" display="A126095538J" xr:uid="{DFD19CAF-F7CD-4AF9-BD81-BF9305432DE4}"/>
    <hyperlink ref="Y136" location="A126110658T" display="A126110658T" xr:uid="{856B94F5-EDA5-48F2-89EF-EBE018F2954B}"/>
    <hyperlink ref="Z136" location="A126103098X" display="A126103098X" xr:uid="{F8BC96D3-2D15-4392-9A19-15D8F439EBE1}"/>
    <hyperlink ref="X137" location="A126095590T" display="A126095590T" xr:uid="{4259829B-C97D-4B7D-A3F1-604DBB5A9DDE}"/>
    <hyperlink ref="Y137" location="A126110710R" display="A126110710R" xr:uid="{AC88D6C4-304F-4C9C-A3C1-5FAFD1F9C8BC}"/>
    <hyperlink ref="Z137" location="A126103150W" display="A126103150W" xr:uid="{C1A47E69-CD64-4805-B89A-E6C0B91F7626}"/>
    <hyperlink ref="X138" location="A126095542X" display="A126095542X" xr:uid="{6675756B-7047-4532-AC5B-21AEBE73153F}"/>
    <hyperlink ref="Y138" location="A126110662J" display="A126110662J" xr:uid="{E85A7CA7-F8EC-4A0E-B8BC-17B8A65FD6A6}"/>
    <hyperlink ref="Z138" location="A126103102C" display="A126103102C" xr:uid="{68DF64F2-C8C6-4093-9246-1B7D0D318869}"/>
    <hyperlink ref="X139" location="A126095594A" display="A126095594A" xr:uid="{601467F9-AF3A-49E9-8400-AD95CF15D1BD}"/>
    <hyperlink ref="Y139" location="A126110714X" display="A126110714X" xr:uid="{E69471A2-B72A-4054-9AAC-10F5761AB438}"/>
    <hyperlink ref="Z139" location="A126103154F" display="A126103154F" xr:uid="{246C9EC3-0442-4429-A877-F8DDECCEB992}"/>
    <hyperlink ref="X140" location="A126095598K" display="A126095598K" xr:uid="{B3E98FC8-0F7E-40CA-B4C2-2C7B4C5CA065}"/>
    <hyperlink ref="Y140" location="A126110718J" display="A126110718J" xr:uid="{82EF86E8-39DD-4183-A76F-048DFE2033C8}"/>
    <hyperlink ref="Z140" location="A126103158R" display="A126103158R" xr:uid="{71B1388F-AB48-487F-BD82-C3C3B086F01D}"/>
    <hyperlink ref="X141" location="A126095650J" display="A126095650J" xr:uid="{3D03C51C-57AC-4A93-87BC-31303ED7EA41}"/>
    <hyperlink ref="Y141" location="A126110770T" display="A126110770T" xr:uid="{9AB74ACE-2CDF-4DB3-B8F3-20A3C661F0BE}"/>
    <hyperlink ref="Z141" location="A126103210L" display="A126103210L" xr:uid="{5E7CAA7B-D2FC-471B-8BC7-476B640E1CEB}"/>
    <hyperlink ref="X142" location="A126095522R" display="A126095522R" xr:uid="{1FC6C87F-7314-477D-BF89-CBE96176580F}"/>
    <hyperlink ref="Y142" location="A126110642X" display="A126110642X" xr:uid="{B8CE70C9-AAA2-499C-8B6B-415B7470F331}"/>
    <hyperlink ref="Z142" location="A126103082F" display="A126103082F" xr:uid="{0BCF3091-DA86-40BC-A713-9253C507C12D}"/>
    <hyperlink ref="X143" location="A126095638T" display="A126095638T" xr:uid="{4116F083-E549-4E1A-89BD-09F06AF73E1E}"/>
    <hyperlink ref="Y143" location="A126110758A" display="A126110758A" xr:uid="{B7A18F25-FC54-41A5-ACAB-C6CB4FE3E8B4}"/>
    <hyperlink ref="Z143" location="A126103198J" display="A126103198J" xr:uid="{469F5AF2-34C2-4C41-85C9-BD4EF35682E7}"/>
    <hyperlink ref="X144" location="A126095642J" display="A126095642J" xr:uid="{F6BC1111-517C-41F7-AFF9-7F9D07231A75}"/>
    <hyperlink ref="Y144" location="A126110762T" display="A126110762T" xr:uid="{F96756D8-5C72-4ADD-A749-93968F470D8E}"/>
    <hyperlink ref="Z144" location="A126103202L" display="A126103202L" xr:uid="{37A50320-4A6B-4F77-896D-4D21D844EBA0}"/>
    <hyperlink ref="X145" location="A126095530R" display="A126095530R" xr:uid="{2FEDC66A-3219-4891-A009-62A13A6CD541}"/>
    <hyperlink ref="Y145" location="A126110650X" display="A126110650X" xr:uid="{C656017D-2DDD-4E5C-AB1D-E23D032BD7B0}"/>
    <hyperlink ref="Z145" location="A126103090F" display="A126103090F" xr:uid="{5DA6184E-ED3A-41B3-8604-B14571C3C000}"/>
    <hyperlink ref="X146" location="A126095566T" display="A126095566T" xr:uid="{291FEC53-A2B1-47D5-973A-6F34CC84C327}"/>
    <hyperlink ref="Y146" location="A126110686A" display="A126110686A" xr:uid="{99013334-1330-4FC3-8BEE-F64FFAC1F9CA}"/>
    <hyperlink ref="Z146" location="A126103126W" display="A126103126W" xr:uid="{08D42F0E-8B08-4CD5-A07B-B791184AD01D}"/>
    <hyperlink ref="X147" location="A126095602R" display="A126095602R" xr:uid="{D5EE3F62-4F2E-4E73-ACB0-6FD94ECDC6B8}"/>
    <hyperlink ref="Y147" location="A126110722X" display="A126110722X" xr:uid="{7D4FDDEB-EE5A-4A5D-A3A7-8F132E193ED0}"/>
    <hyperlink ref="Z147" location="A126103162F" display="A126103162F" xr:uid="{6738DEC3-4711-45C3-B6BE-D3C6A3139194}"/>
    <hyperlink ref="X148" location="A126095654T" display="A126095654T" xr:uid="{53F975FA-A24F-4973-97A0-5644827965AD}"/>
    <hyperlink ref="Y148" location="A126110774A" display="A126110774A" xr:uid="{E14F1D79-EADA-4566-A1DF-D931AC7BDA46}"/>
    <hyperlink ref="Z148" location="A126103214W" display="A126103214W" xr:uid="{556085BB-1DD7-4E19-8A61-EFDBB5F02096}"/>
    <hyperlink ref="X149" location="A126095526X" display="A126095526X" xr:uid="{1AA20038-9CC0-4101-A082-32DA313DED08}"/>
    <hyperlink ref="Y149" location="A126110646J" display="A126110646J" xr:uid="{8B480BB4-ED3B-4CAA-817A-52F190F19483}"/>
    <hyperlink ref="Z149" location="A126103086R" display="A126103086R" xr:uid="{DED067F3-FB3D-4E68-9449-D49D216ABDC3}"/>
    <hyperlink ref="X150" location="A126095606X" display="A126095606X" xr:uid="{B4AA1EF0-993A-48E6-AA41-BA157EF2A267}"/>
    <hyperlink ref="Y150" location="A126110726J" display="A126110726J" xr:uid="{09A759A6-B973-4362-B46F-9D9EC9B0371B}"/>
    <hyperlink ref="Z150" location="A126103166R" display="A126103166R" xr:uid="{5F68E745-14B0-44FC-A124-91BEE1FACAAD}"/>
    <hyperlink ref="X151" location="A126095618J" display="A126095618J" xr:uid="{84871053-9608-4A83-8CE3-B86F4E2A6163}"/>
    <hyperlink ref="Y151" location="A126110738T" display="A126110738T" xr:uid="{7FBDC008-5566-4EFF-8230-1C8DCD04AA96}"/>
    <hyperlink ref="Z151" location="A126103178X" display="A126103178X" xr:uid="{92549C2E-36AF-48B5-94DC-5AFC73DC61D2}"/>
    <hyperlink ref="X152" location="A126095550X" display="A126095550X" xr:uid="{5CCBE489-AE7B-4BA5-921F-63392C2137E2}"/>
    <hyperlink ref="Y152" location="A126110670J" display="A126110670J" xr:uid="{93D88A5B-E061-45FB-9D11-E80453003C45}"/>
    <hyperlink ref="Z152" location="A126103110C" display="A126103110C" xr:uid="{589ADFFE-6A75-4BE5-9FA6-2A3EF71ACFFB}"/>
    <hyperlink ref="X153" location="A126095534X" display="A126095534X" xr:uid="{2E28E371-384B-4564-A538-91901812EF87}"/>
    <hyperlink ref="Y153" location="A126110654J" display="A126110654J" xr:uid="{91ECAB88-A921-4F7E-B41D-F5496DF22E2D}"/>
    <hyperlink ref="Z153" location="A126103094R" display="A126103094R" xr:uid="{405CD2E7-63E3-4BC6-B6C8-72D7EBA3F75B}"/>
    <hyperlink ref="X154" location="A126095570J" display="A126095570J" xr:uid="{08C13C76-414E-4A69-9039-C8EF16F83B40}"/>
    <hyperlink ref="Y154" location="A126110690T" display="A126110690T" xr:uid="{ECD6A61E-7189-42DE-9194-11A5AD9D2344}"/>
    <hyperlink ref="Z154" location="A126103130L" display="A126103130L" xr:uid="{D98AF690-13BB-4F2B-B4A8-A90205B86032}"/>
    <hyperlink ref="X155" location="A126095546J" display="A126095546J" xr:uid="{E8D27B45-B242-4BC3-84A3-2A6F1FAAB3FE}"/>
    <hyperlink ref="Y155" location="A126110666T" display="A126110666T" xr:uid="{CA87B8E8-D722-4A44-8D4F-2497CE2BE8B9}"/>
    <hyperlink ref="Z155" location="A126103106L" display="A126103106L" xr:uid="{8BC6B1E4-6B1F-4AE8-80C1-6881281AB5F9}"/>
    <hyperlink ref="X156" location="A126095574T" display="A126095574T" xr:uid="{655A7C1F-7201-4501-A58C-E28BFFB68AD5}"/>
    <hyperlink ref="Y156" location="A126110694A" display="A126110694A" xr:uid="{373674F2-DD54-47B0-882B-0E7422571D8E}"/>
    <hyperlink ref="Z156" location="A126103134W" display="A126103134W" xr:uid="{E2A5F438-D83D-4060-8386-95B2BB7111E5}"/>
    <hyperlink ref="X157" location="A126095554J" display="A126095554J" xr:uid="{E3CC02D4-10B0-4FD7-9625-C1D52E17CE80}"/>
    <hyperlink ref="Y157" location="A126110674T" display="A126110674T" xr:uid="{A557D5D4-C427-4150-B524-705EF84EF095}"/>
    <hyperlink ref="Z157" location="A126103114L" display="A126103114L" xr:uid="{6468D03C-2892-42A5-A94B-B984B1A55E0D}"/>
    <hyperlink ref="AA123" location="A126095062L" display="A126095062L" xr:uid="{74225CCB-23B4-4823-B0DF-1FF2AB56A2E0}"/>
    <hyperlink ref="AB123" location="A126110182W" display="A126110182W" xr:uid="{7D84355E-3F06-4519-8CA0-F195E6955FDC}"/>
    <hyperlink ref="AC123" location="A126102622R" display="A126102622R" xr:uid="{80AAAFAD-3ECB-4512-94FA-5D0D6E274E69}"/>
    <hyperlink ref="AA124" location="A126095018C" display="A126095018C" xr:uid="{741462EF-BF91-4908-AC07-929433C702EF}"/>
    <hyperlink ref="AB124" location="A126110138L" display="A126110138L" xr:uid="{195CE3E2-03AF-49C1-BD3D-9109D221C3AB}"/>
    <hyperlink ref="AC124" location="A126102578T" display="A126102578T" xr:uid="{62C18260-20B5-4D79-9946-3F01C8F8BB1E}"/>
    <hyperlink ref="AA125" location="A126095066W" display="A126095066W" xr:uid="{EF67CAB2-CD15-423F-8D6A-8C1DE933EEFA}"/>
    <hyperlink ref="AB125" location="A126110186F" display="A126110186F" xr:uid="{225FFF7A-7C8E-4C26-B753-513422D49579}"/>
    <hyperlink ref="AC125" location="A126102626X" display="A126102626X" xr:uid="{BA60F934-6459-4180-9CBF-112990EC471B}"/>
    <hyperlink ref="AA126" location="A126095070L" display="A126095070L" xr:uid="{1285F974-919C-4189-AE73-B73BB8B82517}"/>
    <hyperlink ref="AB126" location="A126110190W" display="A126110190W" xr:uid="{22F2A476-E89E-4D63-9AE8-83CD0A67F9A8}"/>
    <hyperlink ref="AC126" location="A126102630R" display="A126102630R" xr:uid="{ED4AA84D-2656-4F46-B597-AAAB54AF9162}"/>
    <hyperlink ref="AA127" location="A126095022V" display="A126095022V" xr:uid="{AB39C45F-F025-4E72-81EC-FA16DB66C000}"/>
    <hyperlink ref="AB127" location="A126110142C" display="A126110142C" xr:uid="{C1AE3CE3-0C1A-4723-864C-DAC59058443A}"/>
    <hyperlink ref="AC127" location="A126102582J" display="A126102582J" xr:uid="{4180E110-75D1-49B4-9F3C-2310D6D92372}"/>
    <hyperlink ref="AA128" location="A126095026C" display="A126095026C" xr:uid="{B0D44B95-5325-4653-BDC9-2D502E46C17D}"/>
    <hyperlink ref="AB128" location="A126110146L" display="A126110146L" xr:uid="{2573D502-22D1-4BFC-A3D3-AC753C082DAE}"/>
    <hyperlink ref="AC128" location="A126102586T" display="A126102586T" xr:uid="{11DC0884-5A57-4646-816C-1AE2C306A604}"/>
    <hyperlink ref="AA129" location="A126095050C" display="A126095050C" xr:uid="{510F8D65-1C58-447B-87A3-68E613EF9ECF}"/>
    <hyperlink ref="AB129" location="A126110170L" display="A126110170L" xr:uid="{07D8E805-C0FE-4DE6-B889-BEC4881EE648}"/>
    <hyperlink ref="AC129" location="A126102610F" display="A126102610F" xr:uid="{A3F746A2-C6D2-46EA-9436-08AB82081C85}"/>
    <hyperlink ref="AA130" location="A126094998C" display="A126094998C" xr:uid="{18CE6C12-7B10-4E3D-8622-B8FDD825F357}"/>
    <hyperlink ref="AB130" location="A126110118C" display="A126110118C" xr:uid="{CC0F9E8B-C4DB-42A8-A37F-2D7EF935593D}"/>
    <hyperlink ref="AC130" location="A126102558J" display="A126102558J" xr:uid="{8E8A7A79-2B52-4E96-993B-271D0D866E65}"/>
    <hyperlink ref="AA131" location="A126095074W" display="A126095074W" xr:uid="{9D38F6AB-855C-47B3-9358-100E44DD3C24}"/>
    <hyperlink ref="AB131" location="A126110194F" display="A126110194F" xr:uid="{4197D42A-DDAF-4B98-A2B4-0F2C3EC9FA7C}"/>
    <hyperlink ref="AC131" location="A126102634X" display="A126102634X" xr:uid="{39882679-47F1-4685-BDF3-AACAFB0C3695}"/>
    <hyperlink ref="AA132" location="A126095054L" display="A126095054L" xr:uid="{C9DA17BD-532D-455B-82A4-34F1CAA43EE0}"/>
    <hyperlink ref="AB132" location="A126110174W" display="A126110174W" xr:uid="{4D2E1264-A099-4DB0-8DDF-27C64BFB7B12}"/>
    <hyperlink ref="AC132" location="A126102614R" display="A126102614R" xr:uid="{333EC3AC-70FA-4E81-A823-CD72A4B5D19E}"/>
    <hyperlink ref="AA133" location="A126095086F" display="A126095086F" xr:uid="{6D609CFB-8B9B-4FE2-B0C0-D4E9EE55EAD0}"/>
    <hyperlink ref="AB133" location="A126110206C" display="A126110206C" xr:uid="{D88F8FF0-54B9-4F74-9B1A-4F63AF369B50}"/>
    <hyperlink ref="AC133" location="A126102646J" display="A126102646J" xr:uid="{567EBBF6-012B-47AA-A1A9-7FBEF47D4F33}"/>
    <hyperlink ref="AA134" location="A126095002K" display="A126095002K" xr:uid="{732BF22B-F633-4FE7-990D-62A749F4BD2A}"/>
    <hyperlink ref="AB134" location="A126110122V" display="A126110122V" xr:uid="{CD94A58C-DA3D-493C-BABD-4A63B3930501}"/>
    <hyperlink ref="AC134" location="A126102562X" display="A126102562X" xr:uid="{17A33132-32BB-4CB8-B160-C3390C002ABA}"/>
    <hyperlink ref="AA135" location="A126094958K" display="A126094958K" xr:uid="{5CA52A2B-DB33-4F50-98A0-516EFF553611}"/>
    <hyperlink ref="AB135" location="A126110078W" display="A126110078W" xr:uid="{CCB1F5DE-CE99-4506-AC2C-627BC0F81F05}"/>
    <hyperlink ref="AC135" location="A126102518R" display="A126102518R" xr:uid="{EA330B2F-7A73-4ED7-8446-7C9E1B94DA97}"/>
    <hyperlink ref="AA136" location="A126094978V" display="A126094978V" xr:uid="{487CB4FB-FFA2-47AC-A353-F446D4E34806}"/>
    <hyperlink ref="AB136" location="A126110098F" display="A126110098F" xr:uid="{45149466-3533-4146-93E0-89190E052C2E}"/>
    <hyperlink ref="AC136" location="A126102538X" display="A126102538X" xr:uid="{FDDAFB4C-317E-4B45-8086-0BCD85B0E362}"/>
    <hyperlink ref="AA137" location="A126095030V" display="A126095030V" xr:uid="{711F39A0-BB05-49AB-B72E-0A75D89FA7FD}"/>
    <hyperlink ref="AB137" location="A126110150C" display="A126110150C" xr:uid="{39E84383-609E-4BEB-B142-0D90E039485C}"/>
    <hyperlink ref="AC137" location="A126102590J" display="A126102590J" xr:uid="{99DFAA68-C3E3-48D4-9A84-F13DAC11703F}"/>
    <hyperlink ref="AA138" location="A126094982K" display="A126094982K" xr:uid="{6D812219-477D-47B7-9F19-532C9F953EDA}"/>
    <hyperlink ref="AB138" location="A126110102K" display="A126110102K" xr:uid="{812D38FF-4CEC-4614-89E8-CB84A2D713B3}"/>
    <hyperlink ref="AC138" location="A126102542R" display="A126102542R" xr:uid="{BC70EE81-9F47-41BD-8E5B-3D261828D556}"/>
    <hyperlink ref="AA139" location="A126095034C" display="A126095034C" xr:uid="{130FF079-957C-4C63-9518-88BF3F5D8694}"/>
    <hyperlink ref="AB139" location="A126110154L" display="A126110154L" xr:uid="{BEAA5C4F-E5F2-49DE-B02F-DCD9FB645070}"/>
    <hyperlink ref="AC139" location="A126102594T" display="A126102594T" xr:uid="{41C6B3E3-726C-460C-ADB6-6A8116B95196}"/>
    <hyperlink ref="AA140" location="A126095038L" display="A126095038L" xr:uid="{2EF7A535-A166-4BF3-BD8B-1B8BED3D4ADD}"/>
    <hyperlink ref="AB140" location="A126110158W" display="A126110158W" xr:uid="{70F833F8-47E5-4E94-8F3A-B03C2DE03F72}"/>
    <hyperlink ref="AC140" location="A126102598A" display="A126102598A" xr:uid="{D5116F78-34B0-4298-995D-79CF1CFEFB35}"/>
    <hyperlink ref="AA141" location="A126095090W" display="A126095090W" xr:uid="{F88ABBDD-7FEC-4C83-8FCA-B5403D1AC4D3}"/>
    <hyperlink ref="AB141" location="A126110210V" display="A126110210V" xr:uid="{AB4A805F-47AC-4691-A555-C4DA9540E762}"/>
    <hyperlink ref="AC141" location="A126102650X" display="A126102650X" xr:uid="{2AB18007-1CE6-45F3-B9AE-F34B52B5333B}"/>
    <hyperlink ref="AA142" location="A126094962A" display="A126094962A" xr:uid="{8273DA87-093C-4D8B-81E9-47C93DFCB646}"/>
    <hyperlink ref="AB142" location="A126110082L" display="A126110082L" xr:uid="{CDA924B8-FA9C-448F-9C7A-4F93C6C6FB26}"/>
    <hyperlink ref="AC142" location="A126102522F" display="A126102522F" xr:uid="{62407C0A-5122-49F3-AE64-7A1176049172}"/>
    <hyperlink ref="AA143" location="A126095078F" display="A126095078F" xr:uid="{F8960E7E-F9B5-43F7-95E9-898B6EE3C62A}"/>
    <hyperlink ref="AB143" location="A126110198R" display="A126110198R" xr:uid="{C4B10204-CA2F-47CE-9B60-CB6D6D77C67A}"/>
    <hyperlink ref="AC143" location="A126102638J" display="A126102638J" xr:uid="{6F8601E6-35AB-4AAD-ABEB-10BA1277B9C6}"/>
    <hyperlink ref="AA144" location="A126095082W" display="A126095082W" xr:uid="{B20DB32D-5FC2-46BE-8F65-DE0A12445937}"/>
    <hyperlink ref="AB144" location="A126110202V" display="A126110202V" xr:uid="{5AA5D74C-1580-432B-8064-5E15063C4084}"/>
    <hyperlink ref="AC144" location="A126102642X" display="A126102642X" xr:uid="{BC592D0F-27B7-4442-B35B-5B9281227C6A}"/>
    <hyperlink ref="AA145" location="A126094970A" display="A126094970A" xr:uid="{20662D6E-5D38-457D-8209-326C149E827F}"/>
    <hyperlink ref="AB145" location="A126110090L" display="A126110090L" xr:uid="{20FDD3C8-600E-4E06-9528-736E0A5CBC7F}"/>
    <hyperlink ref="AC145" location="A126102530F" display="A126102530F" xr:uid="{2C0141AA-A6B2-4B72-99D0-D82EC3C9C8BF}"/>
    <hyperlink ref="AA146" location="A126095006V" display="A126095006V" xr:uid="{6DF5F25D-9B9E-4FA1-80A2-50ED830AEFBD}"/>
    <hyperlink ref="AB146" location="A126110126C" display="A126110126C" xr:uid="{473E20E8-F974-450E-8500-3AD93D6900DF}"/>
    <hyperlink ref="AC146" location="A126102566J" display="A126102566J" xr:uid="{A19B6E91-335A-4C45-BD26-35E3479EA956}"/>
    <hyperlink ref="AA147" location="A126095042C" display="A126095042C" xr:uid="{E0AB9655-CFD2-44E1-BC68-4505D35D5FBA}"/>
    <hyperlink ref="AB147" location="A126110162L" display="A126110162L" xr:uid="{85547403-FC44-4EE1-BD82-FABCAF118C33}"/>
    <hyperlink ref="AC147" location="A126102602F" display="A126102602F" xr:uid="{A28341BF-1818-4898-8375-062A58AE0280}"/>
    <hyperlink ref="AA148" location="A126095094F" display="A126095094F" xr:uid="{6DCE72AF-7321-4182-9479-2F6EB064B76C}"/>
    <hyperlink ref="AB148" location="A126110214C" display="A126110214C" xr:uid="{346C94D6-6930-4C3E-A50B-B0A557C9C758}"/>
    <hyperlink ref="AC148" location="A126102654J" display="A126102654J" xr:uid="{BF0A46D6-D93F-4CC2-80CD-3B078CAD0BB7}"/>
    <hyperlink ref="AA149" location="A126094966K" display="A126094966K" xr:uid="{67D09FE8-FBBF-4560-A2C6-A60F1DD4AE01}"/>
    <hyperlink ref="AB149" location="A126110086W" display="A126110086W" xr:uid="{8EACC357-A0A0-4116-9ED2-67C199B5A45D}"/>
    <hyperlink ref="AC149" location="A126102526R" display="A126102526R" xr:uid="{221F7319-39F3-4D4D-8222-D1DC90430059}"/>
    <hyperlink ref="AA150" location="A126095046L" display="A126095046L" xr:uid="{509B0039-F00D-4CE9-AC01-5CF2FFD81DF2}"/>
    <hyperlink ref="AB150" location="A126110166W" display="A126110166W" xr:uid="{664D77DE-DC30-496D-A666-1021AEBE2CA3}"/>
    <hyperlink ref="AC150" location="A126102606R" display="A126102606R" xr:uid="{053D3B76-4AD2-45D0-BFD1-7FEC1B130A37}"/>
    <hyperlink ref="AA151" location="A126095058W" display="A126095058W" xr:uid="{F0AEB173-BD55-4F3D-8987-B43C570D1F83}"/>
    <hyperlink ref="AB151" location="A126110178F" display="A126110178F" xr:uid="{1230F291-D674-4299-A080-25C4DC9239FD}"/>
    <hyperlink ref="AC151" location="A126102618X" display="A126102618X" xr:uid="{708D59D0-5C83-4C3A-9822-31897B7D9906}"/>
    <hyperlink ref="AA152" location="A126094990K" display="A126094990K" xr:uid="{9BA9223A-B5AB-4FAF-9104-F36F3DB2D334}"/>
    <hyperlink ref="AB152" location="A126110110K" display="A126110110K" xr:uid="{72C8DC17-F1CE-430C-B3E1-859DDBF175C1}"/>
    <hyperlink ref="AC152" location="A126102550R" display="A126102550R" xr:uid="{3C4CABA9-82E8-4928-A28E-B9ECF63CA518}"/>
    <hyperlink ref="AA153" location="A126094974K" display="A126094974K" xr:uid="{A92C1FF2-01B3-47E8-A37A-11D87366DBD8}"/>
    <hyperlink ref="AB153" location="A126110094W" display="A126110094W" xr:uid="{1BA27BB3-019F-4D96-AE46-2827D62CD463}"/>
    <hyperlink ref="AC153" location="A126102534R" display="A126102534R" xr:uid="{F746E53B-6EDC-4036-8378-587604AA0886}"/>
    <hyperlink ref="AA154" location="A126095010K" display="A126095010K" xr:uid="{A225F498-96A5-41B6-9332-281C24D25A7D}"/>
    <hyperlink ref="AB154" location="A126110130V" display="A126110130V" xr:uid="{23A7D7AE-4E92-444F-8CCB-6207A95B6B10}"/>
    <hyperlink ref="AC154" location="A126102570X" display="A126102570X" xr:uid="{EA194B25-8C18-476C-A5FA-23747958643C}"/>
    <hyperlink ref="AA155" location="A126094986V" display="A126094986V" xr:uid="{B5DA957F-0A7B-4290-A357-29B28B7A503E}"/>
    <hyperlink ref="AB155" location="A126110106V" display="A126110106V" xr:uid="{50C05EAE-06DB-45EB-A8C7-227CB6F76E00}"/>
    <hyperlink ref="AC155" location="A126102546X" display="A126102546X" xr:uid="{6663BFFA-8E7C-4ACF-A954-29AAA21B1675}"/>
    <hyperlink ref="AA156" location="A126095014V" display="A126095014V" xr:uid="{C9456A1D-D498-43E4-AD37-BD7C21DF38DF}"/>
    <hyperlink ref="AB156" location="A126110134C" display="A126110134C" xr:uid="{03344632-FBCB-4F26-888E-986CBAC8111E}"/>
    <hyperlink ref="AC156" location="A126102574J" display="A126102574J" xr:uid="{337DCE7B-918C-4028-8767-572DABA25CA3}"/>
    <hyperlink ref="AA157" location="A126094994V" display="A126094994V" xr:uid="{44A71997-EC7A-4D5E-A423-47CD5D8ECB5B}"/>
    <hyperlink ref="AB157" location="A126110114V" display="A126110114V" xr:uid="{CFA8A92E-BD9A-41AC-9919-8BC8FC7427EC}"/>
    <hyperlink ref="AC157" location="A126102554X" display="A126102554X" xr:uid="{34EE7646-BCE1-4365-BDB8-8291C405101C}"/>
    <hyperlink ref="C123" location="A126094922J" display="A126094922J" xr:uid="{E2CDA150-1BE3-4B2B-ACB8-39AE5FDB1A1A}"/>
    <hyperlink ref="D123" location="A126110042V" display="A126110042V" xr:uid="{A4206206-95DD-4668-B99E-69427C4045A9}"/>
    <hyperlink ref="E123" location="A126102482X" display="A126102482X" xr:uid="{14079D2B-381E-48DF-A625-7D99B4F7F2A6}"/>
    <hyperlink ref="C124" location="A126094878K" display="A126094878K" xr:uid="{964D3C23-DBE7-4F41-8D49-07F98DB8699C}"/>
    <hyperlink ref="D124" location="A126109998R" display="A126109998R" xr:uid="{B9424477-B53A-43AE-B004-8FBBB0C1A149}"/>
    <hyperlink ref="E124" location="A126102438R" display="A126102438R" xr:uid="{D5756CD6-3B7B-4E5F-9081-BE348BCA28E9}"/>
    <hyperlink ref="C125" location="A126094926T" display="A126094926T" xr:uid="{CCBA78D7-585B-4D54-A06C-15F7E6C6DAE9}"/>
    <hyperlink ref="D125" location="A126110046C" display="A126110046C" xr:uid="{E00ACB83-84A3-4F0C-854B-5916D0A9CD44}"/>
    <hyperlink ref="E125" location="A126102486J" display="A126102486J" xr:uid="{6A93B428-19E1-4E5E-A7D2-A189455F227C}"/>
    <hyperlink ref="C126" location="A126094930J" display="A126094930J" xr:uid="{A4B94826-9DAE-4C97-8982-55441C72D539}"/>
    <hyperlink ref="D126" location="A126110050V" display="A126110050V" xr:uid="{DA9CBA3A-5C38-4B51-9AE8-12527E9CF2C4}"/>
    <hyperlink ref="E126" location="A126102490X" display="A126102490X" xr:uid="{66C26C90-CCEA-4311-B022-CAB9AAE7ED72}"/>
    <hyperlink ref="C127" location="A126094882A" display="A126094882A" xr:uid="{E68D0AB3-64A1-42F9-BEC7-9D91E5B9A752}"/>
    <hyperlink ref="D127" location="A126110002A" display="A126110002A" xr:uid="{1A16BB9B-95C7-481C-B527-CD21204D0625}"/>
    <hyperlink ref="E127" location="A126102442F" display="A126102442F" xr:uid="{F3582584-F55A-45A6-85BC-3DFA57824A7F}"/>
    <hyperlink ref="C128" location="A126094886K" display="A126094886K" xr:uid="{C97DD940-E204-4BF1-B222-216411203DFE}"/>
    <hyperlink ref="D128" location="A126110006K" display="A126110006K" xr:uid="{CF22BBA0-E835-4591-A1DA-AAA25A2A7A4D}"/>
    <hyperlink ref="E128" location="A126102446R" display="A126102446R" xr:uid="{6764A243-9D69-4076-A109-9155FDE90F28}"/>
    <hyperlink ref="C129" location="A126094910X" display="A126094910X" xr:uid="{42EC5CB2-7C9C-40B7-96B9-CE3D3E1A8884}"/>
    <hyperlink ref="D129" location="A126110030K" display="A126110030K" xr:uid="{61C75786-361F-47CE-9D28-FDA8F8E0F9F7}"/>
    <hyperlink ref="E129" location="A126102470R" display="A126102470R" xr:uid="{28071B47-4CB9-4BE0-A472-D28E0C4F619B}"/>
    <hyperlink ref="C130" location="A126094858A" display="A126094858A" xr:uid="{59B274AB-B3E5-4034-AE7F-535ADA6BA113}"/>
    <hyperlink ref="D130" location="A126109978F" display="A126109978F" xr:uid="{80751B74-3E46-444C-9D5C-76D217AA88E8}"/>
    <hyperlink ref="E130" location="A126102418F" display="A126102418F" xr:uid="{498842BE-6DBA-4137-8E63-D0C3CBB5BF4E}"/>
    <hyperlink ref="C131" location="A126094934T" display="A126094934T" xr:uid="{39DCDD3A-22FF-40E2-8ED1-855BF793B720}"/>
    <hyperlink ref="D131" location="A126110054C" display="A126110054C" xr:uid="{D39E73D0-65EB-4755-9AC8-CBBB94AEE490}"/>
    <hyperlink ref="E131" location="A126102494J" display="A126102494J" xr:uid="{D40579F9-C219-4685-884B-FF8DE29D2F18}"/>
    <hyperlink ref="C132" location="A126094914J" display="A126094914J" xr:uid="{AFAB7923-301B-492B-96E3-43B099AF4CA3}"/>
    <hyperlink ref="D132" location="A126110034V" display="A126110034V" xr:uid="{E59E44A3-9F34-4002-B2C6-D3FD615EC7A5}"/>
    <hyperlink ref="E132" location="A126102474X" display="A126102474X" xr:uid="{B9163787-6206-4579-A63D-4347416E69A2}"/>
    <hyperlink ref="C133" location="A126094946A" display="A126094946A" xr:uid="{0961498A-6A8D-4D08-8DB0-1A9848EBB431}"/>
    <hyperlink ref="D133" location="A126110066L" display="A126110066L" xr:uid="{D853A886-3BE9-4892-932F-777C5D6BA077}"/>
    <hyperlink ref="E133" location="A126102506F" display="A126102506F" xr:uid="{BF122D15-9246-4C42-9A2C-29A97EDE1A1C}"/>
    <hyperlink ref="C134" location="A126094862T" display="A126094862T" xr:uid="{6C720CF9-0108-481B-8D1C-0AB800CBF7EC}"/>
    <hyperlink ref="D134" location="A126109982W" display="A126109982W" xr:uid="{4A114AC4-31C6-439B-9A4B-B6E557D3FCDC}"/>
    <hyperlink ref="E134" location="A126102422W" display="A126102422W" xr:uid="{B5C28B99-B8FC-4F64-9221-26F2044C90D2}"/>
    <hyperlink ref="C135" location="A126094818J" display="A126094818J" xr:uid="{3FE16CF8-66D5-4749-8406-356A8A34630F}"/>
    <hyperlink ref="D135" location="A126109938L" display="A126109938L" xr:uid="{6E0A860F-58A7-440B-898B-5184AF481762}"/>
    <hyperlink ref="E135" location="A126102378X" display="A126102378X" xr:uid="{ACB80863-A050-4DAB-94AA-4CC3E797988B}"/>
    <hyperlink ref="C136" location="A126094838T" display="A126094838T" xr:uid="{8FC65C61-14FD-471B-8606-FF62BBC78A83}"/>
    <hyperlink ref="D136" location="A126109958W" display="A126109958W" xr:uid="{97FD0FCD-0EED-4ECB-970E-A431AB12B56B}"/>
    <hyperlink ref="E136" location="A126102398J" display="A126102398J" xr:uid="{2A3013C3-2028-4161-8B57-76FC0C6F861F}"/>
    <hyperlink ref="C137" location="A126094890A" display="A126094890A" xr:uid="{AB5738C6-0FA2-44C5-9EBE-C30D28C4164D}"/>
    <hyperlink ref="D137" location="A126110010A" display="A126110010A" xr:uid="{EE244F06-E2A8-4653-A547-9D591D28AAB9}"/>
    <hyperlink ref="E137" location="A126102450F" display="A126102450F" xr:uid="{6C939702-143F-4D73-9DB3-E5704259ECB0}"/>
    <hyperlink ref="C138" location="A126094842J" display="A126094842J" xr:uid="{3DFAC281-4BE5-4356-8016-0F09F33B1ABF}"/>
    <hyperlink ref="D138" location="A126109962L" display="A126109962L" xr:uid="{5289191E-CA20-4953-AFCC-C5C1C369DF41}"/>
    <hyperlink ref="E138" location="A126102402L" display="A126102402L" xr:uid="{A213B2B2-EBCB-4CD9-B958-9AA89F4D5A12}"/>
    <hyperlink ref="C139" location="A126094894K" display="A126094894K" xr:uid="{8EB86B0A-AD3F-44E8-838C-D23502E31DCF}"/>
    <hyperlink ref="D139" location="A126110014K" display="A126110014K" xr:uid="{660FE65D-6D0A-4DC4-AD40-7F8D2CAAAC09}"/>
    <hyperlink ref="E139" location="A126102454R" display="A126102454R" xr:uid="{C14E330D-755D-4BE8-A496-A029D291D88F}"/>
    <hyperlink ref="C140" location="A126094898V" display="A126094898V" xr:uid="{1A6FD474-C55E-4D4A-BB10-2E6151F6EE36}"/>
    <hyperlink ref="D140" location="A126110018V" display="A126110018V" xr:uid="{D08EBE8A-441C-4FF0-82E6-1C6392BAA47E}"/>
    <hyperlink ref="E140" location="A126102458X" display="A126102458X" xr:uid="{4EE94B30-B35D-4A7E-8246-BB620B47322A}"/>
    <hyperlink ref="C141" location="A126094950T" display="A126094950T" xr:uid="{E5C79242-585B-4F28-A4A5-9A80A19DE8C2}"/>
    <hyperlink ref="D141" location="A126110070C" display="A126110070C" xr:uid="{4E06F9CD-879F-43F0-9B8D-D717AF891C83}"/>
    <hyperlink ref="E141" location="A126102510W" display="A126102510W" xr:uid="{55D856F0-A115-46D2-99B9-8D17964DD31F}"/>
    <hyperlink ref="C142" location="A126094822X" display="A126094822X" xr:uid="{B15A5E79-F2C3-4AC6-9490-2C4CF4539ED5}"/>
    <hyperlink ref="D142" location="A126109942C" display="A126109942C" xr:uid="{45E9990E-C094-4029-B85E-15D942A5ED2E}"/>
    <hyperlink ref="E142" location="A126102382R" display="A126102382R" xr:uid="{50C10029-D0D4-4A2C-B5D6-24FC99570A77}"/>
    <hyperlink ref="C143" location="A126094938A" display="A126094938A" xr:uid="{BB2C0979-E7EF-4524-B230-75E73EDD4AAA}"/>
    <hyperlink ref="D143" location="A126110058L" display="A126110058L" xr:uid="{BCF1F5AB-CF49-4BA9-BB8A-7850762B0313}"/>
    <hyperlink ref="E143" location="A126102498T" display="A126102498T" xr:uid="{770B2B7B-DD4D-4FA0-A8F7-EEBED6987146}"/>
    <hyperlink ref="C144" location="A126094942T" display="A126094942T" xr:uid="{59731E49-7EA4-4E44-9C96-50587693D224}"/>
    <hyperlink ref="D144" location="A126110062C" display="A126110062C" xr:uid="{AC353203-EC57-4F1A-9B2D-4A4939AF6009}"/>
    <hyperlink ref="E144" location="A126102502W" display="A126102502W" xr:uid="{C0053AFA-F9F8-4841-91E1-150999451B92}"/>
    <hyperlink ref="C145" location="A126094830X" display="A126094830X" xr:uid="{B1564548-99ED-4A1D-9FE5-43E5E89EB359}"/>
    <hyperlink ref="D145" location="A126109950C" display="A126109950C" xr:uid="{1A4B5533-9069-46C6-8AD7-DBF427723B29}"/>
    <hyperlink ref="E145" location="A126102390R" display="A126102390R" xr:uid="{44E9C923-C02F-4283-966E-EA5C2BE8B47C}"/>
    <hyperlink ref="C146" location="A126094866A" display="A126094866A" xr:uid="{81B1648F-07DC-472E-9B18-AD1E0330B71B}"/>
    <hyperlink ref="D146" location="A126109986F" display="A126109986F" xr:uid="{50C65440-D828-4C0D-8298-C685B35099D3}"/>
    <hyperlink ref="E146" location="A126102426F" display="A126102426F" xr:uid="{24B1D573-08EB-4A57-A7AD-EF8BBC7BD323}"/>
    <hyperlink ref="C147" location="A126094902X" display="A126094902X" xr:uid="{57A8D65B-D44D-4E02-B0CA-E666EEEB6D1E}"/>
    <hyperlink ref="D147" location="A126110022K" display="A126110022K" xr:uid="{8CA6A189-6D09-49ED-8294-26CBC2F67301}"/>
    <hyperlink ref="E147" location="A126102462R" display="A126102462R" xr:uid="{5F4721E0-31F9-41C2-BF74-734F23F063C6}"/>
    <hyperlink ref="C148" location="A126094954A" display="A126094954A" xr:uid="{7ADAFFCE-9F45-4828-8D36-45A7809D9F76}"/>
    <hyperlink ref="D148" location="A126110074L" display="A126110074L" xr:uid="{02326A5C-CA87-4485-94DD-690033A3897F}"/>
    <hyperlink ref="E148" location="A126102514F" display="A126102514F" xr:uid="{79D731FB-0AAE-4A8B-A17F-02C423FC726D}"/>
    <hyperlink ref="C149" location="A126094826J" display="A126094826J" xr:uid="{84C6BA93-E15A-49E2-9A17-AC7E219A62B0}"/>
    <hyperlink ref="D149" location="A126109946L" display="A126109946L" xr:uid="{E8B53032-8493-4C2E-8C92-98459E4965BD}"/>
    <hyperlink ref="E149" location="A126102386X" display="A126102386X" xr:uid="{104CC4D4-BB5F-4F10-812E-5E9430305003}"/>
    <hyperlink ref="C150" location="A126094906J" display="A126094906J" xr:uid="{867CE1CF-05A9-4A63-A771-84FDF6301AB0}"/>
    <hyperlink ref="D150" location="A126110026V" display="A126110026V" xr:uid="{7E87CB5C-2697-489C-8857-789566D9F15D}"/>
    <hyperlink ref="E150" location="A126102466X" display="A126102466X" xr:uid="{C49D28B8-2F25-4154-884F-D4D70EFF98C1}"/>
    <hyperlink ref="C151" location="A126094918T" display="A126094918T" xr:uid="{9BAF3450-2CE8-4E5E-9AB8-5E91B2DEE101}"/>
    <hyperlink ref="D151" location="A126110038C" display="A126110038C" xr:uid="{BA019AB6-1CC9-4910-88E3-BC96A273B419}"/>
    <hyperlink ref="E151" location="A126102478J" display="A126102478J" xr:uid="{7040F258-AFFB-4188-BE56-2B810FD782CC}"/>
    <hyperlink ref="C152" location="A126094850J" display="A126094850J" xr:uid="{0C7E4712-A554-434F-9A30-FD2B9F3B7EF1}"/>
    <hyperlink ref="D152" location="A126109970L" display="A126109970L" xr:uid="{B03106D0-D674-46D1-95DF-65E12D48FF78}"/>
    <hyperlink ref="E152" location="A126102410L" display="A126102410L" xr:uid="{CB2E4E6F-CFB1-4D0A-9DB1-78102B305FCE}"/>
    <hyperlink ref="C153" location="A126094834J" display="A126094834J" xr:uid="{78E0115E-1835-4600-A226-1BB8A8E53461}"/>
    <hyperlink ref="D153" location="A126109954L" display="A126109954L" xr:uid="{EC6E5300-E67A-4086-8120-8649623B9392}"/>
    <hyperlink ref="E153" location="A126102394X" display="A126102394X" xr:uid="{15A5AB36-0660-4FFF-9956-9FBDB606356A}"/>
    <hyperlink ref="C154" location="A126094870T" display="A126094870T" xr:uid="{F0FC80E2-B906-4059-A0DA-79BF4222B683}"/>
    <hyperlink ref="D154" location="A126109990W" display="A126109990W" xr:uid="{5E06CE4C-EB3C-4FDD-B11E-DB0720BDB1DC}"/>
    <hyperlink ref="E154" location="A126102430W" display="A126102430W" xr:uid="{9157690F-B458-4030-8F6D-6B0BFFF817F3}"/>
    <hyperlink ref="C155" location="A126094846T" display="A126094846T" xr:uid="{44153445-6569-4EF1-B623-4D19D7337A5E}"/>
    <hyperlink ref="D155" location="A126109966W" display="A126109966W" xr:uid="{BA1FBA60-9515-4CC1-97F8-5AE3800BB04A}"/>
    <hyperlink ref="E155" location="A126102406W" display="A126102406W" xr:uid="{63FD64D0-E612-4A78-B0BD-4FEABB088012}"/>
    <hyperlink ref="C156" location="A126094874A" display="A126094874A" xr:uid="{B445BCA0-FD4F-41A7-9924-F0BAC04B144A}"/>
    <hyperlink ref="D156" location="A126109994F" display="A126109994F" xr:uid="{20C90F62-5272-43B8-8B7D-C2AC2CECDDFF}"/>
    <hyperlink ref="E156" location="A126102434F" display="A126102434F" xr:uid="{E813A10E-2BB2-47BB-A4D6-851DDBAD0F16}"/>
    <hyperlink ref="C157" location="A126094854T" display="A126094854T" xr:uid="{2380D90B-56E0-4C83-A0A9-EBE99F4B42D6}"/>
    <hyperlink ref="D157" location="A126109974W" display="A126109974W" xr:uid="{3D04405B-A6FF-4EBE-8C46-9B5F1AE0BC6D}"/>
    <hyperlink ref="E157" location="A126102414W" display="A126102414W" xr:uid="{96D2154B-AB90-47E4-BF6F-308BD840F8F6}"/>
    <hyperlink ref="A51" r:id="rId1" display="http://www.abs.gov.au/websitedbs/d3310114.nsf/Home/©+Copyright?OpenDocument" xr:uid="{2F451845-7963-457F-A0C2-A219EF401362}"/>
  </hyperlinks>
  <pageMargins left="0.74803149606299213" right="0.74803149606299213" top="0.98425196850393704" bottom="0.98425196850393704" header="0.51181102362204722" footer="0.51181102362204722"/>
  <pageSetup paperSize="8" scale="62" fitToHeight="0"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483"/>
  <sheetViews>
    <sheetView showGridLines="0" workbookViewId="0">
      <pane ySplit="11" topLeftCell="A12" activePane="bottomLeft" state="frozen"/>
      <selection pane="bottomLeft"/>
    </sheetView>
  </sheetViews>
  <sheetFormatPr defaultColWidth="7.7109375" defaultRowHeight="11.25"/>
  <cols>
    <col min="1" max="1" width="17.85546875" style="11" customWidth="1"/>
    <col min="2" max="2" width="19.140625" style="11" customWidth="1"/>
    <col min="3" max="3" width="30.7109375" style="11" customWidth="1"/>
    <col min="4" max="4" width="7.7109375" style="11"/>
    <col min="5" max="5" width="11" style="11" bestFit="1" customWidth="1"/>
    <col min="6" max="11" width="7.7109375" style="11"/>
    <col min="12" max="12" width="9.7109375" style="11" customWidth="1"/>
    <col min="13" max="25" width="7.7109375" style="11"/>
    <col min="26" max="26" width="7.7109375" style="11" customWidth="1"/>
    <col min="27" max="16384" width="7.7109375" style="11"/>
  </cols>
  <sheetData>
    <row r="2" spans="1:13" ht="12.75">
      <c r="B2" s="13" t="s">
        <v>2952</v>
      </c>
      <c r="C2" s="12"/>
      <c r="D2" s="12"/>
      <c r="E2" s="12"/>
      <c r="F2" s="12"/>
      <c r="G2" s="12"/>
      <c r="H2" s="12"/>
      <c r="I2" s="12"/>
      <c r="J2" s="12"/>
      <c r="K2" s="12"/>
      <c r="L2" s="12"/>
      <c r="M2" s="12"/>
    </row>
    <row r="3" spans="1:13">
      <c r="B3" s="12"/>
      <c r="C3" s="12"/>
      <c r="D3" s="12"/>
      <c r="E3" s="12"/>
      <c r="F3" s="12"/>
      <c r="G3" s="12"/>
      <c r="H3" s="12"/>
      <c r="I3" s="12"/>
      <c r="J3" s="12"/>
      <c r="K3" s="12"/>
      <c r="L3" s="12"/>
      <c r="M3" s="12"/>
    </row>
    <row r="4" spans="1:13">
      <c r="B4" s="12"/>
      <c r="C4" s="12"/>
      <c r="D4" s="12"/>
      <c r="E4" s="12"/>
      <c r="F4" s="12"/>
      <c r="G4" s="12"/>
      <c r="H4" s="12"/>
      <c r="I4" s="12"/>
      <c r="J4" s="12"/>
      <c r="K4" s="12"/>
      <c r="L4" s="12"/>
      <c r="M4" s="12"/>
    </row>
    <row r="5" spans="1:13" ht="15.75">
      <c r="B5" s="14" t="s">
        <v>3030</v>
      </c>
    </row>
    <row r="6" spans="1:13" ht="15.75" customHeight="1">
      <c r="B6" s="65" t="s">
        <v>3027</v>
      </c>
      <c r="C6" s="65"/>
      <c r="D6" s="65"/>
      <c r="E6" s="65"/>
      <c r="F6" s="65"/>
      <c r="G6" s="65"/>
      <c r="H6" s="65"/>
      <c r="I6" s="65"/>
      <c r="J6" s="65"/>
      <c r="K6" s="65"/>
      <c r="L6" s="65"/>
    </row>
    <row r="8" spans="1:13" ht="15">
      <c r="D8" s="16" t="s">
        <v>2953</v>
      </c>
    </row>
    <row r="9" spans="1:13" s="17" customFormat="1"/>
    <row r="10" spans="1:13" ht="22.5" customHeight="1">
      <c r="A10" s="18" t="s">
        <v>2954</v>
      </c>
      <c r="B10" s="18"/>
      <c r="C10" s="18"/>
      <c r="D10" s="18" t="s">
        <v>251</v>
      </c>
      <c r="E10" s="18" t="s">
        <v>258</v>
      </c>
      <c r="F10" s="18" t="s">
        <v>255</v>
      </c>
      <c r="G10" s="18" t="s">
        <v>256</v>
      </c>
      <c r="H10" s="18" t="s">
        <v>2955</v>
      </c>
      <c r="I10" s="18" t="s">
        <v>250</v>
      </c>
      <c r="J10" s="18" t="s">
        <v>252</v>
      </c>
      <c r="K10" s="18" t="s">
        <v>2956</v>
      </c>
      <c r="L10" s="18" t="s">
        <v>254</v>
      </c>
    </row>
    <row r="12" spans="1:13">
      <c r="A12" s="11" t="s">
        <v>0</v>
      </c>
      <c r="D12" s="11" t="s">
        <v>260</v>
      </c>
      <c r="E12" s="19" t="s">
        <v>262</v>
      </c>
      <c r="F12" s="10">
        <v>42036</v>
      </c>
      <c r="G12" s="10">
        <v>44228</v>
      </c>
      <c r="H12" s="11">
        <v>7</v>
      </c>
      <c r="I12" s="20" t="s">
        <v>259</v>
      </c>
      <c r="J12" s="11" t="s">
        <v>261</v>
      </c>
      <c r="K12" s="11" t="s">
        <v>2958</v>
      </c>
      <c r="L12" s="11">
        <v>2</v>
      </c>
    </row>
    <row r="13" spans="1:13">
      <c r="A13" s="11" t="s">
        <v>1</v>
      </c>
      <c r="D13" s="11" t="s">
        <v>260</v>
      </c>
      <c r="E13" s="19" t="s">
        <v>263</v>
      </c>
      <c r="F13" s="10">
        <v>42036</v>
      </c>
      <c r="G13" s="10">
        <v>44228</v>
      </c>
      <c r="H13" s="11">
        <v>7</v>
      </c>
      <c r="I13" s="20" t="s">
        <v>259</v>
      </c>
      <c r="J13" s="11" t="s">
        <v>261</v>
      </c>
      <c r="K13" s="11" t="s">
        <v>2958</v>
      </c>
      <c r="L13" s="11">
        <v>2</v>
      </c>
    </row>
    <row r="14" spans="1:13">
      <c r="A14" s="11" t="s">
        <v>2</v>
      </c>
      <c r="D14" s="11" t="s">
        <v>260</v>
      </c>
      <c r="E14" s="19" t="s">
        <v>264</v>
      </c>
      <c r="F14" s="10">
        <v>42036</v>
      </c>
      <c r="G14" s="10">
        <v>44228</v>
      </c>
      <c r="H14" s="11">
        <v>7</v>
      </c>
      <c r="I14" s="20" t="s">
        <v>259</v>
      </c>
      <c r="J14" s="11" t="s">
        <v>261</v>
      </c>
      <c r="K14" s="11" t="s">
        <v>2958</v>
      </c>
      <c r="L14" s="11">
        <v>2</v>
      </c>
    </row>
    <row r="15" spans="1:13">
      <c r="A15" s="11" t="s">
        <v>3</v>
      </c>
      <c r="D15" s="11" t="s">
        <v>260</v>
      </c>
      <c r="E15" s="19" t="s">
        <v>265</v>
      </c>
      <c r="F15" s="10">
        <v>42036</v>
      </c>
      <c r="G15" s="10">
        <v>44228</v>
      </c>
      <c r="H15" s="11">
        <v>7</v>
      </c>
      <c r="I15" s="20" t="s">
        <v>259</v>
      </c>
      <c r="J15" s="11" t="s">
        <v>261</v>
      </c>
      <c r="K15" s="11" t="s">
        <v>2958</v>
      </c>
      <c r="L15" s="11">
        <v>2</v>
      </c>
    </row>
    <row r="16" spans="1:13">
      <c r="A16" s="11" t="s">
        <v>4</v>
      </c>
      <c r="D16" s="11" t="s">
        <v>260</v>
      </c>
      <c r="E16" s="19" t="s">
        <v>266</v>
      </c>
      <c r="F16" s="10">
        <v>42036</v>
      </c>
      <c r="G16" s="10">
        <v>44228</v>
      </c>
      <c r="H16" s="11">
        <v>7</v>
      </c>
      <c r="I16" s="20" t="s">
        <v>259</v>
      </c>
      <c r="J16" s="11" t="s">
        <v>261</v>
      </c>
      <c r="K16" s="11" t="s">
        <v>2958</v>
      </c>
      <c r="L16" s="11">
        <v>2</v>
      </c>
    </row>
    <row r="17" spans="1:12">
      <c r="A17" s="11" t="s">
        <v>5</v>
      </c>
      <c r="D17" s="11" t="s">
        <v>260</v>
      </c>
      <c r="E17" s="19" t="s">
        <v>267</v>
      </c>
      <c r="F17" s="10">
        <v>42036</v>
      </c>
      <c r="G17" s="10">
        <v>44228</v>
      </c>
      <c r="H17" s="11">
        <v>7</v>
      </c>
      <c r="I17" s="20" t="s">
        <v>259</v>
      </c>
      <c r="J17" s="11" t="s">
        <v>261</v>
      </c>
      <c r="K17" s="11" t="s">
        <v>2958</v>
      </c>
      <c r="L17" s="11">
        <v>2</v>
      </c>
    </row>
    <row r="18" spans="1:12">
      <c r="A18" s="11" t="s">
        <v>6</v>
      </c>
      <c r="D18" s="11" t="s">
        <v>260</v>
      </c>
      <c r="E18" s="19" t="s">
        <v>268</v>
      </c>
      <c r="F18" s="10">
        <v>42036</v>
      </c>
      <c r="G18" s="10">
        <v>44228</v>
      </c>
      <c r="H18" s="11">
        <v>7</v>
      </c>
      <c r="I18" s="20" t="s">
        <v>259</v>
      </c>
      <c r="J18" s="11" t="s">
        <v>261</v>
      </c>
      <c r="K18" s="11" t="s">
        <v>2958</v>
      </c>
      <c r="L18" s="11">
        <v>2</v>
      </c>
    </row>
    <row r="19" spans="1:12">
      <c r="A19" s="11" t="s">
        <v>7</v>
      </c>
      <c r="D19" s="11" t="s">
        <v>260</v>
      </c>
      <c r="E19" s="19" t="s">
        <v>269</v>
      </c>
      <c r="F19" s="10">
        <v>42036</v>
      </c>
      <c r="G19" s="10">
        <v>44228</v>
      </c>
      <c r="H19" s="11">
        <v>7</v>
      </c>
      <c r="I19" s="20" t="s">
        <v>259</v>
      </c>
      <c r="J19" s="11" t="s">
        <v>261</v>
      </c>
      <c r="K19" s="11" t="s">
        <v>2958</v>
      </c>
      <c r="L19" s="11">
        <v>2</v>
      </c>
    </row>
    <row r="20" spans="1:12">
      <c r="A20" s="11" t="s">
        <v>8</v>
      </c>
      <c r="D20" s="11" t="s">
        <v>260</v>
      </c>
      <c r="E20" s="19" t="s">
        <v>270</v>
      </c>
      <c r="F20" s="10">
        <v>42036</v>
      </c>
      <c r="G20" s="10">
        <v>44228</v>
      </c>
      <c r="H20" s="11">
        <v>7</v>
      </c>
      <c r="I20" s="20" t="s">
        <v>259</v>
      </c>
      <c r="J20" s="11" t="s">
        <v>261</v>
      </c>
      <c r="K20" s="11" t="s">
        <v>2958</v>
      </c>
      <c r="L20" s="11">
        <v>2</v>
      </c>
    </row>
    <row r="21" spans="1:12">
      <c r="A21" s="11" t="s">
        <v>9</v>
      </c>
      <c r="D21" s="11" t="s">
        <v>260</v>
      </c>
      <c r="E21" s="19" t="s">
        <v>271</v>
      </c>
      <c r="F21" s="10">
        <v>42036</v>
      </c>
      <c r="G21" s="10">
        <v>44228</v>
      </c>
      <c r="H21" s="11">
        <v>7</v>
      </c>
      <c r="I21" s="20" t="s">
        <v>259</v>
      </c>
      <c r="J21" s="11" t="s">
        <v>261</v>
      </c>
      <c r="K21" s="11" t="s">
        <v>2958</v>
      </c>
      <c r="L21" s="11">
        <v>2</v>
      </c>
    </row>
    <row r="22" spans="1:12">
      <c r="A22" s="11" t="s">
        <v>10</v>
      </c>
      <c r="D22" s="11" t="s">
        <v>260</v>
      </c>
      <c r="E22" s="19" t="s">
        <v>272</v>
      </c>
      <c r="F22" s="10">
        <v>42036</v>
      </c>
      <c r="G22" s="10">
        <v>44228</v>
      </c>
      <c r="H22" s="11">
        <v>7</v>
      </c>
      <c r="I22" s="20" t="s">
        <v>259</v>
      </c>
      <c r="J22" s="11" t="s">
        <v>261</v>
      </c>
      <c r="K22" s="11" t="s">
        <v>2958</v>
      </c>
      <c r="L22" s="11">
        <v>2</v>
      </c>
    </row>
    <row r="23" spans="1:12">
      <c r="A23" s="11" t="s">
        <v>11</v>
      </c>
      <c r="D23" s="11" t="s">
        <v>260</v>
      </c>
      <c r="E23" s="19" t="s">
        <v>273</v>
      </c>
      <c r="F23" s="10">
        <v>42036</v>
      </c>
      <c r="G23" s="10">
        <v>44228</v>
      </c>
      <c r="H23" s="11">
        <v>7</v>
      </c>
      <c r="I23" s="20" t="s">
        <v>259</v>
      </c>
      <c r="J23" s="11" t="s">
        <v>261</v>
      </c>
      <c r="K23" s="11" t="s">
        <v>2958</v>
      </c>
      <c r="L23" s="11">
        <v>2</v>
      </c>
    </row>
    <row r="24" spans="1:12">
      <c r="A24" s="11" t="s">
        <v>12</v>
      </c>
      <c r="D24" s="11" t="s">
        <v>260</v>
      </c>
      <c r="E24" s="19" t="s">
        <v>274</v>
      </c>
      <c r="F24" s="10">
        <v>42036</v>
      </c>
      <c r="G24" s="10">
        <v>44228</v>
      </c>
      <c r="H24" s="11">
        <v>7</v>
      </c>
      <c r="I24" s="20" t="s">
        <v>259</v>
      </c>
      <c r="J24" s="11" t="s">
        <v>261</v>
      </c>
      <c r="K24" s="11" t="s">
        <v>2958</v>
      </c>
      <c r="L24" s="11">
        <v>2</v>
      </c>
    </row>
    <row r="25" spans="1:12">
      <c r="A25" s="11" t="s">
        <v>13</v>
      </c>
      <c r="D25" s="11" t="s">
        <v>260</v>
      </c>
      <c r="E25" s="19" t="s">
        <v>275</v>
      </c>
      <c r="F25" s="10">
        <v>42036</v>
      </c>
      <c r="G25" s="10">
        <v>44228</v>
      </c>
      <c r="H25" s="11">
        <v>7</v>
      </c>
      <c r="I25" s="20" t="s">
        <v>259</v>
      </c>
      <c r="J25" s="11" t="s">
        <v>261</v>
      </c>
      <c r="K25" s="11" t="s">
        <v>2958</v>
      </c>
      <c r="L25" s="11">
        <v>2</v>
      </c>
    </row>
    <row r="26" spans="1:12">
      <c r="A26" s="11" t="s">
        <v>14</v>
      </c>
      <c r="D26" s="11" t="s">
        <v>260</v>
      </c>
      <c r="E26" s="19" t="s">
        <v>276</v>
      </c>
      <c r="F26" s="10">
        <v>42036</v>
      </c>
      <c r="G26" s="10">
        <v>44228</v>
      </c>
      <c r="H26" s="11">
        <v>7</v>
      </c>
      <c r="I26" s="20" t="s">
        <v>259</v>
      </c>
      <c r="J26" s="11" t="s">
        <v>261</v>
      </c>
      <c r="K26" s="11" t="s">
        <v>2958</v>
      </c>
      <c r="L26" s="11">
        <v>2</v>
      </c>
    </row>
    <row r="27" spans="1:12">
      <c r="A27" s="11" t="s">
        <v>15</v>
      </c>
      <c r="D27" s="11" t="s">
        <v>260</v>
      </c>
      <c r="E27" s="19" t="s">
        <v>277</v>
      </c>
      <c r="F27" s="10">
        <v>42036</v>
      </c>
      <c r="G27" s="10">
        <v>44228</v>
      </c>
      <c r="H27" s="11">
        <v>7</v>
      </c>
      <c r="I27" s="20" t="s">
        <v>259</v>
      </c>
      <c r="J27" s="11" t="s">
        <v>261</v>
      </c>
      <c r="K27" s="11" t="s">
        <v>2958</v>
      </c>
      <c r="L27" s="11">
        <v>2</v>
      </c>
    </row>
    <row r="28" spans="1:12">
      <c r="A28" s="11" t="s">
        <v>16</v>
      </c>
      <c r="D28" s="11" t="s">
        <v>260</v>
      </c>
      <c r="E28" s="19" t="s">
        <v>278</v>
      </c>
      <c r="F28" s="10">
        <v>42036</v>
      </c>
      <c r="G28" s="10">
        <v>44228</v>
      </c>
      <c r="H28" s="11">
        <v>7</v>
      </c>
      <c r="I28" s="20" t="s">
        <v>259</v>
      </c>
      <c r="J28" s="11" t="s">
        <v>261</v>
      </c>
      <c r="K28" s="11" t="s">
        <v>2958</v>
      </c>
      <c r="L28" s="11">
        <v>2</v>
      </c>
    </row>
    <row r="29" spans="1:12">
      <c r="A29" s="11" t="s">
        <v>17</v>
      </c>
      <c r="D29" s="11" t="s">
        <v>260</v>
      </c>
      <c r="E29" s="19" t="s">
        <v>279</v>
      </c>
      <c r="F29" s="10">
        <v>42036</v>
      </c>
      <c r="G29" s="10">
        <v>44228</v>
      </c>
      <c r="H29" s="11">
        <v>7</v>
      </c>
      <c r="I29" s="20" t="s">
        <v>259</v>
      </c>
      <c r="J29" s="11" t="s">
        <v>261</v>
      </c>
      <c r="K29" s="11" t="s">
        <v>2958</v>
      </c>
      <c r="L29" s="11">
        <v>2</v>
      </c>
    </row>
    <row r="30" spans="1:12">
      <c r="A30" s="11" t="s">
        <v>18</v>
      </c>
      <c r="D30" s="11" t="s">
        <v>260</v>
      </c>
      <c r="E30" s="19" t="s">
        <v>280</v>
      </c>
      <c r="F30" s="10">
        <v>42036</v>
      </c>
      <c r="G30" s="10">
        <v>44228</v>
      </c>
      <c r="H30" s="11">
        <v>7</v>
      </c>
      <c r="I30" s="20" t="s">
        <v>259</v>
      </c>
      <c r="J30" s="11" t="s">
        <v>261</v>
      </c>
      <c r="K30" s="11" t="s">
        <v>2958</v>
      </c>
      <c r="L30" s="11">
        <v>2</v>
      </c>
    </row>
    <row r="31" spans="1:12">
      <c r="A31" s="11" t="s">
        <v>19</v>
      </c>
      <c r="D31" s="11" t="s">
        <v>260</v>
      </c>
      <c r="E31" s="19" t="s">
        <v>281</v>
      </c>
      <c r="F31" s="10">
        <v>42036</v>
      </c>
      <c r="G31" s="10">
        <v>44228</v>
      </c>
      <c r="H31" s="11">
        <v>7</v>
      </c>
      <c r="I31" s="20" t="s">
        <v>259</v>
      </c>
      <c r="J31" s="11" t="s">
        <v>261</v>
      </c>
      <c r="K31" s="11" t="s">
        <v>2958</v>
      </c>
      <c r="L31" s="11">
        <v>2</v>
      </c>
    </row>
    <row r="32" spans="1:12">
      <c r="A32" s="11" t="s">
        <v>20</v>
      </c>
      <c r="D32" s="11" t="s">
        <v>260</v>
      </c>
      <c r="E32" s="19" t="s">
        <v>282</v>
      </c>
      <c r="F32" s="10">
        <v>42036</v>
      </c>
      <c r="G32" s="10">
        <v>44228</v>
      </c>
      <c r="H32" s="11">
        <v>7</v>
      </c>
      <c r="I32" s="20" t="s">
        <v>259</v>
      </c>
      <c r="J32" s="11" t="s">
        <v>261</v>
      </c>
      <c r="K32" s="11" t="s">
        <v>2958</v>
      </c>
      <c r="L32" s="11">
        <v>2</v>
      </c>
    </row>
    <row r="33" spans="1:12">
      <c r="A33" s="11" t="s">
        <v>21</v>
      </c>
      <c r="D33" s="11" t="s">
        <v>260</v>
      </c>
      <c r="E33" s="19" t="s">
        <v>283</v>
      </c>
      <c r="F33" s="10">
        <v>42036</v>
      </c>
      <c r="G33" s="10">
        <v>44228</v>
      </c>
      <c r="H33" s="11">
        <v>7</v>
      </c>
      <c r="I33" s="20" t="s">
        <v>259</v>
      </c>
      <c r="J33" s="11" t="s">
        <v>261</v>
      </c>
      <c r="K33" s="11" t="s">
        <v>2958</v>
      </c>
      <c r="L33" s="11">
        <v>2</v>
      </c>
    </row>
    <row r="34" spans="1:12">
      <c r="A34" s="11" t="s">
        <v>22</v>
      </c>
      <c r="D34" s="11" t="s">
        <v>260</v>
      </c>
      <c r="E34" s="19" t="s">
        <v>284</v>
      </c>
      <c r="F34" s="10">
        <v>42036</v>
      </c>
      <c r="G34" s="10">
        <v>44228</v>
      </c>
      <c r="H34" s="11">
        <v>7</v>
      </c>
      <c r="I34" s="20" t="s">
        <v>259</v>
      </c>
      <c r="J34" s="11" t="s">
        <v>261</v>
      </c>
      <c r="K34" s="11" t="s">
        <v>2958</v>
      </c>
      <c r="L34" s="11">
        <v>2</v>
      </c>
    </row>
    <row r="35" spans="1:12">
      <c r="A35" s="11" t="s">
        <v>23</v>
      </c>
      <c r="D35" s="11" t="s">
        <v>260</v>
      </c>
      <c r="E35" s="19" t="s">
        <v>285</v>
      </c>
      <c r="F35" s="10">
        <v>42036</v>
      </c>
      <c r="G35" s="10">
        <v>44228</v>
      </c>
      <c r="H35" s="11">
        <v>7</v>
      </c>
      <c r="I35" s="20" t="s">
        <v>259</v>
      </c>
      <c r="J35" s="11" t="s">
        <v>261</v>
      </c>
      <c r="K35" s="11" t="s">
        <v>2958</v>
      </c>
      <c r="L35" s="11">
        <v>2</v>
      </c>
    </row>
    <row r="36" spans="1:12">
      <c r="A36" s="11" t="s">
        <v>24</v>
      </c>
      <c r="D36" s="11" t="s">
        <v>260</v>
      </c>
      <c r="E36" s="19" t="s">
        <v>286</v>
      </c>
      <c r="F36" s="10">
        <v>42036</v>
      </c>
      <c r="G36" s="10">
        <v>44228</v>
      </c>
      <c r="H36" s="11">
        <v>7</v>
      </c>
      <c r="I36" s="20" t="s">
        <v>259</v>
      </c>
      <c r="J36" s="11" t="s">
        <v>261</v>
      </c>
      <c r="K36" s="11" t="s">
        <v>2958</v>
      </c>
      <c r="L36" s="11">
        <v>2</v>
      </c>
    </row>
    <row r="37" spans="1:12">
      <c r="A37" s="11" t="s">
        <v>25</v>
      </c>
      <c r="D37" s="11" t="s">
        <v>260</v>
      </c>
      <c r="E37" s="19" t="s">
        <v>287</v>
      </c>
      <c r="F37" s="10">
        <v>42036</v>
      </c>
      <c r="G37" s="10">
        <v>44228</v>
      </c>
      <c r="H37" s="11">
        <v>7</v>
      </c>
      <c r="I37" s="20" t="s">
        <v>259</v>
      </c>
      <c r="J37" s="11" t="s">
        <v>261</v>
      </c>
      <c r="K37" s="11" t="s">
        <v>2958</v>
      </c>
      <c r="L37" s="11">
        <v>2</v>
      </c>
    </row>
    <row r="38" spans="1:12">
      <c r="A38" s="11" t="s">
        <v>26</v>
      </c>
      <c r="D38" s="11" t="s">
        <v>260</v>
      </c>
      <c r="E38" s="19" t="s">
        <v>288</v>
      </c>
      <c r="F38" s="10">
        <v>42036</v>
      </c>
      <c r="G38" s="10">
        <v>44228</v>
      </c>
      <c r="H38" s="11">
        <v>7</v>
      </c>
      <c r="I38" s="20" t="s">
        <v>259</v>
      </c>
      <c r="J38" s="11" t="s">
        <v>261</v>
      </c>
      <c r="K38" s="11" t="s">
        <v>2958</v>
      </c>
      <c r="L38" s="11">
        <v>2</v>
      </c>
    </row>
    <row r="39" spans="1:12">
      <c r="A39" s="11" t="s">
        <v>27</v>
      </c>
      <c r="D39" s="11" t="s">
        <v>260</v>
      </c>
      <c r="E39" s="19" t="s">
        <v>289</v>
      </c>
      <c r="F39" s="10">
        <v>42036</v>
      </c>
      <c r="G39" s="10">
        <v>44228</v>
      </c>
      <c r="H39" s="11">
        <v>7</v>
      </c>
      <c r="I39" s="20" t="s">
        <v>259</v>
      </c>
      <c r="J39" s="11" t="s">
        <v>261</v>
      </c>
      <c r="K39" s="11" t="s">
        <v>2958</v>
      </c>
      <c r="L39" s="11">
        <v>2</v>
      </c>
    </row>
    <row r="40" spans="1:12">
      <c r="A40" s="11" t="s">
        <v>28</v>
      </c>
      <c r="D40" s="11" t="s">
        <v>260</v>
      </c>
      <c r="E40" s="19" t="s">
        <v>290</v>
      </c>
      <c r="F40" s="10">
        <v>42036</v>
      </c>
      <c r="G40" s="10">
        <v>44228</v>
      </c>
      <c r="H40" s="11">
        <v>7</v>
      </c>
      <c r="I40" s="20" t="s">
        <v>259</v>
      </c>
      <c r="J40" s="11" t="s">
        <v>261</v>
      </c>
      <c r="K40" s="11" t="s">
        <v>2958</v>
      </c>
      <c r="L40" s="11">
        <v>2</v>
      </c>
    </row>
    <row r="41" spans="1:12">
      <c r="A41" s="11" t="s">
        <v>29</v>
      </c>
      <c r="D41" s="11" t="s">
        <v>260</v>
      </c>
      <c r="E41" s="19" t="s">
        <v>291</v>
      </c>
      <c r="F41" s="10">
        <v>42036</v>
      </c>
      <c r="G41" s="10">
        <v>44228</v>
      </c>
      <c r="H41" s="11">
        <v>7</v>
      </c>
      <c r="I41" s="20" t="s">
        <v>259</v>
      </c>
      <c r="J41" s="11" t="s">
        <v>261</v>
      </c>
      <c r="K41" s="11" t="s">
        <v>2958</v>
      </c>
      <c r="L41" s="11">
        <v>2</v>
      </c>
    </row>
    <row r="42" spans="1:12">
      <c r="A42" s="11" t="s">
        <v>30</v>
      </c>
      <c r="D42" s="11" t="s">
        <v>260</v>
      </c>
      <c r="E42" s="19" t="s">
        <v>292</v>
      </c>
      <c r="F42" s="10">
        <v>42036</v>
      </c>
      <c r="G42" s="10">
        <v>44228</v>
      </c>
      <c r="H42" s="11">
        <v>7</v>
      </c>
      <c r="I42" s="20" t="s">
        <v>259</v>
      </c>
      <c r="J42" s="11" t="s">
        <v>261</v>
      </c>
      <c r="K42" s="11" t="s">
        <v>2958</v>
      </c>
      <c r="L42" s="11">
        <v>2</v>
      </c>
    </row>
    <row r="43" spans="1:12">
      <c r="A43" s="11" t="s">
        <v>31</v>
      </c>
      <c r="D43" s="11" t="s">
        <v>260</v>
      </c>
      <c r="E43" s="19" t="s">
        <v>293</v>
      </c>
      <c r="F43" s="10">
        <v>42036</v>
      </c>
      <c r="G43" s="10">
        <v>44228</v>
      </c>
      <c r="H43" s="11">
        <v>7</v>
      </c>
      <c r="I43" s="20" t="s">
        <v>259</v>
      </c>
      <c r="J43" s="11" t="s">
        <v>261</v>
      </c>
      <c r="K43" s="11" t="s">
        <v>2958</v>
      </c>
      <c r="L43" s="11">
        <v>2</v>
      </c>
    </row>
    <row r="44" spans="1:12">
      <c r="A44" s="11" t="s">
        <v>32</v>
      </c>
      <c r="D44" s="11" t="s">
        <v>260</v>
      </c>
      <c r="E44" s="19" t="s">
        <v>294</v>
      </c>
      <c r="F44" s="10">
        <v>42036</v>
      </c>
      <c r="G44" s="10">
        <v>44228</v>
      </c>
      <c r="H44" s="11">
        <v>7</v>
      </c>
      <c r="I44" s="20" t="s">
        <v>259</v>
      </c>
      <c r="J44" s="11" t="s">
        <v>261</v>
      </c>
      <c r="K44" s="11" t="s">
        <v>2958</v>
      </c>
      <c r="L44" s="11">
        <v>2</v>
      </c>
    </row>
    <row r="45" spans="1:12">
      <c r="A45" s="11" t="s">
        <v>33</v>
      </c>
      <c r="D45" s="11" t="s">
        <v>260</v>
      </c>
      <c r="E45" s="19" t="s">
        <v>295</v>
      </c>
      <c r="F45" s="10">
        <v>42036</v>
      </c>
      <c r="G45" s="10">
        <v>44228</v>
      </c>
      <c r="H45" s="11">
        <v>7</v>
      </c>
      <c r="I45" s="20" t="s">
        <v>259</v>
      </c>
      <c r="J45" s="11" t="s">
        <v>261</v>
      </c>
      <c r="K45" s="11" t="s">
        <v>2958</v>
      </c>
      <c r="L45" s="11">
        <v>2</v>
      </c>
    </row>
    <row r="46" spans="1:12">
      <c r="A46" s="11" t="s">
        <v>34</v>
      </c>
      <c r="D46" s="11" t="s">
        <v>260</v>
      </c>
      <c r="E46" s="19" t="s">
        <v>296</v>
      </c>
      <c r="F46" s="10">
        <v>42036</v>
      </c>
      <c r="G46" s="10">
        <v>44228</v>
      </c>
      <c r="H46" s="11">
        <v>7</v>
      </c>
      <c r="I46" s="20" t="s">
        <v>259</v>
      </c>
      <c r="J46" s="11" t="s">
        <v>261</v>
      </c>
      <c r="K46" s="11" t="s">
        <v>2958</v>
      </c>
      <c r="L46" s="11">
        <v>2</v>
      </c>
    </row>
    <row r="47" spans="1:12">
      <c r="A47" s="11" t="s">
        <v>35</v>
      </c>
      <c r="D47" s="11" t="s">
        <v>260</v>
      </c>
      <c r="E47" s="19" t="s">
        <v>297</v>
      </c>
      <c r="F47" s="10">
        <v>42036</v>
      </c>
      <c r="G47" s="10">
        <v>44228</v>
      </c>
      <c r="H47" s="11">
        <v>7</v>
      </c>
      <c r="I47" s="20" t="s">
        <v>259</v>
      </c>
      <c r="J47" s="11" t="s">
        <v>261</v>
      </c>
      <c r="K47" s="11" t="s">
        <v>2958</v>
      </c>
      <c r="L47" s="11">
        <v>2</v>
      </c>
    </row>
    <row r="48" spans="1:12">
      <c r="A48" s="11" t="s">
        <v>36</v>
      </c>
      <c r="D48" s="11" t="s">
        <v>260</v>
      </c>
      <c r="E48" s="19" t="s">
        <v>298</v>
      </c>
      <c r="F48" s="10">
        <v>42036</v>
      </c>
      <c r="G48" s="10">
        <v>44228</v>
      </c>
      <c r="H48" s="11">
        <v>7</v>
      </c>
      <c r="I48" s="20" t="s">
        <v>259</v>
      </c>
      <c r="J48" s="11" t="s">
        <v>261</v>
      </c>
      <c r="K48" s="11" t="s">
        <v>2958</v>
      </c>
      <c r="L48" s="11">
        <v>2</v>
      </c>
    </row>
    <row r="49" spans="1:12">
      <c r="A49" s="11" t="s">
        <v>37</v>
      </c>
      <c r="D49" s="11" t="s">
        <v>260</v>
      </c>
      <c r="E49" s="19" t="s">
        <v>299</v>
      </c>
      <c r="F49" s="10">
        <v>42036</v>
      </c>
      <c r="G49" s="10">
        <v>44228</v>
      </c>
      <c r="H49" s="11">
        <v>7</v>
      </c>
      <c r="I49" s="20" t="s">
        <v>259</v>
      </c>
      <c r="J49" s="11" t="s">
        <v>261</v>
      </c>
      <c r="K49" s="11" t="s">
        <v>2958</v>
      </c>
      <c r="L49" s="11">
        <v>2</v>
      </c>
    </row>
    <row r="50" spans="1:12">
      <c r="A50" s="11" t="s">
        <v>38</v>
      </c>
      <c r="D50" s="11" t="s">
        <v>260</v>
      </c>
      <c r="E50" s="19" t="s">
        <v>300</v>
      </c>
      <c r="F50" s="10">
        <v>42036</v>
      </c>
      <c r="G50" s="10">
        <v>44228</v>
      </c>
      <c r="H50" s="11">
        <v>7</v>
      </c>
      <c r="I50" s="20" t="s">
        <v>259</v>
      </c>
      <c r="J50" s="11" t="s">
        <v>261</v>
      </c>
      <c r="K50" s="11" t="s">
        <v>2958</v>
      </c>
      <c r="L50" s="11">
        <v>2</v>
      </c>
    </row>
    <row r="51" spans="1:12">
      <c r="A51" s="11" t="s">
        <v>39</v>
      </c>
      <c r="D51" s="11" t="s">
        <v>260</v>
      </c>
      <c r="E51" s="19" t="s">
        <v>301</v>
      </c>
      <c r="F51" s="10">
        <v>42036</v>
      </c>
      <c r="G51" s="10">
        <v>44228</v>
      </c>
      <c r="H51" s="11">
        <v>7</v>
      </c>
      <c r="I51" s="20" t="s">
        <v>259</v>
      </c>
      <c r="J51" s="11" t="s">
        <v>261</v>
      </c>
      <c r="K51" s="11" t="s">
        <v>2958</v>
      </c>
      <c r="L51" s="11">
        <v>2</v>
      </c>
    </row>
    <row r="52" spans="1:12">
      <c r="A52" s="11" t="s">
        <v>40</v>
      </c>
      <c r="D52" s="11" t="s">
        <v>260</v>
      </c>
      <c r="E52" s="19" t="s">
        <v>302</v>
      </c>
      <c r="F52" s="10">
        <v>42036</v>
      </c>
      <c r="G52" s="10">
        <v>44228</v>
      </c>
      <c r="H52" s="11">
        <v>7</v>
      </c>
      <c r="I52" s="20" t="s">
        <v>259</v>
      </c>
      <c r="J52" s="11" t="s">
        <v>261</v>
      </c>
      <c r="K52" s="11" t="s">
        <v>2958</v>
      </c>
      <c r="L52" s="11">
        <v>2</v>
      </c>
    </row>
    <row r="53" spans="1:12">
      <c r="A53" s="11" t="s">
        <v>41</v>
      </c>
      <c r="D53" s="11" t="s">
        <v>260</v>
      </c>
      <c r="E53" s="19" t="s">
        <v>303</v>
      </c>
      <c r="F53" s="10">
        <v>42036</v>
      </c>
      <c r="G53" s="10">
        <v>44228</v>
      </c>
      <c r="H53" s="11">
        <v>7</v>
      </c>
      <c r="I53" s="20" t="s">
        <v>259</v>
      </c>
      <c r="J53" s="11" t="s">
        <v>261</v>
      </c>
      <c r="K53" s="11" t="s">
        <v>2958</v>
      </c>
      <c r="L53" s="11">
        <v>2</v>
      </c>
    </row>
    <row r="54" spans="1:12">
      <c r="A54" s="11" t="s">
        <v>42</v>
      </c>
      <c r="D54" s="11" t="s">
        <v>260</v>
      </c>
      <c r="E54" s="19" t="s">
        <v>304</v>
      </c>
      <c r="F54" s="10">
        <v>42036</v>
      </c>
      <c r="G54" s="10">
        <v>44228</v>
      </c>
      <c r="H54" s="11">
        <v>7</v>
      </c>
      <c r="I54" s="20" t="s">
        <v>259</v>
      </c>
      <c r="J54" s="11" t="s">
        <v>261</v>
      </c>
      <c r="K54" s="11" t="s">
        <v>2958</v>
      </c>
      <c r="L54" s="11">
        <v>2</v>
      </c>
    </row>
    <row r="55" spans="1:12">
      <c r="A55" s="11" t="s">
        <v>43</v>
      </c>
      <c r="D55" s="11" t="s">
        <v>260</v>
      </c>
      <c r="E55" s="19" t="s">
        <v>305</v>
      </c>
      <c r="F55" s="10">
        <v>42036</v>
      </c>
      <c r="G55" s="10">
        <v>44228</v>
      </c>
      <c r="H55" s="11">
        <v>7</v>
      </c>
      <c r="I55" s="20" t="s">
        <v>259</v>
      </c>
      <c r="J55" s="11" t="s">
        <v>261</v>
      </c>
      <c r="K55" s="11" t="s">
        <v>2958</v>
      </c>
      <c r="L55" s="11">
        <v>2</v>
      </c>
    </row>
    <row r="56" spans="1:12">
      <c r="A56" s="11" t="s">
        <v>44</v>
      </c>
      <c r="D56" s="11" t="s">
        <v>260</v>
      </c>
      <c r="E56" s="19" t="s">
        <v>306</v>
      </c>
      <c r="F56" s="10">
        <v>42036</v>
      </c>
      <c r="G56" s="10">
        <v>44228</v>
      </c>
      <c r="H56" s="11">
        <v>7</v>
      </c>
      <c r="I56" s="20" t="s">
        <v>259</v>
      </c>
      <c r="J56" s="11" t="s">
        <v>261</v>
      </c>
      <c r="K56" s="11" t="s">
        <v>2958</v>
      </c>
      <c r="L56" s="11">
        <v>2</v>
      </c>
    </row>
    <row r="57" spans="1:12">
      <c r="A57" s="11" t="s">
        <v>45</v>
      </c>
      <c r="D57" s="11" t="s">
        <v>260</v>
      </c>
      <c r="E57" s="19" t="s">
        <v>307</v>
      </c>
      <c r="F57" s="10">
        <v>42036</v>
      </c>
      <c r="G57" s="10">
        <v>44228</v>
      </c>
      <c r="H57" s="11">
        <v>7</v>
      </c>
      <c r="I57" s="20" t="s">
        <v>259</v>
      </c>
      <c r="J57" s="11" t="s">
        <v>261</v>
      </c>
      <c r="K57" s="11" t="s">
        <v>2958</v>
      </c>
      <c r="L57" s="11">
        <v>2</v>
      </c>
    </row>
    <row r="58" spans="1:12">
      <c r="A58" s="11" t="s">
        <v>46</v>
      </c>
      <c r="D58" s="11" t="s">
        <v>260</v>
      </c>
      <c r="E58" s="19" t="s">
        <v>308</v>
      </c>
      <c r="F58" s="10">
        <v>42036</v>
      </c>
      <c r="G58" s="10">
        <v>44228</v>
      </c>
      <c r="H58" s="11">
        <v>7</v>
      </c>
      <c r="I58" s="20" t="s">
        <v>259</v>
      </c>
      <c r="J58" s="11" t="s">
        <v>261</v>
      </c>
      <c r="K58" s="11" t="s">
        <v>2958</v>
      </c>
      <c r="L58" s="11">
        <v>2</v>
      </c>
    </row>
    <row r="59" spans="1:12">
      <c r="A59" s="11" t="s">
        <v>47</v>
      </c>
      <c r="D59" s="11" t="s">
        <v>260</v>
      </c>
      <c r="E59" s="19" t="s">
        <v>309</v>
      </c>
      <c r="F59" s="10">
        <v>42036</v>
      </c>
      <c r="G59" s="10">
        <v>44228</v>
      </c>
      <c r="H59" s="11">
        <v>7</v>
      </c>
      <c r="I59" s="20" t="s">
        <v>259</v>
      </c>
      <c r="J59" s="11" t="s">
        <v>261</v>
      </c>
      <c r="K59" s="11" t="s">
        <v>2958</v>
      </c>
      <c r="L59" s="11">
        <v>2</v>
      </c>
    </row>
    <row r="60" spans="1:12">
      <c r="A60" s="11" t="s">
        <v>48</v>
      </c>
      <c r="D60" s="11" t="s">
        <v>260</v>
      </c>
      <c r="E60" s="19" t="s">
        <v>310</v>
      </c>
      <c r="F60" s="10">
        <v>42036</v>
      </c>
      <c r="G60" s="10">
        <v>44228</v>
      </c>
      <c r="H60" s="11">
        <v>7</v>
      </c>
      <c r="I60" s="20" t="s">
        <v>259</v>
      </c>
      <c r="J60" s="11" t="s">
        <v>261</v>
      </c>
      <c r="K60" s="11" t="s">
        <v>2958</v>
      </c>
      <c r="L60" s="11">
        <v>2</v>
      </c>
    </row>
    <row r="61" spans="1:12">
      <c r="A61" s="11" t="s">
        <v>49</v>
      </c>
      <c r="D61" s="11" t="s">
        <v>260</v>
      </c>
      <c r="E61" s="19" t="s">
        <v>311</v>
      </c>
      <c r="F61" s="10">
        <v>42036</v>
      </c>
      <c r="G61" s="10">
        <v>44228</v>
      </c>
      <c r="H61" s="11">
        <v>7</v>
      </c>
      <c r="I61" s="20" t="s">
        <v>259</v>
      </c>
      <c r="J61" s="11" t="s">
        <v>261</v>
      </c>
      <c r="K61" s="11" t="s">
        <v>2958</v>
      </c>
      <c r="L61" s="11">
        <v>2</v>
      </c>
    </row>
    <row r="62" spans="1:12">
      <c r="A62" s="11" t="s">
        <v>50</v>
      </c>
      <c r="D62" s="11" t="s">
        <v>260</v>
      </c>
      <c r="E62" s="19" t="s">
        <v>312</v>
      </c>
      <c r="F62" s="10">
        <v>42036</v>
      </c>
      <c r="G62" s="10">
        <v>44228</v>
      </c>
      <c r="H62" s="11">
        <v>7</v>
      </c>
      <c r="I62" s="20" t="s">
        <v>259</v>
      </c>
      <c r="J62" s="11" t="s">
        <v>261</v>
      </c>
      <c r="K62" s="11" t="s">
        <v>2958</v>
      </c>
      <c r="L62" s="11">
        <v>2</v>
      </c>
    </row>
    <row r="63" spans="1:12">
      <c r="A63" s="11" t="s">
        <v>51</v>
      </c>
      <c r="D63" s="11" t="s">
        <v>260</v>
      </c>
      <c r="E63" s="19" t="s">
        <v>313</v>
      </c>
      <c r="F63" s="10">
        <v>42036</v>
      </c>
      <c r="G63" s="10">
        <v>44228</v>
      </c>
      <c r="H63" s="11">
        <v>7</v>
      </c>
      <c r="I63" s="20" t="s">
        <v>259</v>
      </c>
      <c r="J63" s="11" t="s">
        <v>261</v>
      </c>
      <c r="K63" s="11" t="s">
        <v>2958</v>
      </c>
      <c r="L63" s="11">
        <v>2</v>
      </c>
    </row>
    <row r="64" spans="1:12">
      <c r="A64" s="11" t="s">
        <v>52</v>
      </c>
      <c r="D64" s="11" t="s">
        <v>260</v>
      </c>
      <c r="E64" s="19" t="s">
        <v>314</v>
      </c>
      <c r="F64" s="10">
        <v>42036</v>
      </c>
      <c r="G64" s="10">
        <v>44228</v>
      </c>
      <c r="H64" s="11">
        <v>7</v>
      </c>
      <c r="I64" s="20" t="s">
        <v>259</v>
      </c>
      <c r="J64" s="11" t="s">
        <v>261</v>
      </c>
      <c r="K64" s="11" t="s">
        <v>2958</v>
      </c>
      <c r="L64" s="11">
        <v>2</v>
      </c>
    </row>
    <row r="65" spans="1:12">
      <c r="A65" s="11" t="s">
        <v>53</v>
      </c>
      <c r="D65" s="11" t="s">
        <v>260</v>
      </c>
      <c r="E65" s="19" t="s">
        <v>315</v>
      </c>
      <c r="F65" s="10">
        <v>42036</v>
      </c>
      <c r="G65" s="10">
        <v>44228</v>
      </c>
      <c r="H65" s="11">
        <v>7</v>
      </c>
      <c r="I65" s="20" t="s">
        <v>259</v>
      </c>
      <c r="J65" s="11" t="s">
        <v>261</v>
      </c>
      <c r="K65" s="11" t="s">
        <v>2958</v>
      </c>
      <c r="L65" s="11">
        <v>2</v>
      </c>
    </row>
    <row r="66" spans="1:12">
      <c r="A66" s="11" t="s">
        <v>54</v>
      </c>
      <c r="D66" s="11" t="s">
        <v>260</v>
      </c>
      <c r="E66" s="19" t="s">
        <v>316</v>
      </c>
      <c r="F66" s="10">
        <v>42036</v>
      </c>
      <c r="G66" s="10">
        <v>44228</v>
      </c>
      <c r="H66" s="11">
        <v>7</v>
      </c>
      <c r="I66" s="20" t="s">
        <v>259</v>
      </c>
      <c r="J66" s="11" t="s">
        <v>261</v>
      </c>
      <c r="K66" s="11" t="s">
        <v>2958</v>
      </c>
      <c r="L66" s="11">
        <v>2</v>
      </c>
    </row>
    <row r="67" spans="1:12">
      <c r="A67" s="11" t="s">
        <v>55</v>
      </c>
      <c r="D67" s="11" t="s">
        <v>260</v>
      </c>
      <c r="E67" s="19" t="s">
        <v>317</v>
      </c>
      <c r="F67" s="10">
        <v>42036</v>
      </c>
      <c r="G67" s="10">
        <v>44228</v>
      </c>
      <c r="H67" s="11">
        <v>7</v>
      </c>
      <c r="I67" s="20" t="s">
        <v>259</v>
      </c>
      <c r="J67" s="11" t="s">
        <v>261</v>
      </c>
      <c r="K67" s="11" t="s">
        <v>2958</v>
      </c>
      <c r="L67" s="11">
        <v>2</v>
      </c>
    </row>
    <row r="68" spans="1:12">
      <c r="A68" s="11" t="s">
        <v>56</v>
      </c>
      <c r="D68" s="11" t="s">
        <v>260</v>
      </c>
      <c r="E68" s="19" t="s">
        <v>318</v>
      </c>
      <c r="F68" s="10">
        <v>42036</v>
      </c>
      <c r="G68" s="10">
        <v>44228</v>
      </c>
      <c r="H68" s="11">
        <v>7</v>
      </c>
      <c r="I68" s="20" t="s">
        <v>259</v>
      </c>
      <c r="J68" s="11" t="s">
        <v>261</v>
      </c>
      <c r="K68" s="11" t="s">
        <v>2958</v>
      </c>
      <c r="L68" s="11">
        <v>2</v>
      </c>
    </row>
    <row r="69" spans="1:12">
      <c r="A69" s="11" t="s">
        <v>57</v>
      </c>
      <c r="D69" s="11" t="s">
        <v>260</v>
      </c>
      <c r="E69" s="19" t="s">
        <v>319</v>
      </c>
      <c r="F69" s="10">
        <v>42036</v>
      </c>
      <c r="G69" s="10">
        <v>44228</v>
      </c>
      <c r="H69" s="11">
        <v>7</v>
      </c>
      <c r="I69" s="20" t="s">
        <v>259</v>
      </c>
      <c r="J69" s="11" t="s">
        <v>261</v>
      </c>
      <c r="K69" s="11" t="s">
        <v>2958</v>
      </c>
      <c r="L69" s="11">
        <v>2</v>
      </c>
    </row>
    <row r="70" spans="1:12">
      <c r="A70" s="11" t="s">
        <v>58</v>
      </c>
      <c r="D70" s="11" t="s">
        <v>260</v>
      </c>
      <c r="E70" s="19" t="s">
        <v>320</v>
      </c>
      <c r="F70" s="10">
        <v>42036</v>
      </c>
      <c r="G70" s="10">
        <v>44228</v>
      </c>
      <c r="H70" s="11">
        <v>7</v>
      </c>
      <c r="I70" s="20" t="s">
        <v>259</v>
      </c>
      <c r="J70" s="11" t="s">
        <v>261</v>
      </c>
      <c r="K70" s="11" t="s">
        <v>2958</v>
      </c>
      <c r="L70" s="11">
        <v>2</v>
      </c>
    </row>
    <row r="71" spans="1:12">
      <c r="A71" s="11" t="s">
        <v>59</v>
      </c>
      <c r="D71" s="11" t="s">
        <v>260</v>
      </c>
      <c r="E71" s="19" t="s">
        <v>321</v>
      </c>
      <c r="F71" s="10">
        <v>42036</v>
      </c>
      <c r="G71" s="10">
        <v>44228</v>
      </c>
      <c r="H71" s="11">
        <v>7</v>
      </c>
      <c r="I71" s="20" t="s">
        <v>259</v>
      </c>
      <c r="J71" s="11" t="s">
        <v>261</v>
      </c>
      <c r="K71" s="11" t="s">
        <v>2958</v>
      </c>
      <c r="L71" s="11">
        <v>2</v>
      </c>
    </row>
    <row r="72" spans="1:12">
      <c r="A72" s="11" t="s">
        <v>60</v>
      </c>
      <c r="D72" s="11" t="s">
        <v>260</v>
      </c>
      <c r="E72" s="19" t="s">
        <v>322</v>
      </c>
      <c r="F72" s="10">
        <v>42036</v>
      </c>
      <c r="G72" s="10">
        <v>44228</v>
      </c>
      <c r="H72" s="11">
        <v>7</v>
      </c>
      <c r="I72" s="20" t="s">
        <v>259</v>
      </c>
      <c r="J72" s="11" t="s">
        <v>261</v>
      </c>
      <c r="K72" s="11" t="s">
        <v>2958</v>
      </c>
      <c r="L72" s="11">
        <v>2</v>
      </c>
    </row>
    <row r="73" spans="1:12">
      <c r="A73" s="11" t="s">
        <v>61</v>
      </c>
      <c r="D73" s="11" t="s">
        <v>260</v>
      </c>
      <c r="E73" s="19" t="s">
        <v>323</v>
      </c>
      <c r="F73" s="10">
        <v>42036</v>
      </c>
      <c r="G73" s="10">
        <v>44228</v>
      </c>
      <c r="H73" s="11">
        <v>7</v>
      </c>
      <c r="I73" s="20" t="s">
        <v>259</v>
      </c>
      <c r="J73" s="11" t="s">
        <v>261</v>
      </c>
      <c r="K73" s="11" t="s">
        <v>2958</v>
      </c>
      <c r="L73" s="11">
        <v>2</v>
      </c>
    </row>
    <row r="74" spans="1:12">
      <c r="A74" s="11" t="s">
        <v>62</v>
      </c>
      <c r="D74" s="11" t="s">
        <v>260</v>
      </c>
      <c r="E74" s="19" t="s">
        <v>324</v>
      </c>
      <c r="F74" s="10">
        <v>42036</v>
      </c>
      <c r="G74" s="10">
        <v>44228</v>
      </c>
      <c r="H74" s="11">
        <v>7</v>
      </c>
      <c r="I74" s="20" t="s">
        <v>259</v>
      </c>
      <c r="J74" s="11" t="s">
        <v>261</v>
      </c>
      <c r="K74" s="11" t="s">
        <v>2958</v>
      </c>
      <c r="L74" s="11">
        <v>2</v>
      </c>
    </row>
    <row r="75" spans="1:12">
      <c r="A75" s="11" t="s">
        <v>63</v>
      </c>
      <c r="D75" s="11" t="s">
        <v>260</v>
      </c>
      <c r="E75" s="19" t="s">
        <v>325</v>
      </c>
      <c r="F75" s="10">
        <v>42036</v>
      </c>
      <c r="G75" s="10">
        <v>44228</v>
      </c>
      <c r="H75" s="11">
        <v>7</v>
      </c>
      <c r="I75" s="20" t="s">
        <v>259</v>
      </c>
      <c r="J75" s="11" t="s">
        <v>261</v>
      </c>
      <c r="K75" s="11" t="s">
        <v>2958</v>
      </c>
      <c r="L75" s="11">
        <v>2</v>
      </c>
    </row>
    <row r="76" spans="1:12">
      <c r="A76" s="11" t="s">
        <v>64</v>
      </c>
      <c r="D76" s="11" t="s">
        <v>260</v>
      </c>
      <c r="E76" s="19" t="s">
        <v>326</v>
      </c>
      <c r="F76" s="10">
        <v>42036</v>
      </c>
      <c r="G76" s="10">
        <v>44228</v>
      </c>
      <c r="H76" s="11">
        <v>7</v>
      </c>
      <c r="I76" s="20" t="s">
        <v>259</v>
      </c>
      <c r="J76" s="11" t="s">
        <v>261</v>
      </c>
      <c r="K76" s="11" t="s">
        <v>2958</v>
      </c>
      <c r="L76" s="11">
        <v>2</v>
      </c>
    </row>
    <row r="77" spans="1:12">
      <c r="A77" s="11" t="s">
        <v>65</v>
      </c>
      <c r="D77" s="11" t="s">
        <v>260</v>
      </c>
      <c r="E77" s="19" t="s">
        <v>327</v>
      </c>
      <c r="F77" s="10">
        <v>42036</v>
      </c>
      <c r="G77" s="10">
        <v>44228</v>
      </c>
      <c r="H77" s="11">
        <v>7</v>
      </c>
      <c r="I77" s="20" t="s">
        <v>259</v>
      </c>
      <c r="J77" s="11" t="s">
        <v>261</v>
      </c>
      <c r="K77" s="11" t="s">
        <v>2958</v>
      </c>
      <c r="L77" s="11">
        <v>2</v>
      </c>
    </row>
    <row r="78" spans="1:12">
      <c r="A78" s="11" t="s">
        <v>66</v>
      </c>
      <c r="D78" s="11" t="s">
        <v>260</v>
      </c>
      <c r="E78" s="19" t="s">
        <v>328</v>
      </c>
      <c r="F78" s="10">
        <v>42036</v>
      </c>
      <c r="G78" s="10">
        <v>44228</v>
      </c>
      <c r="H78" s="11">
        <v>7</v>
      </c>
      <c r="I78" s="20" t="s">
        <v>259</v>
      </c>
      <c r="J78" s="11" t="s">
        <v>261</v>
      </c>
      <c r="K78" s="11" t="s">
        <v>2958</v>
      </c>
      <c r="L78" s="11">
        <v>2</v>
      </c>
    </row>
    <row r="79" spans="1:12">
      <c r="A79" s="11" t="s">
        <v>67</v>
      </c>
      <c r="D79" s="11" t="s">
        <v>260</v>
      </c>
      <c r="E79" s="19" t="s">
        <v>329</v>
      </c>
      <c r="F79" s="10">
        <v>42036</v>
      </c>
      <c r="G79" s="10">
        <v>44228</v>
      </c>
      <c r="H79" s="11">
        <v>7</v>
      </c>
      <c r="I79" s="20" t="s">
        <v>259</v>
      </c>
      <c r="J79" s="11" t="s">
        <v>261</v>
      </c>
      <c r="K79" s="11" t="s">
        <v>2958</v>
      </c>
      <c r="L79" s="11">
        <v>2</v>
      </c>
    </row>
    <row r="80" spans="1:12">
      <c r="A80" s="11" t="s">
        <v>68</v>
      </c>
      <c r="D80" s="11" t="s">
        <v>260</v>
      </c>
      <c r="E80" s="19" t="s">
        <v>330</v>
      </c>
      <c r="F80" s="10">
        <v>42036</v>
      </c>
      <c r="G80" s="10">
        <v>44228</v>
      </c>
      <c r="H80" s="11">
        <v>7</v>
      </c>
      <c r="I80" s="20" t="s">
        <v>259</v>
      </c>
      <c r="J80" s="11" t="s">
        <v>261</v>
      </c>
      <c r="K80" s="11" t="s">
        <v>2958</v>
      </c>
      <c r="L80" s="11">
        <v>2</v>
      </c>
    </row>
    <row r="81" spans="1:12">
      <c r="A81" s="11" t="s">
        <v>69</v>
      </c>
      <c r="D81" s="11" t="s">
        <v>260</v>
      </c>
      <c r="E81" s="19" t="s">
        <v>331</v>
      </c>
      <c r="F81" s="10">
        <v>42036</v>
      </c>
      <c r="G81" s="10">
        <v>44228</v>
      </c>
      <c r="H81" s="11">
        <v>7</v>
      </c>
      <c r="I81" s="20" t="s">
        <v>259</v>
      </c>
      <c r="J81" s="11" t="s">
        <v>261</v>
      </c>
      <c r="K81" s="11" t="s">
        <v>2958</v>
      </c>
      <c r="L81" s="11">
        <v>2</v>
      </c>
    </row>
    <row r="82" spans="1:12">
      <c r="A82" s="11" t="s">
        <v>70</v>
      </c>
      <c r="D82" s="11" t="s">
        <v>260</v>
      </c>
      <c r="E82" s="19" t="s">
        <v>332</v>
      </c>
      <c r="F82" s="10">
        <v>42036</v>
      </c>
      <c r="G82" s="10">
        <v>44228</v>
      </c>
      <c r="H82" s="11">
        <v>7</v>
      </c>
      <c r="I82" s="20" t="s">
        <v>259</v>
      </c>
      <c r="J82" s="11" t="s">
        <v>261</v>
      </c>
      <c r="K82" s="11" t="s">
        <v>2958</v>
      </c>
      <c r="L82" s="11">
        <v>2</v>
      </c>
    </row>
    <row r="83" spans="1:12">
      <c r="A83" s="11" t="s">
        <v>71</v>
      </c>
      <c r="D83" s="11" t="s">
        <v>260</v>
      </c>
      <c r="E83" s="19" t="s">
        <v>333</v>
      </c>
      <c r="F83" s="10">
        <v>42036</v>
      </c>
      <c r="G83" s="10">
        <v>44228</v>
      </c>
      <c r="H83" s="11">
        <v>7</v>
      </c>
      <c r="I83" s="20" t="s">
        <v>259</v>
      </c>
      <c r="J83" s="11" t="s">
        <v>261</v>
      </c>
      <c r="K83" s="11" t="s">
        <v>2958</v>
      </c>
      <c r="L83" s="11">
        <v>2</v>
      </c>
    </row>
    <row r="84" spans="1:12">
      <c r="A84" s="11" t="s">
        <v>72</v>
      </c>
      <c r="D84" s="11" t="s">
        <v>260</v>
      </c>
      <c r="E84" s="19" t="s">
        <v>334</v>
      </c>
      <c r="F84" s="10">
        <v>42036</v>
      </c>
      <c r="G84" s="10">
        <v>44228</v>
      </c>
      <c r="H84" s="11">
        <v>7</v>
      </c>
      <c r="I84" s="20" t="s">
        <v>259</v>
      </c>
      <c r="J84" s="11" t="s">
        <v>261</v>
      </c>
      <c r="K84" s="11" t="s">
        <v>2958</v>
      </c>
      <c r="L84" s="11">
        <v>2</v>
      </c>
    </row>
    <row r="85" spans="1:12">
      <c r="A85" s="11" t="s">
        <v>73</v>
      </c>
      <c r="D85" s="11" t="s">
        <v>260</v>
      </c>
      <c r="E85" s="19" t="s">
        <v>335</v>
      </c>
      <c r="F85" s="10">
        <v>42036</v>
      </c>
      <c r="G85" s="10">
        <v>44228</v>
      </c>
      <c r="H85" s="11">
        <v>7</v>
      </c>
      <c r="I85" s="20" t="s">
        <v>259</v>
      </c>
      <c r="J85" s="11" t="s">
        <v>261</v>
      </c>
      <c r="K85" s="11" t="s">
        <v>2958</v>
      </c>
      <c r="L85" s="11">
        <v>2</v>
      </c>
    </row>
    <row r="86" spans="1:12">
      <c r="A86" s="11" t="s">
        <v>74</v>
      </c>
      <c r="D86" s="11" t="s">
        <v>260</v>
      </c>
      <c r="E86" s="19" t="s">
        <v>336</v>
      </c>
      <c r="F86" s="10">
        <v>42036</v>
      </c>
      <c r="G86" s="10">
        <v>44228</v>
      </c>
      <c r="H86" s="11">
        <v>7</v>
      </c>
      <c r="I86" s="20" t="s">
        <v>259</v>
      </c>
      <c r="J86" s="11" t="s">
        <v>261</v>
      </c>
      <c r="K86" s="11" t="s">
        <v>2958</v>
      </c>
      <c r="L86" s="11">
        <v>2</v>
      </c>
    </row>
    <row r="87" spans="1:12">
      <c r="A87" s="11" t="s">
        <v>75</v>
      </c>
      <c r="D87" s="11" t="s">
        <v>260</v>
      </c>
      <c r="E87" s="19" t="s">
        <v>337</v>
      </c>
      <c r="F87" s="10">
        <v>42036</v>
      </c>
      <c r="G87" s="10">
        <v>44228</v>
      </c>
      <c r="H87" s="11">
        <v>7</v>
      </c>
      <c r="I87" s="20" t="s">
        <v>259</v>
      </c>
      <c r="J87" s="11" t="s">
        <v>261</v>
      </c>
      <c r="K87" s="11" t="s">
        <v>2958</v>
      </c>
      <c r="L87" s="11">
        <v>2</v>
      </c>
    </row>
    <row r="88" spans="1:12">
      <c r="A88" s="11" t="s">
        <v>76</v>
      </c>
      <c r="D88" s="11" t="s">
        <v>260</v>
      </c>
      <c r="E88" s="19" t="s">
        <v>338</v>
      </c>
      <c r="F88" s="10">
        <v>42036</v>
      </c>
      <c r="G88" s="10">
        <v>44228</v>
      </c>
      <c r="H88" s="11">
        <v>7</v>
      </c>
      <c r="I88" s="20" t="s">
        <v>259</v>
      </c>
      <c r="J88" s="11" t="s">
        <v>261</v>
      </c>
      <c r="K88" s="11" t="s">
        <v>2958</v>
      </c>
      <c r="L88" s="11">
        <v>2</v>
      </c>
    </row>
    <row r="89" spans="1:12">
      <c r="A89" s="11" t="s">
        <v>77</v>
      </c>
      <c r="D89" s="11" t="s">
        <v>260</v>
      </c>
      <c r="E89" s="19" t="s">
        <v>339</v>
      </c>
      <c r="F89" s="10">
        <v>42036</v>
      </c>
      <c r="G89" s="10">
        <v>44228</v>
      </c>
      <c r="H89" s="11">
        <v>7</v>
      </c>
      <c r="I89" s="20" t="s">
        <v>259</v>
      </c>
      <c r="J89" s="11" t="s">
        <v>261</v>
      </c>
      <c r="K89" s="11" t="s">
        <v>2958</v>
      </c>
      <c r="L89" s="11">
        <v>2</v>
      </c>
    </row>
    <row r="90" spans="1:12">
      <c r="A90" s="11" t="s">
        <v>78</v>
      </c>
      <c r="D90" s="11" t="s">
        <v>260</v>
      </c>
      <c r="E90" s="19" t="s">
        <v>340</v>
      </c>
      <c r="F90" s="10">
        <v>42036</v>
      </c>
      <c r="G90" s="10">
        <v>44228</v>
      </c>
      <c r="H90" s="11">
        <v>7</v>
      </c>
      <c r="I90" s="20" t="s">
        <v>259</v>
      </c>
      <c r="J90" s="11" t="s">
        <v>261</v>
      </c>
      <c r="K90" s="11" t="s">
        <v>2958</v>
      </c>
      <c r="L90" s="11">
        <v>2</v>
      </c>
    </row>
    <row r="91" spans="1:12">
      <c r="A91" s="11" t="s">
        <v>79</v>
      </c>
      <c r="D91" s="11" t="s">
        <v>260</v>
      </c>
      <c r="E91" s="19" t="s">
        <v>341</v>
      </c>
      <c r="F91" s="10">
        <v>42036</v>
      </c>
      <c r="G91" s="10">
        <v>44228</v>
      </c>
      <c r="H91" s="11">
        <v>7</v>
      </c>
      <c r="I91" s="20" t="s">
        <v>259</v>
      </c>
      <c r="J91" s="11" t="s">
        <v>261</v>
      </c>
      <c r="K91" s="11" t="s">
        <v>2958</v>
      </c>
      <c r="L91" s="11">
        <v>2</v>
      </c>
    </row>
    <row r="92" spans="1:12">
      <c r="A92" s="11" t="s">
        <v>80</v>
      </c>
      <c r="D92" s="11" t="s">
        <v>260</v>
      </c>
      <c r="E92" s="19" t="s">
        <v>342</v>
      </c>
      <c r="F92" s="10">
        <v>42036</v>
      </c>
      <c r="G92" s="10">
        <v>44228</v>
      </c>
      <c r="H92" s="11">
        <v>7</v>
      </c>
      <c r="I92" s="20" t="s">
        <v>259</v>
      </c>
      <c r="J92" s="11" t="s">
        <v>261</v>
      </c>
      <c r="K92" s="11" t="s">
        <v>2958</v>
      </c>
      <c r="L92" s="11">
        <v>2</v>
      </c>
    </row>
    <row r="93" spans="1:12">
      <c r="A93" s="11" t="s">
        <v>81</v>
      </c>
      <c r="D93" s="11" t="s">
        <v>260</v>
      </c>
      <c r="E93" s="19" t="s">
        <v>343</v>
      </c>
      <c r="F93" s="10">
        <v>42036</v>
      </c>
      <c r="G93" s="10">
        <v>44228</v>
      </c>
      <c r="H93" s="11">
        <v>7</v>
      </c>
      <c r="I93" s="20" t="s">
        <v>259</v>
      </c>
      <c r="J93" s="11" t="s">
        <v>261</v>
      </c>
      <c r="K93" s="11" t="s">
        <v>2958</v>
      </c>
      <c r="L93" s="11">
        <v>2</v>
      </c>
    </row>
    <row r="94" spans="1:12">
      <c r="A94" s="11" t="s">
        <v>82</v>
      </c>
      <c r="D94" s="11" t="s">
        <v>260</v>
      </c>
      <c r="E94" s="19" t="s">
        <v>344</v>
      </c>
      <c r="F94" s="10">
        <v>42036</v>
      </c>
      <c r="G94" s="10">
        <v>44228</v>
      </c>
      <c r="H94" s="11">
        <v>7</v>
      </c>
      <c r="I94" s="20" t="s">
        <v>259</v>
      </c>
      <c r="J94" s="11" t="s">
        <v>261</v>
      </c>
      <c r="K94" s="11" t="s">
        <v>2958</v>
      </c>
      <c r="L94" s="11">
        <v>2</v>
      </c>
    </row>
    <row r="95" spans="1:12">
      <c r="A95" s="11" t="s">
        <v>83</v>
      </c>
      <c r="D95" s="11" t="s">
        <v>260</v>
      </c>
      <c r="E95" s="19" t="s">
        <v>345</v>
      </c>
      <c r="F95" s="10">
        <v>42036</v>
      </c>
      <c r="G95" s="10">
        <v>44228</v>
      </c>
      <c r="H95" s="11">
        <v>7</v>
      </c>
      <c r="I95" s="20" t="s">
        <v>259</v>
      </c>
      <c r="J95" s="11" t="s">
        <v>261</v>
      </c>
      <c r="K95" s="11" t="s">
        <v>2958</v>
      </c>
      <c r="L95" s="11">
        <v>2</v>
      </c>
    </row>
    <row r="96" spans="1:12">
      <c r="A96" s="11" t="s">
        <v>84</v>
      </c>
      <c r="D96" s="11" t="s">
        <v>260</v>
      </c>
      <c r="E96" s="19" t="s">
        <v>346</v>
      </c>
      <c r="F96" s="10">
        <v>42036</v>
      </c>
      <c r="G96" s="10">
        <v>44228</v>
      </c>
      <c r="H96" s="11">
        <v>7</v>
      </c>
      <c r="I96" s="20" t="s">
        <v>259</v>
      </c>
      <c r="J96" s="11" t="s">
        <v>261</v>
      </c>
      <c r="K96" s="11" t="s">
        <v>2958</v>
      </c>
      <c r="L96" s="11">
        <v>2</v>
      </c>
    </row>
    <row r="97" spans="1:12">
      <c r="A97" s="11" t="s">
        <v>85</v>
      </c>
      <c r="D97" s="11" t="s">
        <v>260</v>
      </c>
      <c r="E97" s="19" t="s">
        <v>347</v>
      </c>
      <c r="F97" s="10">
        <v>42036</v>
      </c>
      <c r="G97" s="10">
        <v>44228</v>
      </c>
      <c r="H97" s="11">
        <v>7</v>
      </c>
      <c r="I97" s="20" t="s">
        <v>259</v>
      </c>
      <c r="J97" s="11" t="s">
        <v>261</v>
      </c>
      <c r="K97" s="11" t="s">
        <v>2958</v>
      </c>
      <c r="L97" s="11">
        <v>2</v>
      </c>
    </row>
    <row r="98" spans="1:12">
      <c r="A98" s="11" t="s">
        <v>86</v>
      </c>
      <c r="D98" s="11" t="s">
        <v>260</v>
      </c>
      <c r="E98" s="19" t="s">
        <v>348</v>
      </c>
      <c r="F98" s="10">
        <v>42036</v>
      </c>
      <c r="G98" s="10">
        <v>44228</v>
      </c>
      <c r="H98" s="11">
        <v>7</v>
      </c>
      <c r="I98" s="20" t="s">
        <v>259</v>
      </c>
      <c r="J98" s="11" t="s">
        <v>261</v>
      </c>
      <c r="K98" s="11" t="s">
        <v>2958</v>
      </c>
      <c r="L98" s="11">
        <v>2</v>
      </c>
    </row>
    <row r="99" spans="1:12">
      <c r="A99" s="11" t="s">
        <v>87</v>
      </c>
      <c r="D99" s="11" t="s">
        <v>260</v>
      </c>
      <c r="E99" s="19" t="s">
        <v>349</v>
      </c>
      <c r="F99" s="10">
        <v>42036</v>
      </c>
      <c r="G99" s="10">
        <v>44228</v>
      </c>
      <c r="H99" s="11">
        <v>7</v>
      </c>
      <c r="I99" s="20" t="s">
        <v>259</v>
      </c>
      <c r="J99" s="11" t="s">
        <v>261</v>
      </c>
      <c r="K99" s="11" t="s">
        <v>2958</v>
      </c>
      <c r="L99" s="11">
        <v>2</v>
      </c>
    </row>
    <row r="100" spans="1:12">
      <c r="A100" s="11" t="s">
        <v>88</v>
      </c>
      <c r="D100" s="11" t="s">
        <v>260</v>
      </c>
      <c r="E100" s="19" t="s">
        <v>350</v>
      </c>
      <c r="F100" s="10">
        <v>42036</v>
      </c>
      <c r="G100" s="10">
        <v>44228</v>
      </c>
      <c r="H100" s="11">
        <v>7</v>
      </c>
      <c r="I100" s="20" t="s">
        <v>259</v>
      </c>
      <c r="J100" s="11" t="s">
        <v>261</v>
      </c>
      <c r="K100" s="11" t="s">
        <v>2958</v>
      </c>
      <c r="L100" s="11">
        <v>2</v>
      </c>
    </row>
    <row r="101" spans="1:12">
      <c r="A101" s="11" t="s">
        <v>89</v>
      </c>
      <c r="D101" s="11" t="s">
        <v>260</v>
      </c>
      <c r="E101" s="19" t="s">
        <v>351</v>
      </c>
      <c r="F101" s="10">
        <v>42036</v>
      </c>
      <c r="G101" s="10">
        <v>44228</v>
      </c>
      <c r="H101" s="11">
        <v>7</v>
      </c>
      <c r="I101" s="20" t="s">
        <v>259</v>
      </c>
      <c r="J101" s="11" t="s">
        <v>261</v>
      </c>
      <c r="K101" s="11" t="s">
        <v>2958</v>
      </c>
      <c r="L101" s="11">
        <v>2</v>
      </c>
    </row>
    <row r="102" spans="1:12">
      <c r="A102" s="11" t="s">
        <v>90</v>
      </c>
      <c r="D102" s="11" t="s">
        <v>260</v>
      </c>
      <c r="E102" s="19" t="s">
        <v>352</v>
      </c>
      <c r="F102" s="10">
        <v>42036</v>
      </c>
      <c r="G102" s="10">
        <v>44228</v>
      </c>
      <c r="H102" s="11">
        <v>7</v>
      </c>
      <c r="I102" s="20" t="s">
        <v>259</v>
      </c>
      <c r="J102" s="11" t="s">
        <v>261</v>
      </c>
      <c r="K102" s="11" t="s">
        <v>2958</v>
      </c>
      <c r="L102" s="11">
        <v>2</v>
      </c>
    </row>
    <row r="103" spans="1:12">
      <c r="A103" s="11" t="s">
        <v>91</v>
      </c>
      <c r="D103" s="11" t="s">
        <v>260</v>
      </c>
      <c r="E103" s="19" t="s">
        <v>353</v>
      </c>
      <c r="F103" s="10">
        <v>42036</v>
      </c>
      <c r="G103" s="10">
        <v>44228</v>
      </c>
      <c r="H103" s="11">
        <v>7</v>
      </c>
      <c r="I103" s="20" t="s">
        <v>259</v>
      </c>
      <c r="J103" s="11" t="s">
        <v>261</v>
      </c>
      <c r="K103" s="11" t="s">
        <v>2958</v>
      </c>
      <c r="L103" s="11">
        <v>2</v>
      </c>
    </row>
    <row r="104" spans="1:12">
      <c r="A104" s="11" t="s">
        <v>92</v>
      </c>
      <c r="D104" s="11" t="s">
        <v>260</v>
      </c>
      <c r="E104" s="19" t="s">
        <v>354</v>
      </c>
      <c r="F104" s="10">
        <v>42036</v>
      </c>
      <c r="G104" s="10">
        <v>44228</v>
      </c>
      <c r="H104" s="11">
        <v>7</v>
      </c>
      <c r="I104" s="20" t="s">
        <v>259</v>
      </c>
      <c r="J104" s="11" t="s">
        <v>261</v>
      </c>
      <c r="K104" s="11" t="s">
        <v>2958</v>
      </c>
      <c r="L104" s="11">
        <v>2</v>
      </c>
    </row>
    <row r="105" spans="1:12">
      <c r="A105" s="11" t="s">
        <v>93</v>
      </c>
      <c r="D105" s="11" t="s">
        <v>260</v>
      </c>
      <c r="E105" s="19" t="s">
        <v>355</v>
      </c>
      <c r="F105" s="10">
        <v>42036</v>
      </c>
      <c r="G105" s="10">
        <v>44228</v>
      </c>
      <c r="H105" s="11">
        <v>7</v>
      </c>
      <c r="I105" s="20" t="s">
        <v>259</v>
      </c>
      <c r="J105" s="11" t="s">
        <v>261</v>
      </c>
      <c r="K105" s="11" t="s">
        <v>2958</v>
      </c>
      <c r="L105" s="11">
        <v>2</v>
      </c>
    </row>
    <row r="106" spans="1:12">
      <c r="A106" s="11" t="s">
        <v>94</v>
      </c>
      <c r="D106" s="11" t="s">
        <v>260</v>
      </c>
      <c r="E106" s="19" t="s">
        <v>356</v>
      </c>
      <c r="F106" s="10">
        <v>42036</v>
      </c>
      <c r="G106" s="10">
        <v>44228</v>
      </c>
      <c r="H106" s="11">
        <v>7</v>
      </c>
      <c r="I106" s="20" t="s">
        <v>259</v>
      </c>
      <c r="J106" s="11" t="s">
        <v>261</v>
      </c>
      <c r="K106" s="11" t="s">
        <v>2958</v>
      </c>
      <c r="L106" s="11">
        <v>2</v>
      </c>
    </row>
    <row r="107" spans="1:12">
      <c r="A107" s="11" t="s">
        <v>95</v>
      </c>
      <c r="D107" s="11" t="s">
        <v>260</v>
      </c>
      <c r="E107" s="19" t="s">
        <v>357</v>
      </c>
      <c r="F107" s="10">
        <v>42036</v>
      </c>
      <c r="G107" s="10">
        <v>44228</v>
      </c>
      <c r="H107" s="11">
        <v>7</v>
      </c>
      <c r="I107" s="20" t="s">
        <v>259</v>
      </c>
      <c r="J107" s="11" t="s">
        <v>261</v>
      </c>
      <c r="K107" s="11" t="s">
        <v>2958</v>
      </c>
      <c r="L107" s="11">
        <v>2</v>
      </c>
    </row>
    <row r="108" spans="1:12">
      <c r="A108" s="11" t="s">
        <v>96</v>
      </c>
      <c r="D108" s="11" t="s">
        <v>260</v>
      </c>
      <c r="E108" s="19" t="s">
        <v>358</v>
      </c>
      <c r="F108" s="10">
        <v>42036</v>
      </c>
      <c r="G108" s="10">
        <v>44228</v>
      </c>
      <c r="H108" s="11">
        <v>7</v>
      </c>
      <c r="I108" s="20" t="s">
        <v>259</v>
      </c>
      <c r="J108" s="11" t="s">
        <v>261</v>
      </c>
      <c r="K108" s="11" t="s">
        <v>2958</v>
      </c>
      <c r="L108" s="11">
        <v>2</v>
      </c>
    </row>
    <row r="109" spans="1:12">
      <c r="A109" s="11" t="s">
        <v>97</v>
      </c>
      <c r="D109" s="11" t="s">
        <v>260</v>
      </c>
      <c r="E109" s="19" t="s">
        <v>359</v>
      </c>
      <c r="F109" s="10">
        <v>42036</v>
      </c>
      <c r="G109" s="10">
        <v>44228</v>
      </c>
      <c r="H109" s="11">
        <v>7</v>
      </c>
      <c r="I109" s="20" t="s">
        <v>259</v>
      </c>
      <c r="J109" s="11" t="s">
        <v>261</v>
      </c>
      <c r="K109" s="11" t="s">
        <v>2958</v>
      </c>
      <c r="L109" s="11">
        <v>2</v>
      </c>
    </row>
    <row r="110" spans="1:12">
      <c r="A110" s="11" t="s">
        <v>98</v>
      </c>
      <c r="D110" s="11" t="s">
        <v>260</v>
      </c>
      <c r="E110" s="19" t="s">
        <v>360</v>
      </c>
      <c r="F110" s="10">
        <v>42036</v>
      </c>
      <c r="G110" s="10">
        <v>44228</v>
      </c>
      <c r="H110" s="11">
        <v>7</v>
      </c>
      <c r="I110" s="20" t="s">
        <v>259</v>
      </c>
      <c r="J110" s="11" t="s">
        <v>261</v>
      </c>
      <c r="K110" s="11" t="s">
        <v>2958</v>
      </c>
      <c r="L110" s="11">
        <v>2</v>
      </c>
    </row>
    <row r="111" spans="1:12">
      <c r="A111" s="11" t="s">
        <v>99</v>
      </c>
      <c r="D111" s="11" t="s">
        <v>260</v>
      </c>
      <c r="E111" s="19" t="s">
        <v>361</v>
      </c>
      <c r="F111" s="10">
        <v>42036</v>
      </c>
      <c r="G111" s="10">
        <v>44228</v>
      </c>
      <c r="H111" s="11">
        <v>7</v>
      </c>
      <c r="I111" s="20" t="s">
        <v>259</v>
      </c>
      <c r="J111" s="11" t="s">
        <v>261</v>
      </c>
      <c r="K111" s="11" t="s">
        <v>2958</v>
      </c>
      <c r="L111" s="11">
        <v>2</v>
      </c>
    </row>
    <row r="112" spans="1:12">
      <c r="A112" s="11" t="s">
        <v>100</v>
      </c>
      <c r="D112" s="11" t="s">
        <v>260</v>
      </c>
      <c r="E112" s="19" t="s">
        <v>362</v>
      </c>
      <c r="F112" s="10">
        <v>42036</v>
      </c>
      <c r="G112" s="10">
        <v>44228</v>
      </c>
      <c r="H112" s="11">
        <v>7</v>
      </c>
      <c r="I112" s="20" t="s">
        <v>259</v>
      </c>
      <c r="J112" s="11" t="s">
        <v>261</v>
      </c>
      <c r="K112" s="11" t="s">
        <v>2958</v>
      </c>
      <c r="L112" s="11">
        <v>2</v>
      </c>
    </row>
    <row r="113" spans="1:12">
      <c r="A113" s="11" t="s">
        <v>101</v>
      </c>
      <c r="D113" s="11" t="s">
        <v>260</v>
      </c>
      <c r="E113" s="19" t="s">
        <v>363</v>
      </c>
      <c r="F113" s="10">
        <v>42036</v>
      </c>
      <c r="G113" s="10">
        <v>44228</v>
      </c>
      <c r="H113" s="11">
        <v>7</v>
      </c>
      <c r="I113" s="20" t="s">
        <v>259</v>
      </c>
      <c r="J113" s="11" t="s">
        <v>261</v>
      </c>
      <c r="K113" s="11" t="s">
        <v>2958</v>
      </c>
      <c r="L113" s="11">
        <v>2</v>
      </c>
    </row>
    <row r="114" spans="1:12">
      <c r="A114" s="11" t="s">
        <v>102</v>
      </c>
      <c r="D114" s="11" t="s">
        <v>260</v>
      </c>
      <c r="E114" s="19" t="s">
        <v>364</v>
      </c>
      <c r="F114" s="10">
        <v>42036</v>
      </c>
      <c r="G114" s="10">
        <v>44228</v>
      </c>
      <c r="H114" s="11">
        <v>7</v>
      </c>
      <c r="I114" s="20" t="s">
        <v>259</v>
      </c>
      <c r="J114" s="11" t="s">
        <v>261</v>
      </c>
      <c r="K114" s="11" t="s">
        <v>2958</v>
      </c>
      <c r="L114" s="11">
        <v>2</v>
      </c>
    </row>
    <row r="115" spans="1:12">
      <c r="A115" s="11" t="s">
        <v>103</v>
      </c>
      <c r="D115" s="11" t="s">
        <v>260</v>
      </c>
      <c r="E115" s="19" t="s">
        <v>365</v>
      </c>
      <c r="F115" s="10">
        <v>42036</v>
      </c>
      <c r="G115" s="10">
        <v>44228</v>
      </c>
      <c r="H115" s="11">
        <v>7</v>
      </c>
      <c r="I115" s="20" t="s">
        <v>259</v>
      </c>
      <c r="J115" s="11" t="s">
        <v>261</v>
      </c>
      <c r="K115" s="11" t="s">
        <v>2958</v>
      </c>
      <c r="L115" s="11">
        <v>2</v>
      </c>
    </row>
    <row r="116" spans="1:12">
      <c r="A116" s="11" t="s">
        <v>104</v>
      </c>
      <c r="D116" s="11" t="s">
        <v>260</v>
      </c>
      <c r="E116" s="19" t="s">
        <v>366</v>
      </c>
      <c r="F116" s="10">
        <v>42036</v>
      </c>
      <c r="G116" s="10">
        <v>44228</v>
      </c>
      <c r="H116" s="11">
        <v>7</v>
      </c>
      <c r="I116" s="20" t="s">
        <v>259</v>
      </c>
      <c r="J116" s="11" t="s">
        <v>261</v>
      </c>
      <c r="K116" s="11" t="s">
        <v>2958</v>
      </c>
      <c r="L116" s="11">
        <v>2</v>
      </c>
    </row>
    <row r="117" spans="1:12">
      <c r="A117" s="11" t="s">
        <v>105</v>
      </c>
      <c r="D117" s="11" t="s">
        <v>260</v>
      </c>
      <c r="E117" s="19" t="s">
        <v>367</v>
      </c>
      <c r="F117" s="10">
        <v>42036</v>
      </c>
      <c r="G117" s="10">
        <v>44228</v>
      </c>
      <c r="H117" s="11">
        <v>7</v>
      </c>
      <c r="I117" s="20" t="s">
        <v>259</v>
      </c>
      <c r="J117" s="11" t="s">
        <v>261</v>
      </c>
      <c r="K117" s="11" t="s">
        <v>2958</v>
      </c>
      <c r="L117" s="11">
        <v>2</v>
      </c>
    </row>
    <row r="118" spans="1:12">
      <c r="A118" s="11" t="s">
        <v>106</v>
      </c>
      <c r="D118" s="11" t="s">
        <v>260</v>
      </c>
      <c r="E118" s="19" t="s">
        <v>368</v>
      </c>
      <c r="F118" s="10">
        <v>42036</v>
      </c>
      <c r="G118" s="10">
        <v>44228</v>
      </c>
      <c r="H118" s="11">
        <v>7</v>
      </c>
      <c r="I118" s="20" t="s">
        <v>259</v>
      </c>
      <c r="J118" s="11" t="s">
        <v>261</v>
      </c>
      <c r="K118" s="11" t="s">
        <v>2958</v>
      </c>
      <c r="L118" s="11">
        <v>2</v>
      </c>
    </row>
    <row r="119" spans="1:12">
      <c r="A119" s="11" t="s">
        <v>107</v>
      </c>
      <c r="D119" s="11" t="s">
        <v>260</v>
      </c>
      <c r="E119" s="19" t="s">
        <v>369</v>
      </c>
      <c r="F119" s="10">
        <v>42036</v>
      </c>
      <c r="G119" s="10">
        <v>44228</v>
      </c>
      <c r="H119" s="11">
        <v>7</v>
      </c>
      <c r="I119" s="20" t="s">
        <v>259</v>
      </c>
      <c r="J119" s="11" t="s">
        <v>261</v>
      </c>
      <c r="K119" s="11" t="s">
        <v>2958</v>
      </c>
      <c r="L119" s="11">
        <v>2</v>
      </c>
    </row>
    <row r="120" spans="1:12">
      <c r="A120" s="11" t="s">
        <v>108</v>
      </c>
      <c r="D120" s="11" t="s">
        <v>260</v>
      </c>
      <c r="E120" s="19" t="s">
        <v>370</v>
      </c>
      <c r="F120" s="10">
        <v>42036</v>
      </c>
      <c r="G120" s="10">
        <v>44228</v>
      </c>
      <c r="H120" s="11">
        <v>7</v>
      </c>
      <c r="I120" s="20" t="s">
        <v>259</v>
      </c>
      <c r="J120" s="11" t="s">
        <v>261</v>
      </c>
      <c r="K120" s="11" t="s">
        <v>2958</v>
      </c>
      <c r="L120" s="11">
        <v>2</v>
      </c>
    </row>
    <row r="121" spans="1:12">
      <c r="A121" s="11" t="s">
        <v>109</v>
      </c>
      <c r="D121" s="11" t="s">
        <v>260</v>
      </c>
      <c r="E121" s="19" t="s">
        <v>371</v>
      </c>
      <c r="F121" s="10">
        <v>42036</v>
      </c>
      <c r="G121" s="10">
        <v>44228</v>
      </c>
      <c r="H121" s="11">
        <v>7</v>
      </c>
      <c r="I121" s="20" t="s">
        <v>259</v>
      </c>
      <c r="J121" s="11" t="s">
        <v>261</v>
      </c>
      <c r="K121" s="11" t="s">
        <v>2958</v>
      </c>
      <c r="L121" s="11">
        <v>2</v>
      </c>
    </row>
    <row r="122" spans="1:12">
      <c r="A122" s="11" t="s">
        <v>110</v>
      </c>
      <c r="D122" s="11" t="s">
        <v>260</v>
      </c>
      <c r="E122" s="19" t="s">
        <v>372</v>
      </c>
      <c r="F122" s="10">
        <v>42036</v>
      </c>
      <c r="G122" s="10">
        <v>44228</v>
      </c>
      <c r="H122" s="11">
        <v>7</v>
      </c>
      <c r="I122" s="20" t="s">
        <v>259</v>
      </c>
      <c r="J122" s="11" t="s">
        <v>261</v>
      </c>
      <c r="K122" s="11" t="s">
        <v>2958</v>
      </c>
      <c r="L122" s="11">
        <v>2</v>
      </c>
    </row>
    <row r="123" spans="1:12">
      <c r="A123" s="11" t="s">
        <v>111</v>
      </c>
      <c r="D123" s="11" t="s">
        <v>260</v>
      </c>
      <c r="E123" s="19" t="s">
        <v>373</v>
      </c>
      <c r="F123" s="10">
        <v>42036</v>
      </c>
      <c r="G123" s="10">
        <v>44228</v>
      </c>
      <c r="H123" s="11">
        <v>7</v>
      </c>
      <c r="I123" s="20" t="s">
        <v>259</v>
      </c>
      <c r="J123" s="11" t="s">
        <v>261</v>
      </c>
      <c r="K123" s="11" t="s">
        <v>2958</v>
      </c>
      <c r="L123" s="11">
        <v>2</v>
      </c>
    </row>
    <row r="124" spans="1:12">
      <c r="A124" s="11" t="s">
        <v>112</v>
      </c>
      <c r="D124" s="11" t="s">
        <v>260</v>
      </c>
      <c r="E124" s="19" t="s">
        <v>374</v>
      </c>
      <c r="F124" s="10">
        <v>42036</v>
      </c>
      <c r="G124" s="10">
        <v>44228</v>
      </c>
      <c r="H124" s="11">
        <v>7</v>
      </c>
      <c r="I124" s="20" t="s">
        <v>259</v>
      </c>
      <c r="J124" s="11" t="s">
        <v>261</v>
      </c>
      <c r="K124" s="11" t="s">
        <v>2958</v>
      </c>
      <c r="L124" s="11">
        <v>2</v>
      </c>
    </row>
    <row r="125" spans="1:12">
      <c r="A125" s="11" t="s">
        <v>113</v>
      </c>
      <c r="D125" s="11" t="s">
        <v>260</v>
      </c>
      <c r="E125" s="19" t="s">
        <v>375</v>
      </c>
      <c r="F125" s="10">
        <v>42036</v>
      </c>
      <c r="G125" s="10">
        <v>44228</v>
      </c>
      <c r="H125" s="11">
        <v>7</v>
      </c>
      <c r="I125" s="20" t="s">
        <v>259</v>
      </c>
      <c r="J125" s="11" t="s">
        <v>261</v>
      </c>
      <c r="K125" s="11" t="s">
        <v>2958</v>
      </c>
      <c r="L125" s="11">
        <v>2</v>
      </c>
    </row>
    <row r="126" spans="1:12">
      <c r="A126" s="11" t="s">
        <v>114</v>
      </c>
      <c r="D126" s="11" t="s">
        <v>260</v>
      </c>
      <c r="E126" s="19" t="s">
        <v>376</v>
      </c>
      <c r="F126" s="10">
        <v>42036</v>
      </c>
      <c r="G126" s="10">
        <v>44228</v>
      </c>
      <c r="H126" s="11">
        <v>7</v>
      </c>
      <c r="I126" s="20" t="s">
        <v>259</v>
      </c>
      <c r="J126" s="11" t="s">
        <v>261</v>
      </c>
      <c r="K126" s="11" t="s">
        <v>2958</v>
      </c>
      <c r="L126" s="11">
        <v>2</v>
      </c>
    </row>
    <row r="127" spans="1:12">
      <c r="A127" s="11" t="s">
        <v>115</v>
      </c>
      <c r="D127" s="11" t="s">
        <v>260</v>
      </c>
      <c r="E127" s="19" t="s">
        <v>377</v>
      </c>
      <c r="F127" s="10">
        <v>42036</v>
      </c>
      <c r="G127" s="10">
        <v>44228</v>
      </c>
      <c r="H127" s="11">
        <v>7</v>
      </c>
      <c r="I127" s="20" t="s">
        <v>259</v>
      </c>
      <c r="J127" s="11" t="s">
        <v>261</v>
      </c>
      <c r="K127" s="11" t="s">
        <v>2958</v>
      </c>
      <c r="L127" s="11">
        <v>2</v>
      </c>
    </row>
    <row r="128" spans="1:12">
      <c r="A128" s="11" t="s">
        <v>116</v>
      </c>
      <c r="D128" s="11" t="s">
        <v>260</v>
      </c>
      <c r="E128" s="19" t="s">
        <v>378</v>
      </c>
      <c r="F128" s="10">
        <v>42036</v>
      </c>
      <c r="G128" s="10">
        <v>44228</v>
      </c>
      <c r="H128" s="11">
        <v>7</v>
      </c>
      <c r="I128" s="20" t="s">
        <v>259</v>
      </c>
      <c r="J128" s="11" t="s">
        <v>261</v>
      </c>
      <c r="K128" s="11" t="s">
        <v>2958</v>
      </c>
      <c r="L128" s="11">
        <v>2</v>
      </c>
    </row>
    <row r="129" spans="1:12">
      <c r="A129" s="11" t="s">
        <v>117</v>
      </c>
      <c r="D129" s="11" t="s">
        <v>260</v>
      </c>
      <c r="E129" s="19" t="s">
        <v>379</v>
      </c>
      <c r="F129" s="10">
        <v>42036</v>
      </c>
      <c r="G129" s="10">
        <v>44228</v>
      </c>
      <c r="H129" s="11">
        <v>7</v>
      </c>
      <c r="I129" s="20" t="s">
        <v>259</v>
      </c>
      <c r="J129" s="11" t="s">
        <v>261</v>
      </c>
      <c r="K129" s="11" t="s">
        <v>2958</v>
      </c>
      <c r="L129" s="11">
        <v>2</v>
      </c>
    </row>
    <row r="130" spans="1:12">
      <c r="A130" s="11" t="s">
        <v>118</v>
      </c>
      <c r="D130" s="11" t="s">
        <v>260</v>
      </c>
      <c r="E130" s="19" t="s">
        <v>380</v>
      </c>
      <c r="F130" s="10">
        <v>42036</v>
      </c>
      <c r="G130" s="10">
        <v>44228</v>
      </c>
      <c r="H130" s="11">
        <v>7</v>
      </c>
      <c r="I130" s="20" t="s">
        <v>259</v>
      </c>
      <c r="J130" s="11" t="s">
        <v>261</v>
      </c>
      <c r="K130" s="11" t="s">
        <v>2958</v>
      </c>
      <c r="L130" s="11">
        <v>2</v>
      </c>
    </row>
    <row r="131" spans="1:12">
      <c r="A131" s="11" t="s">
        <v>119</v>
      </c>
      <c r="D131" s="11" t="s">
        <v>260</v>
      </c>
      <c r="E131" s="19" t="s">
        <v>381</v>
      </c>
      <c r="F131" s="10">
        <v>42036</v>
      </c>
      <c r="G131" s="10">
        <v>44228</v>
      </c>
      <c r="H131" s="11">
        <v>7</v>
      </c>
      <c r="I131" s="20" t="s">
        <v>259</v>
      </c>
      <c r="J131" s="11" t="s">
        <v>261</v>
      </c>
      <c r="K131" s="11" t="s">
        <v>2958</v>
      </c>
      <c r="L131" s="11">
        <v>2</v>
      </c>
    </row>
    <row r="132" spans="1:12">
      <c r="A132" s="11" t="s">
        <v>120</v>
      </c>
      <c r="D132" s="11" t="s">
        <v>260</v>
      </c>
      <c r="E132" s="19" t="s">
        <v>382</v>
      </c>
      <c r="F132" s="10">
        <v>42036</v>
      </c>
      <c r="G132" s="10">
        <v>44228</v>
      </c>
      <c r="H132" s="11">
        <v>7</v>
      </c>
      <c r="I132" s="20" t="s">
        <v>259</v>
      </c>
      <c r="J132" s="11" t="s">
        <v>261</v>
      </c>
      <c r="K132" s="11" t="s">
        <v>2958</v>
      </c>
      <c r="L132" s="11">
        <v>2</v>
      </c>
    </row>
    <row r="133" spans="1:12">
      <c r="A133" s="11" t="s">
        <v>121</v>
      </c>
      <c r="D133" s="11" t="s">
        <v>260</v>
      </c>
      <c r="E133" s="19" t="s">
        <v>383</v>
      </c>
      <c r="F133" s="10">
        <v>42036</v>
      </c>
      <c r="G133" s="10">
        <v>44228</v>
      </c>
      <c r="H133" s="11">
        <v>7</v>
      </c>
      <c r="I133" s="20" t="s">
        <v>259</v>
      </c>
      <c r="J133" s="11" t="s">
        <v>261</v>
      </c>
      <c r="K133" s="11" t="s">
        <v>2958</v>
      </c>
      <c r="L133" s="11">
        <v>2</v>
      </c>
    </row>
    <row r="134" spans="1:12">
      <c r="A134" s="11" t="s">
        <v>122</v>
      </c>
      <c r="D134" s="11" t="s">
        <v>260</v>
      </c>
      <c r="E134" s="19" t="s">
        <v>384</v>
      </c>
      <c r="F134" s="10">
        <v>42036</v>
      </c>
      <c r="G134" s="10">
        <v>44228</v>
      </c>
      <c r="H134" s="11">
        <v>7</v>
      </c>
      <c r="I134" s="20" t="s">
        <v>259</v>
      </c>
      <c r="J134" s="11" t="s">
        <v>261</v>
      </c>
      <c r="K134" s="11" t="s">
        <v>2958</v>
      </c>
      <c r="L134" s="11">
        <v>2</v>
      </c>
    </row>
    <row r="135" spans="1:12">
      <c r="A135" s="11" t="s">
        <v>123</v>
      </c>
      <c r="D135" s="11" t="s">
        <v>260</v>
      </c>
      <c r="E135" s="19" t="s">
        <v>385</v>
      </c>
      <c r="F135" s="10">
        <v>42036</v>
      </c>
      <c r="G135" s="10">
        <v>44228</v>
      </c>
      <c r="H135" s="11">
        <v>7</v>
      </c>
      <c r="I135" s="20" t="s">
        <v>259</v>
      </c>
      <c r="J135" s="11" t="s">
        <v>261</v>
      </c>
      <c r="K135" s="11" t="s">
        <v>2958</v>
      </c>
      <c r="L135" s="11">
        <v>2</v>
      </c>
    </row>
    <row r="136" spans="1:12">
      <c r="A136" s="11" t="s">
        <v>124</v>
      </c>
      <c r="D136" s="11" t="s">
        <v>260</v>
      </c>
      <c r="E136" s="19" t="s">
        <v>386</v>
      </c>
      <c r="F136" s="10">
        <v>42036</v>
      </c>
      <c r="G136" s="10">
        <v>44228</v>
      </c>
      <c r="H136" s="11">
        <v>7</v>
      </c>
      <c r="I136" s="20" t="s">
        <v>259</v>
      </c>
      <c r="J136" s="11" t="s">
        <v>261</v>
      </c>
      <c r="K136" s="11" t="s">
        <v>2958</v>
      </c>
      <c r="L136" s="11">
        <v>2</v>
      </c>
    </row>
    <row r="137" spans="1:12">
      <c r="A137" s="11" t="s">
        <v>125</v>
      </c>
      <c r="D137" s="11" t="s">
        <v>260</v>
      </c>
      <c r="E137" s="19" t="s">
        <v>387</v>
      </c>
      <c r="F137" s="10">
        <v>42036</v>
      </c>
      <c r="G137" s="10">
        <v>44228</v>
      </c>
      <c r="H137" s="11">
        <v>7</v>
      </c>
      <c r="I137" s="20" t="s">
        <v>259</v>
      </c>
      <c r="J137" s="11" t="s">
        <v>261</v>
      </c>
      <c r="K137" s="11" t="s">
        <v>2958</v>
      </c>
      <c r="L137" s="11">
        <v>2</v>
      </c>
    </row>
    <row r="138" spans="1:12">
      <c r="A138" s="11" t="s">
        <v>126</v>
      </c>
      <c r="D138" s="11" t="s">
        <v>260</v>
      </c>
      <c r="E138" s="19" t="s">
        <v>388</v>
      </c>
      <c r="F138" s="10">
        <v>42036</v>
      </c>
      <c r="G138" s="10">
        <v>44228</v>
      </c>
      <c r="H138" s="11">
        <v>7</v>
      </c>
      <c r="I138" s="20" t="s">
        <v>259</v>
      </c>
      <c r="J138" s="11" t="s">
        <v>261</v>
      </c>
      <c r="K138" s="11" t="s">
        <v>2958</v>
      </c>
      <c r="L138" s="11">
        <v>2</v>
      </c>
    </row>
    <row r="139" spans="1:12">
      <c r="A139" s="11" t="s">
        <v>127</v>
      </c>
      <c r="D139" s="11" t="s">
        <v>260</v>
      </c>
      <c r="E139" s="19" t="s">
        <v>389</v>
      </c>
      <c r="F139" s="10">
        <v>42036</v>
      </c>
      <c r="G139" s="10">
        <v>44228</v>
      </c>
      <c r="H139" s="11">
        <v>7</v>
      </c>
      <c r="I139" s="20" t="s">
        <v>259</v>
      </c>
      <c r="J139" s="11" t="s">
        <v>261</v>
      </c>
      <c r="K139" s="11" t="s">
        <v>2958</v>
      </c>
      <c r="L139" s="11">
        <v>2</v>
      </c>
    </row>
    <row r="140" spans="1:12">
      <c r="A140" s="11" t="s">
        <v>128</v>
      </c>
      <c r="D140" s="11" t="s">
        <v>260</v>
      </c>
      <c r="E140" s="19" t="s">
        <v>390</v>
      </c>
      <c r="F140" s="10">
        <v>42036</v>
      </c>
      <c r="G140" s="10">
        <v>44228</v>
      </c>
      <c r="H140" s="11">
        <v>7</v>
      </c>
      <c r="I140" s="20" t="s">
        <v>259</v>
      </c>
      <c r="J140" s="11" t="s">
        <v>261</v>
      </c>
      <c r="K140" s="11" t="s">
        <v>2958</v>
      </c>
      <c r="L140" s="11">
        <v>2</v>
      </c>
    </row>
    <row r="141" spans="1:12">
      <c r="A141" s="11" t="s">
        <v>129</v>
      </c>
      <c r="D141" s="11" t="s">
        <v>260</v>
      </c>
      <c r="E141" s="19" t="s">
        <v>391</v>
      </c>
      <c r="F141" s="10">
        <v>42036</v>
      </c>
      <c r="G141" s="10">
        <v>44228</v>
      </c>
      <c r="H141" s="11">
        <v>7</v>
      </c>
      <c r="I141" s="20" t="s">
        <v>259</v>
      </c>
      <c r="J141" s="11" t="s">
        <v>261</v>
      </c>
      <c r="K141" s="11" t="s">
        <v>2958</v>
      </c>
      <c r="L141" s="11">
        <v>2</v>
      </c>
    </row>
    <row r="142" spans="1:12">
      <c r="A142" s="11" t="s">
        <v>130</v>
      </c>
      <c r="D142" s="11" t="s">
        <v>260</v>
      </c>
      <c r="E142" s="19" t="s">
        <v>392</v>
      </c>
      <c r="F142" s="10">
        <v>42036</v>
      </c>
      <c r="G142" s="10">
        <v>44228</v>
      </c>
      <c r="H142" s="11">
        <v>7</v>
      </c>
      <c r="I142" s="20" t="s">
        <v>259</v>
      </c>
      <c r="J142" s="11" t="s">
        <v>261</v>
      </c>
      <c r="K142" s="11" t="s">
        <v>2958</v>
      </c>
      <c r="L142" s="11">
        <v>2</v>
      </c>
    </row>
    <row r="143" spans="1:12">
      <c r="A143" s="11" t="s">
        <v>131</v>
      </c>
      <c r="D143" s="11" t="s">
        <v>260</v>
      </c>
      <c r="E143" s="19" t="s">
        <v>393</v>
      </c>
      <c r="F143" s="10">
        <v>42036</v>
      </c>
      <c r="G143" s="10">
        <v>44228</v>
      </c>
      <c r="H143" s="11">
        <v>7</v>
      </c>
      <c r="I143" s="20" t="s">
        <v>259</v>
      </c>
      <c r="J143" s="11" t="s">
        <v>261</v>
      </c>
      <c r="K143" s="11" t="s">
        <v>2958</v>
      </c>
      <c r="L143" s="11">
        <v>2</v>
      </c>
    </row>
    <row r="144" spans="1:12">
      <c r="A144" s="11" t="s">
        <v>132</v>
      </c>
      <c r="D144" s="11" t="s">
        <v>260</v>
      </c>
      <c r="E144" s="19" t="s">
        <v>394</v>
      </c>
      <c r="F144" s="10">
        <v>42036</v>
      </c>
      <c r="G144" s="10">
        <v>44228</v>
      </c>
      <c r="H144" s="11">
        <v>7</v>
      </c>
      <c r="I144" s="20" t="s">
        <v>259</v>
      </c>
      <c r="J144" s="11" t="s">
        <v>261</v>
      </c>
      <c r="K144" s="11" t="s">
        <v>2958</v>
      </c>
      <c r="L144" s="11">
        <v>2</v>
      </c>
    </row>
    <row r="145" spans="1:12">
      <c r="A145" s="11" t="s">
        <v>133</v>
      </c>
      <c r="D145" s="11" t="s">
        <v>260</v>
      </c>
      <c r="E145" s="19" t="s">
        <v>395</v>
      </c>
      <c r="F145" s="10">
        <v>42036</v>
      </c>
      <c r="G145" s="10">
        <v>44228</v>
      </c>
      <c r="H145" s="11">
        <v>7</v>
      </c>
      <c r="I145" s="20" t="s">
        <v>259</v>
      </c>
      <c r="J145" s="11" t="s">
        <v>261</v>
      </c>
      <c r="K145" s="11" t="s">
        <v>2958</v>
      </c>
      <c r="L145" s="11">
        <v>2</v>
      </c>
    </row>
    <row r="146" spans="1:12">
      <c r="A146" s="11" t="s">
        <v>134</v>
      </c>
      <c r="D146" s="11" t="s">
        <v>260</v>
      </c>
      <c r="E146" s="19" t="s">
        <v>396</v>
      </c>
      <c r="F146" s="10">
        <v>42036</v>
      </c>
      <c r="G146" s="10">
        <v>44228</v>
      </c>
      <c r="H146" s="11">
        <v>7</v>
      </c>
      <c r="I146" s="20" t="s">
        <v>259</v>
      </c>
      <c r="J146" s="11" t="s">
        <v>261</v>
      </c>
      <c r="K146" s="11" t="s">
        <v>2958</v>
      </c>
      <c r="L146" s="11">
        <v>2</v>
      </c>
    </row>
    <row r="147" spans="1:12">
      <c r="A147" s="11" t="s">
        <v>135</v>
      </c>
      <c r="D147" s="11" t="s">
        <v>260</v>
      </c>
      <c r="E147" s="19" t="s">
        <v>397</v>
      </c>
      <c r="F147" s="10">
        <v>42036</v>
      </c>
      <c r="G147" s="10">
        <v>44228</v>
      </c>
      <c r="H147" s="11">
        <v>7</v>
      </c>
      <c r="I147" s="20" t="s">
        <v>259</v>
      </c>
      <c r="J147" s="11" t="s">
        <v>261</v>
      </c>
      <c r="K147" s="11" t="s">
        <v>2958</v>
      </c>
      <c r="L147" s="11">
        <v>2</v>
      </c>
    </row>
    <row r="148" spans="1:12">
      <c r="A148" s="11" t="s">
        <v>136</v>
      </c>
      <c r="D148" s="11" t="s">
        <v>260</v>
      </c>
      <c r="E148" s="19" t="s">
        <v>398</v>
      </c>
      <c r="F148" s="10">
        <v>42036</v>
      </c>
      <c r="G148" s="10">
        <v>44228</v>
      </c>
      <c r="H148" s="11">
        <v>7</v>
      </c>
      <c r="I148" s="20" t="s">
        <v>259</v>
      </c>
      <c r="J148" s="11" t="s">
        <v>261</v>
      </c>
      <c r="K148" s="11" t="s">
        <v>2958</v>
      </c>
      <c r="L148" s="11">
        <v>2</v>
      </c>
    </row>
    <row r="149" spans="1:12">
      <c r="A149" s="11" t="s">
        <v>137</v>
      </c>
      <c r="D149" s="11" t="s">
        <v>260</v>
      </c>
      <c r="E149" s="19" t="s">
        <v>399</v>
      </c>
      <c r="F149" s="10">
        <v>42036</v>
      </c>
      <c r="G149" s="10">
        <v>44228</v>
      </c>
      <c r="H149" s="11">
        <v>7</v>
      </c>
      <c r="I149" s="20" t="s">
        <v>259</v>
      </c>
      <c r="J149" s="11" t="s">
        <v>261</v>
      </c>
      <c r="K149" s="11" t="s">
        <v>2958</v>
      </c>
      <c r="L149" s="11">
        <v>2</v>
      </c>
    </row>
    <row r="150" spans="1:12">
      <c r="A150" s="11" t="s">
        <v>138</v>
      </c>
      <c r="D150" s="11" t="s">
        <v>260</v>
      </c>
      <c r="E150" s="19" t="s">
        <v>400</v>
      </c>
      <c r="F150" s="10">
        <v>42036</v>
      </c>
      <c r="G150" s="10">
        <v>44228</v>
      </c>
      <c r="H150" s="11">
        <v>7</v>
      </c>
      <c r="I150" s="20" t="s">
        <v>259</v>
      </c>
      <c r="J150" s="11" t="s">
        <v>261</v>
      </c>
      <c r="K150" s="11" t="s">
        <v>2958</v>
      </c>
      <c r="L150" s="11">
        <v>2</v>
      </c>
    </row>
    <row r="151" spans="1:12">
      <c r="A151" s="11" t="s">
        <v>139</v>
      </c>
      <c r="D151" s="11" t="s">
        <v>260</v>
      </c>
      <c r="E151" s="19" t="s">
        <v>401</v>
      </c>
      <c r="F151" s="10">
        <v>42036</v>
      </c>
      <c r="G151" s="10">
        <v>44228</v>
      </c>
      <c r="H151" s="11">
        <v>7</v>
      </c>
      <c r="I151" s="20" t="s">
        <v>259</v>
      </c>
      <c r="J151" s="11" t="s">
        <v>261</v>
      </c>
      <c r="K151" s="11" t="s">
        <v>2958</v>
      </c>
      <c r="L151" s="11">
        <v>2</v>
      </c>
    </row>
    <row r="152" spans="1:12">
      <c r="A152" s="11" t="s">
        <v>140</v>
      </c>
      <c r="D152" s="11" t="s">
        <v>260</v>
      </c>
      <c r="E152" s="19" t="s">
        <v>402</v>
      </c>
      <c r="F152" s="10">
        <v>42036</v>
      </c>
      <c r="G152" s="10">
        <v>44228</v>
      </c>
      <c r="H152" s="11">
        <v>7</v>
      </c>
      <c r="I152" s="20" t="s">
        <v>259</v>
      </c>
      <c r="J152" s="11" t="s">
        <v>261</v>
      </c>
      <c r="K152" s="11" t="s">
        <v>2958</v>
      </c>
      <c r="L152" s="11">
        <v>2</v>
      </c>
    </row>
    <row r="153" spans="1:12">
      <c r="A153" s="11" t="s">
        <v>141</v>
      </c>
      <c r="D153" s="11" t="s">
        <v>260</v>
      </c>
      <c r="E153" s="19" t="s">
        <v>403</v>
      </c>
      <c r="F153" s="10">
        <v>42036</v>
      </c>
      <c r="G153" s="10">
        <v>44228</v>
      </c>
      <c r="H153" s="11">
        <v>7</v>
      </c>
      <c r="I153" s="20" t="s">
        <v>259</v>
      </c>
      <c r="J153" s="11" t="s">
        <v>261</v>
      </c>
      <c r="K153" s="11" t="s">
        <v>2958</v>
      </c>
      <c r="L153" s="11">
        <v>2</v>
      </c>
    </row>
    <row r="154" spans="1:12">
      <c r="A154" s="11" t="s">
        <v>142</v>
      </c>
      <c r="D154" s="11" t="s">
        <v>260</v>
      </c>
      <c r="E154" s="19" t="s">
        <v>404</v>
      </c>
      <c r="F154" s="10">
        <v>42036</v>
      </c>
      <c r="G154" s="10">
        <v>44228</v>
      </c>
      <c r="H154" s="11">
        <v>7</v>
      </c>
      <c r="I154" s="20" t="s">
        <v>259</v>
      </c>
      <c r="J154" s="11" t="s">
        <v>261</v>
      </c>
      <c r="K154" s="11" t="s">
        <v>2958</v>
      </c>
      <c r="L154" s="11">
        <v>2</v>
      </c>
    </row>
    <row r="155" spans="1:12">
      <c r="A155" s="11" t="s">
        <v>143</v>
      </c>
      <c r="D155" s="11" t="s">
        <v>260</v>
      </c>
      <c r="E155" s="19" t="s">
        <v>405</v>
      </c>
      <c r="F155" s="10">
        <v>42036</v>
      </c>
      <c r="G155" s="10">
        <v>44228</v>
      </c>
      <c r="H155" s="11">
        <v>7</v>
      </c>
      <c r="I155" s="20" t="s">
        <v>259</v>
      </c>
      <c r="J155" s="11" t="s">
        <v>261</v>
      </c>
      <c r="K155" s="11" t="s">
        <v>2958</v>
      </c>
      <c r="L155" s="11">
        <v>2</v>
      </c>
    </row>
    <row r="156" spans="1:12">
      <c r="A156" s="11" t="s">
        <v>144</v>
      </c>
      <c r="D156" s="11" t="s">
        <v>260</v>
      </c>
      <c r="E156" s="19" t="s">
        <v>406</v>
      </c>
      <c r="F156" s="10">
        <v>42036</v>
      </c>
      <c r="G156" s="10">
        <v>44228</v>
      </c>
      <c r="H156" s="11">
        <v>7</v>
      </c>
      <c r="I156" s="20" t="s">
        <v>259</v>
      </c>
      <c r="J156" s="11" t="s">
        <v>261</v>
      </c>
      <c r="K156" s="11" t="s">
        <v>2958</v>
      </c>
      <c r="L156" s="11">
        <v>2</v>
      </c>
    </row>
    <row r="157" spans="1:12">
      <c r="A157" s="11" t="s">
        <v>145</v>
      </c>
      <c r="D157" s="11" t="s">
        <v>260</v>
      </c>
      <c r="E157" s="19" t="s">
        <v>407</v>
      </c>
      <c r="F157" s="10">
        <v>42036</v>
      </c>
      <c r="G157" s="10">
        <v>44228</v>
      </c>
      <c r="H157" s="11">
        <v>7</v>
      </c>
      <c r="I157" s="20" t="s">
        <v>259</v>
      </c>
      <c r="J157" s="11" t="s">
        <v>261</v>
      </c>
      <c r="K157" s="11" t="s">
        <v>2958</v>
      </c>
      <c r="L157" s="11">
        <v>2</v>
      </c>
    </row>
    <row r="158" spans="1:12">
      <c r="A158" s="11" t="s">
        <v>146</v>
      </c>
      <c r="D158" s="11" t="s">
        <v>260</v>
      </c>
      <c r="E158" s="19" t="s">
        <v>408</v>
      </c>
      <c r="F158" s="10">
        <v>42036</v>
      </c>
      <c r="G158" s="10">
        <v>44228</v>
      </c>
      <c r="H158" s="11">
        <v>7</v>
      </c>
      <c r="I158" s="20" t="s">
        <v>259</v>
      </c>
      <c r="J158" s="11" t="s">
        <v>261</v>
      </c>
      <c r="K158" s="11" t="s">
        <v>2958</v>
      </c>
      <c r="L158" s="11">
        <v>2</v>
      </c>
    </row>
    <row r="159" spans="1:12">
      <c r="A159" s="11" t="s">
        <v>147</v>
      </c>
      <c r="D159" s="11" t="s">
        <v>260</v>
      </c>
      <c r="E159" s="19" t="s">
        <v>409</v>
      </c>
      <c r="F159" s="10">
        <v>42036</v>
      </c>
      <c r="G159" s="10">
        <v>44228</v>
      </c>
      <c r="H159" s="11">
        <v>7</v>
      </c>
      <c r="I159" s="20" t="s">
        <v>259</v>
      </c>
      <c r="J159" s="11" t="s">
        <v>261</v>
      </c>
      <c r="K159" s="11" t="s">
        <v>2958</v>
      </c>
      <c r="L159" s="11">
        <v>2</v>
      </c>
    </row>
    <row r="160" spans="1:12">
      <c r="A160" s="11" t="s">
        <v>148</v>
      </c>
      <c r="D160" s="11" t="s">
        <v>260</v>
      </c>
      <c r="E160" s="19" t="s">
        <v>410</v>
      </c>
      <c r="F160" s="10">
        <v>42036</v>
      </c>
      <c r="G160" s="10">
        <v>44228</v>
      </c>
      <c r="H160" s="11">
        <v>7</v>
      </c>
      <c r="I160" s="20" t="s">
        <v>259</v>
      </c>
      <c r="J160" s="11" t="s">
        <v>261</v>
      </c>
      <c r="K160" s="11" t="s">
        <v>2958</v>
      </c>
      <c r="L160" s="11">
        <v>2</v>
      </c>
    </row>
    <row r="161" spans="1:12">
      <c r="A161" s="11" t="s">
        <v>149</v>
      </c>
      <c r="D161" s="11" t="s">
        <v>260</v>
      </c>
      <c r="E161" s="19" t="s">
        <v>411</v>
      </c>
      <c r="F161" s="10">
        <v>42036</v>
      </c>
      <c r="G161" s="10">
        <v>44228</v>
      </c>
      <c r="H161" s="11">
        <v>7</v>
      </c>
      <c r="I161" s="20" t="s">
        <v>259</v>
      </c>
      <c r="J161" s="11" t="s">
        <v>261</v>
      </c>
      <c r="K161" s="11" t="s">
        <v>2958</v>
      </c>
      <c r="L161" s="11">
        <v>2</v>
      </c>
    </row>
    <row r="162" spans="1:12">
      <c r="A162" s="11" t="s">
        <v>150</v>
      </c>
      <c r="D162" s="11" t="s">
        <v>260</v>
      </c>
      <c r="E162" s="19" t="s">
        <v>412</v>
      </c>
      <c r="F162" s="10">
        <v>42036</v>
      </c>
      <c r="G162" s="10">
        <v>44228</v>
      </c>
      <c r="H162" s="11">
        <v>7</v>
      </c>
      <c r="I162" s="20" t="s">
        <v>259</v>
      </c>
      <c r="J162" s="11" t="s">
        <v>261</v>
      </c>
      <c r="K162" s="11" t="s">
        <v>2958</v>
      </c>
      <c r="L162" s="11">
        <v>2</v>
      </c>
    </row>
    <row r="163" spans="1:12">
      <c r="A163" s="11" t="s">
        <v>151</v>
      </c>
      <c r="D163" s="11" t="s">
        <v>260</v>
      </c>
      <c r="E163" s="19" t="s">
        <v>413</v>
      </c>
      <c r="F163" s="10">
        <v>42036</v>
      </c>
      <c r="G163" s="10">
        <v>44228</v>
      </c>
      <c r="H163" s="11">
        <v>7</v>
      </c>
      <c r="I163" s="20" t="s">
        <v>259</v>
      </c>
      <c r="J163" s="11" t="s">
        <v>261</v>
      </c>
      <c r="K163" s="11" t="s">
        <v>2958</v>
      </c>
      <c r="L163" s="11">
        <v>2</v>
      </c>
    </row>
    <row r="164" spans="1:12">
      <c r="A164" s="11" t="s">
        <v>152</v>
      </c>
      <c r="D164" s="11" t="s">
        <v>260</v>
      </c>
      <c r="E164" s="19" t="s">
        <v>414</v>
      </c>
      <c r="F164" s="10">
        <v>42036</v>
      </c>
      <c r="G164" s="10">
        <v>44228</v>
      </c>
      <c r="H164" s="11">
        <v>7</v>
      </c>
      <c r="I164" s="20" t="s">
        <v>259</v>
      </c>
      <c r="J164" s="11" t="s">
        <v>261</v>
      </c>
      <c r="K164" s="11" t="s">
        <v>2958</v>
      </c>
      <c r="L164" s="11">
        <v>2</v>
      </c>
    </row>
    <row r="165" spans="1:12">
      <c r="A165" s="11" t="s">
        <v>153</v>
      </c>
      <c r="D165" s="11" t="s">
        <v>260</v>
      </c>
      <c r="E165" s="19" t="s">
        <v>415</v>
      </c>
      <c r="F165" s="10">
        <v>42036</v>
      </c>
      <c r="G165" s="10">
        <v>44228</v>
      </c>
      <c r="H165" s="11">
        <v>7</v>
      </c>
      <c r="I165" s="20" t="s">
        <v>259</v>
      </c>
      <c r="J165" s="11" t="s">
        <v>261</v>
      </c>
      <c r="K165" s="11" t="s">
        <v>2958</v>
      </c>
      <c r="L165" s="11">
        <v>2</v>
      </c>
    </row>
    <row r="166" spans="1:12">
      <c r="A166" s="11" t="s">
        <v>154</v>
      </c>
      <c r="D166" s="11" t="s">
        <v>260</v>
      </c>
      <c r="E166" s="19" t="s">
        <v>416</v>
      </c>
      <c r="F166" s="10">
        <v>42036</v>
      </c>
      <c r="G166" s="10">
        <v>44228</v>
      </c>
      <c r="H166" s="11">
        <v>7</v>
      </c>
      <c r="I166" s="20" t="s">
        <v>259</v>
      </c>
      <c r="J166" s="11" t="s">
        <v>261</v>
      </c>
      <c r="K166" s="11" t="s">
        <v>2958</v>
      </c>
      <c r="L166" s="11">
        <v>2</v>
      </c>
    </row>
    <row r="167" spans="1:12">
      <c r="A167" s="11" t="s">
        <v>155</v>
      </c>
      <c r="D167" s="11" t="s">
        <v>260</v>
      </c>
      <c r="E167" s="19" t="s">
        <v>417</v>
      </c>
      <c r="F167" s="10">
        <v>42036</v>
      </c>
      <c r="G167" s="10">
        <v>44228</v>
      </c>
      <c r="H167" s="11">
        <v>7</v>
      </c>
      <c r="I167" s="20" t="s">
        <v>259</v>
      </c>
      <c r="J167" s="11" t="s">
        <v>261</v>
      </c>
      <c r="K167" s="11" t="s">
        <v>2958</v>
      </c>
      <c r="L167" s="11">
        <v>2</v>
      </c>
    </row>
    <row r="168" spans="1:12">
      <c r="A168" s="11" t="s">
        <v>156</v>
      </c>
      <c r="D168" s="11" t="s">
        <v>260</v>
      </c>
      <c r="E168" s="19" t="s">
        <v>418</v>
      </c>
      <c r="F168" s="10">
        <v>42036</v>
      </c>
      <c r="G168" s="10">
        <v>44228</v>
      </c>
      <c r="H168" s="11">
        <v>7</v>
      </c>
      <c r="I168" s="20" t="s">
        <v>259</v>
      </c>
      <c r="J168" s="11" t="s">
        <v>261</v>
      </c>
      <c r="K168" s="11" t="s">
        <v>2958</v>
      </c>
      <c r="L168" s="11">
        <v>2</v>
      </c>
    </row>
    <row r="169" spans="1:12">
      <c r="A169" s="11" t="s">
        <v>157</v>
      </c>
      <c r="D169" s="11" t="s">
        <v>260</v>
      </c>
      <c r="E169" s="19" t="s">
        <v>419</v>
      </c>
      <c r="F169" s="10">
        <v>42036</v>
      </c>
      <c r="G169" s="10">
        <v>44228</v>
      </c>
      <c r="H169" s="11">
        <v>7</v>
      </c>
      <c r="I169" s="20" t="s">
        <v>259</v>
      </c>
      <c r="J169" s="11" t="s">
        <v>261</v>
      </c>
      <c r="K169" s="11" t="s">
        <v>2958</v>
      </c>
      <c r="L169" s="11">
        <v>2</v>
      </c>
    </row>
    <row r="170" spans="1:12">
      <c r="A170" s="11" t="s">
        <v>158</v>
      </c>
      <c r="D170" s="11" t="s">
        <v>260</v>
      </c>
      <c r="E170" s="19" t="s">
        <v>420</v>
      </c>
      <c r="F170" s="10">
        <v>42036</v>
      </c>
      <c r="G170" s="10">
        <v>44228</v>
      </c>
      <c r="H170" s="11">
        <v>7</v>
      </c>
      <c r="I170" s="20" t="s">
        <v>259</v>
      </c>
      <c r="J170" s="11" t="s">
        <v>261</v>
      </c>
      <c r="K170" s="11" t="s">
        <v>2958</v>
      </c>
      <c r="L170" s="11">
        <v>2</v>
      </c>
    </row>
    <row r="171" spans="1:12">
      <c r="A171" s="11" t="s">
        <v>159</v>
      </c>
      <c r="D171" s="11" t="s">
        <v>260</v>
      </c>
      <c r="E171" s="19" t="s">
        <v>421</v>
      </c>
      <c r="F171" s="10">
        <v>42036</v>
      </c>
      <c r="G171" s="10">
        <v>44228</v>
      </c>
      <c r="H171" s="11">
        <v>7</v>
      </c>
      <c r="I171" s="20" t="s">
        <v>259</v>
      </c>
      <c r="J171" s="11" t="s">
        <v>261</v>
      </c>
      <c r="K171" s="11" t="s">
        <v>2958</v>
      </c>
      <c r="L171" s="11">
        <v>2</v>
      </c>
    </row>
    <row r="172" spans="1:12">
      <c r="A172" s="11" t="s">
        <v>160</v>
      </c>
      <c r="D172" s="11" t="s">
        <v>260</v>
      </c>
      <c r="E172" s="19" t="s">
        <v>422</v>
      </c>
      <c r="F172" s="10">
        <v>42036</v>
      </c>
      <c r="G172" s="10">
        <v>44228</v>
      </c>
      <c r="H172" s="11">
        <v>7</v>
      </c>
      <c r="I172" s="20" t="s">
        <v>259</v>
      </c>
      <c r="J172" s="11" t="s">
        <v>261</v>
      </c>
      <c r="K172" s="11" t="s">
        <v>2958</v>
      </c>
      <c r="L172" s="11">
        <v>2</v>
      </c>
    </row>
    <row r="173" spans="1:12">
      <c r="A173" s="11" t="s">
        <v>161</v>
      </c>
      <c r="D173" s="11" t="s">
        <v>260</v>
      </c>
      <c r="E173" s="19" t="s">
        <v>423</v>
      </c>
      <c r="F173" s="10">
        <v>42036</v>
      </c>
      <c r="G173" s="10">
        <v>44228</v>
      </c>
      <c r="H173" s="11">
        <v>7</v>
      </c>
      <c r="I173" s="20" t="s">
        <v>259</v>
      </c>
      <c r="J173" s="11" t="s">
        <v>261</v>
      </c>
      <c r="K173" s="11" t="s">
        <v>2958</v>
      </c>
      <c r="L173" s="11">
        <v>2</v>
      </c>
    </row>
    <row r="174" spans="1:12">
      <c r="A174" s="11" t="s">
        <v>162</v>
      </c>
      <c r="D174" s="11" t="s">
        <v>260</v>
      </c>
      <c r="E174" s="19" t="s">
        <v>424</v>
      </c>
      <c r="F174" s="10">
        <v>42036</v>
      </c>
      <c r="G174" s="10">
        <v>44228</v>
      </c>
      <c r="H174" s="11">
        <v>7</v>
      </c>
      <c r="I174" s="20" t="s">
        <v>259</v>
      </c>
      <c r="J174" s="11" t="s">
        <v>261</v>
      </c>
      <c r="K174" s="11" t="s">
        <v>2958</v>
      </c>
      <c r="L174" s="11">
        <v>2</v>
      </c>
    </row>
    <row r="175" spans="1:12">
      <c r="A175" s="11" t="s">
        <v>163</v>
      </c>
      <c r="D175" s="11" t="s">
        <v>260</v>
      </c>
      <c r="E175" s="19" t="s">
        <v>425</v>
      </c>
      <c r="F175" s="10">
        <v>42036</v>
      </c>
      <c r="G175" s="10">
        <v>44228</v>
      </c>
      <c r="H175" s="11">
        <v>7</v>
      </c>
      <c r="I175" s="20" t="s">
        <v>259</v>
      </c>
      <c r="J175" s="11" t="s">
        <v>261</v>
      </c>
      <c r="K175" s="11" t="s">
        <v>2958</v>
      </c>
      <c r="L175" s="11">
        <v>2</v>
      </c>
    </row>
    <row r="176" spans="1:12">
      <c r="A176" s="11" t="s">
        <v>164</v>
      </c>
      <c r="D176" s="11" t="s">
        <v>260</v>
      </c>
      <c r="E176" s="19" t="s">
        <v>426</v>
      </c>
      <c r="F176" s="10">
        <v>42036</v>
      </c>
      <c r="G176" s="10">
        <v>44228</v>
      </c>
      <c r="H176" s="11">
        <v>7</v>
      </c>
      <c r="I176" s="20" t="s">
        <v>259</v>
      </c>
      <c r="J176" s="11" t="s">
        <v>261</v>
      </c>
      <c r="K176" s="11" t="s">
        <v>2958</v>
      </c>
      <c r="L176" s="11">
        <v>2</v>
      </c>
    </row>
    <row r="177" spans="1:12">
      <c r="A177" s="11" t="s">
        <v>165</v>
      </c>
      <c r="D177" s="11" t="s">
        <v>260</v>
      </c>
      <c r="E177" s="19" t="s">
        <v>427</v>
      </c>
      <c r="F177" s="10">
        <v>42036</v>
      </c>
      <c r="G177" s="10">
        <v>44228</v>
      </c>
      <c r="H177" s="11">
        <v>7</v>
      </c>
      <c r="I177" s="20" t="s">
        <v>259</v>
      </c>
      <c r="J177" s="11" t="s">
        <v>261</v>
      </c>
      <c r="K177" s="11" t="s">
        <v>2958</v>
      </c>
      <c r="L177" s="11">
        <v>2</v>
      </c>
    </row>
    <row r="178" spans="1:12">
      <c r="A178" s="11" t="s">
        <v>166</v>
      </c>
      <c r="D178" s="11" t="s">
        <v>260</v>
      </c>
      <c r="E178" s="19" t="s">
        <v>428</v>
      </c>
      <c r="F178" s="10">
        <v>42036</v>
      </c>
      <c r="G178" s="10">
        <v>44228</v>
      </c>
      <c r="H178" s="11">
        <v>7</v>
      </c>
      <c r="I178" s="20" t="s">
        <v>259</v>
      </c>
      <c r="J178" s="11" t="s">
        <v>261</v>
      </c>
      <c r="K178" s="11" t="s">
        <v>2958</v>
      </c>
      <c r="L178" s="11">
        <v>2</v>
      </c>
    </row>
    <row r="179" spans="1:12">
      <c r="A179" s="11" t="s">
        <v>167</v>
      </c>
      <c r="D179" s="11" t="s">
        <v>260</v>
      </c>
      <c r="E179" s="19" t="s">
        <v>429</v>
      </c>
      <c r="F179" s="10">
        <v>42036</v>
      </c>
      <c r="G179" s="10">
        <v>44228</v>
      </c>
      <c r="H179" s="11">
        <v>7</v>
      </c>
      <c r="I179" s="20" t="s">
        <v>259</v>
      </c>
      <c r="J179" s="11" t="s">
        <v>261</v>
      </c>
      <c r="K179" s="11" t="s">
        <v>2958</v>
      </c>
      <c r="L179" s="11">
        <v>2</v>
      </c>
    </row>
    <row r="180" spans="1:12">
      <c r="A180" s="11" t="s">
        <v>168</v>
      </c>
      <c r="D180" s="11" t="s">
        <v>260</v>
      </c>
      <c r="E180" s="19" t="s">
        <v>430</v>
      </c>
      <c r="F180" s="10">
        <v>42036</v>
      </c>
      <c r="G180" s="10">
        <v>44228</v>
      </c>
      <c r="H180" s="11">
        <v>7</v>
      </c>
      <c r="I180" s="20" t="s">
        <v>259</v>
      </c>
      <c r="J180" s="11" t="s">
        <v>261</v>
      </c>
      <c r="K180" s="11" t="s">
        <v>2958</v>
      </c>
      <c r="L180" s="11">
        <v>2</v>
      </c>
    </row>
    <row r="181" spans="1:12">
      <c r="A181" s="11" t="s">
        <v>169</v>
      </c>
      <c r="D181" s="11" t="s">
        <v>260</v>
      </c>
      <c r="E181" s="19" t="s">
        <v>431</v>
      </c>
      <c r="F181" s="10">
        <v>42036</v>
      </c>
      <c r="G181" s="10">
        <v>44228</v>
      </c>
      <c r="H181" s="11">
        <v>7</v>
      </c>
      <c r="I181" s="20" t="s">
        <v>259</v>
      </c>
      <c r="J181" s="11" t="s">
        <v>261</v>
      </c>
      <c r="K181" s="11" t="s">
        <v>2958</v>
      </c>
      <c r="L181" s="11">
        <v>2</v>
      </c>
    </row>
    <row r="182" spans="1:12">
      <c r="A182" s="11" t="s">
        <v>170</v>
      </c>
      <c r="D182" s="11" t="s">
        <v>260</v>
      </c>
      <c r="E182" s="19" t="s">
        <v>432</v>
      </c>
      <c r="F182" s="10">
        <v>42036</v>
      </c>
      <c r="G182" s="10">
        <v>44228</v>
      </c>
      <c r="H182" s="11">
        <v>7</v>
      </c>
      <c r="I182" s="20" t="s">
        <v>259</v>
      </c>
      <c r="J182" s="11" t="s">
        <v>261</v>
      </c>
      <c r="K182" s="11" t="s">
        <v>2958</v>
      </c>
      <c r="L182" s="11">
        <v>2</v>
      </c>
    </row>
    <row r="183" spans="1:12">
      <c r="A183" s="11" t="s">
        <v>171</v>
      </c>
      <c r="D183" s="11" t="s">
        <v>260</v>
      </c>
      <c r="E183" s="19" t="s">
        <v>433</v>
      </c>
      <c r="F183" s="10">
        <v>42036</v>
      </c>
      <c r="G183" s="10">
        <v>44228</v>
      </c>
      <c r="H183" s="11">
        <v>7</v>
      </c>
      <c r="I183" s="20" t="s">
        <v>259</v>
      </c>
      <c r="J183" s="11" t="s">
        <v>261</v>
      </c>
      <c r="K183" s="11" t="s">
        <v>2958</v>
      </c>
      <c r="L183" s="11">
        <v>2</v>
      </c>
    </row>
    <row r="184" spans="1:12">
      <c r="A184" s="11" t="s">
        <v>172</v>
      </c>
      <c r="D184" s="11" t="s">
        <v>260</v>
      </c>
      <c r="E184" s="19" t="s">
        <v>434</v>
      </c>
      <c r="F184" s="10">
        <v>42036</v>
      </c>
      <c r="G184" s="10">
        <v>44228</v>
      </c>
      <c r="H184" s="11">
        <v>7</v>
      </c>
      <c r="I184" s="20" t="s">
        <v>259</v>
      </c>
      <c r="J184" s="11" t="s">
        <v>261</v>
      </c>
      <c r="K184" s="11" t="s">
        <v>2958</v>
      </c>
      <c r="L184" s="11">
        <v>2</v>
      </c>
    </row>
    <row r="185" spans="1:12">
      <c r="A185" s="11" t="s">
        <v>173</v>
      </c>
      <c r="D185" s="11" t="s">
        <v>260</v>
      </c>
      <c r="E185" s="19" t="s">
        <v>435</v>
      </c>
      <c r="F185" s="10">
        <v>42036</v>
      </c>
      <c r="G185" s="10">
        <v>44228</v>
      </c>
      <c r="H185" s="11">
        <v>7</v>
      </c>
      <c r="I185" s="20" t="s">
        <v>259</v>
      </c>
      <c r="J185" s="11" t="s">
        <v>261</v>
      </c>
      <c r="K185" s="11" t="s">
        <v>2958</v>
      </c>
      <c r="L185" s="11">
        <v>2</v>
      </c>
    </row>
    <row r="186" spans="1:12">
      <c r="A186" s="11" t="s">
        <v>174</v>
      </c>
      <c r="D186" s="11" t="s">
        <v>260</v>
      </c>
      <c r="E186" s="19" t="s">
        <v>436</v>
      </c>
      <c r="F186" s="10">
        <v>42036</v>
      </c>
      <c r="G186" s="10">
        <v>44228</v>
      </c>
      <c r="H186" s="11">
        <v>7</v>
      </c>
      <c r="I186" s="20" t="s">
        <v>259</v>
      </c>
      <c r="J186" s="11" t="s">
        <v>261</v>
      </c>
      <c r="K186" s="11" t="s">
        <v>2958</v>
      </c>
      <c r="L186" s="11">
        <v>2</v>
      </c>
    </row>
    <row r="187" spans="1:12">
      <c r="A187" s="11" t="s">
        <v>175</v>
      </c>
      <c r="D187" s="11" t="s">
        <v>260</v>
      </c>
      <c r="E187" s="19" t="s">
        <v>437</v>
      </c>
      <c r="F187" s="10">
        <v>42036</v>
      </c>
      <c r="G187" s="10">
        <v>44228</v>
      </c>
      <c r="H187" s="11">
        <v>7</v>
      </c>
      <c r="I187" s="20" t="s">
        <v>259</v>
      </c>
      <c r="J187" s="11" t="s">
        <v>261</v>
      </c>
      <c r="K187" s="11" t="s">
        <v>2958</v>
      </c>
      <c r="L187" s="11">
        <v>2</v>
      </c>
    </row>
    <row r="188" spans="1:12">
      <c r="A188" s="11" t="s">
        <v>176</v>
      </c>
      <c r="D188" s="11" t="s">
        <v>260</v>
      </c>
      <c r="E188" s="19" t="s">
        <v>438</v>
      </c>
      <c r="F188" s="10">
        <v>42036</v>
      </c>
      <c r="G188" s="10">
        <v>44228</v>
      </c>
      <c r="H188" s="11">
        <v>7</v>
      </c>
      <c r="I188" s="20" t="s">
        <v>259</v>
      </c>
      <c r="J188" s="11" t="s">
        <v>261</v>
      </c>
      <c r="K188" s="11" t="s">
        <v>2958</v>
      </c>
      <c r="L188" s="11">
        <v>2</v>
      </c>
    </row>
    <row r="189" spans="1:12">
      <c r="A189" s="11" t="s">
        <v>177</v>
      </c>
      <c r="D189" s="11" t="s">
        <v>260</v>
      </c>
      <c r="E189" s="19" t="s">
        <v>439</v>
      </c>
      <c r="F189" s="10">
        <v>42036</v>
      </c>
      <c r="G189" s="10">
        <v>44228</v>
      </c>
      <c r="H189" s="11">
        <v>7</v>
      </c>
      <c r="I189" s="20" t="s">
        <v>259</v>
      </c>
      <c r="J189" s="11" t="s">
        <v>261</v>
      </c>
      <c r="K189" s="11" t="s">
        <v>2958</v>
      </c>
      <c r="L189" s="11">
        <v>2</v>
      </c>
    </row>
    <row r="190" spans="1:12">
      <c r="A190" s="11" t="s">
        <v>178</v>
      </c>
      <c r="D190" s="11" t="s">
        <v>260</v>
      </c>
      <c r="E190" s="19" t="s">
        <v>440</v>
      </c>
      <c r="F190" s="10">
        <v>42036</v>
      </c>
      <c r="G190" s="10">
        <v>44228</v>
      </c>
      <c r="H190" s="11">
        <v>7</v>
      </c>
      <c r="I190" s="20" t="s">
        <v>259</v>
      </c>
      <c r="J190" s="11" t="s">
        <v>261</v>
      </c>
      <c r="K190" s="11" t="s">
        <v>2958</v>
      </c>
      <c r="L190" s="11">
        <v>2</v>
      </c>
    </row>
    <row r="191" spans="1:12">
      <c r="A191" s="11" t="s">
        <v>179</v>
      </c>
      <c r="D191" s="11" t="s">
        <v>260</v>
      </c>
      <c r="E191" s="19" t="s">
        <v>441</v>
      </c>
      <c r="F191" s="10">
        <v>42036</v>
      </c>
      <c r="G191" s="10">
        <v>44228</v>
      </c>
      <c r="H191" s="11">
        <v>7</v>
      </c>
      <c r="I191" s="20" t="s">
        <v>259</v>
      </c>
      <c r="J191" s="11" t="s">
        <v>261</v>
      </c>
      <c r="K191" s="11" t="s">
        <v>2958</v>
      </c>
      <c r="L191" s="11">
        <v>2</v>
      </c>
    </row>
    <row r="192" spans="1:12">
      <c r="A192" s="11" t="s">
        <v>180</v>
      </c>
      <c r="D192" s="11" t="s">
        <v>260</v>
      </c>
      <c r="E192" s="19" t="s">
        <v>442</v>
      </c>
      <c r="F192" s="10">
        <v>42036</v>
      </c>
      <c r="G192" s="10">
        <v>44228</v>
      </c>
      <c r="H192" s="11">
        <v>7</v>
      </c>
      <c r="I192" s="20" t="s">
        <v>259</v>
      </c>
      <c r="J192" s="11" t="s">
        <v>261</v>
      </c>
      <c r="K192" s="11" t="s">
        <v>2958</v>
      </c>
      <c r="L192" s="11">
        <v>2</v>
      </c>
    </row>
    <row r="193" spans="1:12">
      <c r="A193" s="11" t="s">
        <v>181</v>
      </c>
      <c r="D193" s="11" t="s">
        <v>260</v>
      </c>
      <c r="E193" s="19" t="s">
        <v>443</v>
      </c>
      <c r="F193" s="10">
        <v>42036</v>
      </c>
      <c r="G193" s="10">
        <v>44228</v>
      </c>
      <c r="H193" s="11">
        <v>7</v>
      </c>
      <c r="I193" s="20" t="s">
        <v>259</v>
      </c>
      <c r="J193" s="11" t="s">
        <v>261</v>
      </c>
      <c r="K193" s="11" t="s">
        <v>2958</v>
      </c>
      <c r="L193" s="11">
        <v>2</v>
      </c>
    </row>
    <row r="194" spans="1:12">
      <c r="A194" s="11" t="s">
        <v>182</v>
      </c>
      <c r="D194" s="11" t="s">
        <v>260</v>
      </c>
      <c r="E194" s="19" t="s">
        <v>444</v>
      </c>
      <c r="F194" s="10">
        <v>42036</v>
      </c>
      <c r="G194" s="10">
        <v>44228</v>
      </c>
      <c r="H194" s="11">
        <v>7</v>
      </c>
      <c r="I194" s="20" t="s">
        <v>259</v>
      </c>
      <c r="J194" s="11" t="s">
        <v>261</v>
      </c>
      <c r="K194" s="11" t="s">
        <v>2958</v>
      </c>
      <c r="L194" s="11">
        <v>2</v>
      </c>
    </row>
    <row r="195" spans="1:12">
      <c r="A195" s="11" t="s">
        <v>183</v>
      </c>
      <c r="D195" s="11" t="s">
        <v>260</v>
      </c>
      <c r="E195" s="19" t="s">
        <v>445</v>
      </c>
      <c r="F195" s="10">
        <v>42036</v>
      </c>
      <c r="G195" s="10">
        <v>44228</v>
      </c>
      <c r="H195" s="11">
        <v>7</v>
      </c>
      <c r="I195" s="20" t="s">
        <v>259</v>
      </c>
      <c r="J195" s="11" t="s">
        <v>261</v>
      </c>
      <c r="K195" s="11" t="s">
        <v>2958</v>
      </c>
      <c r="L195" s="11">
        <v>2</v>
      </c>
    </row>
    <row r="196" spans="1:12">
      <c r="A196" s="11" t="s">
        <v>184</v>
      </c>
      <c r="D196" s="11" t="s">
        <v>260</v>
      </c>
      <c r="E196" s="19" t="s">
        <v>446</v>
      </c>
      <c r="F196" s="10">
        <v>42036</v>
      </c>
      <c r="G196" s="10">
        <v>44228</v>
      </c>
      <c r="H196" s="11">
        <v>7</v>
      </c>
      <c r="I196" s="20" t="s">
        <v>259</v>
      </c>
      <c r="J196" s="11" t="s">
        <v>261</v>
      </c>
      <c r="K196" s="11" t="s">
        <v>2958</v>
      </c>
      <c r="L196" s="11">
        <v>2</v>
      </c>
    </row>
    <row r="197" spans="1:12">
      <c r="A197" s="11" t="s">
        <v>185</v>
      </c>
      <c r="D197" s="11" t="s">
        <v>260</v>
      </c>
      <c r="E197" s="19" t="s">
        <v>447</v>
      </c>
      <c r="F197" s="10">
        <v>42036</v>
      </c>
      <c r="G197" s="10">
        <v>44228</v>
      </c>
      <c r="H197" s="11">
        <v>7</v>
      </c>
      <c r="I197" s="20" t="s">
        <v>259</v>
      </c>
      <c r="J197" s="11" t="s">
        <v>261</v>
      </c>
      <c r="K197" s="11" t="s">
        <v>2958</v>
      </c>
      <c r="L197" s="11">
        <v>2</v>
      </c>
    </row>
    <row r="198" spans="1:12">
      <c r="A198" s="11" t="s">
        <v>186</v>
      </c>
      <c r="D198" s="11" t="s">
        <v>260</v>
      </c>
      <c r="E198" s="19" t="s">
        <v>448</v>
      </c>
      <c r="F198" s="10">
        <v>42036</v>
      </c>
      <c r="G198" s="10">
        <v>44228</v>
      </c>
      <c r="H198" s="11">
        <v>7</v>
      </c>
      <c r="I198" s="20" t="s">
        <v>259</v>
      </c>
      <c r="J198" s="11" t="s">
        <v>261</v>
      </c>
      <c r="K198" s="11" t="s">
        <v>2958</v>
      </c>
      <c r="L198" s="11">
        <v>2</v>
      </c>
    </row>
    <row r="199" spans="1:12">
      <c r="A199" s="11" t="s">
        <v>187</v>
      </c>
      <c r="D199" s="11" t="s">
        <v>260</v>
      </c>
      <c r="E199" s="19" t="s">
        <v>449</v>
      </c>
      <c r="F199" s="10">
        <v>42036</v>
      </c>
      <c r="G199" s="10">
        <v>44228</v>
      </c>
      <c r="H199" s="11">
        <v>7</v>
      </c>
      <c r="I199" s="20" t="s">
        <v>259</v>
      </c>
      <c r="J199" s="11" t="s">
        <v>261</v>
      </c>
      <c r="K199" s="11" t="s">
        <v>2958</v>
      </c>
      <c r="L199" s="11">
        <v>2</v>
      </c>
    </row>
    <row r="200" spans="1:12">
      <c r="A200" s="11" t="s">
        <v>188</v>
      </c>
      <c r="D200" s="11" t="s">
        <v>260</v>
      </c>
      <c r="E200" s="19" t="s">
        <v>450</v>
      </c>
      <c r="F200" s="10">
        <v>42036</v>
      </c>
      <c r="G200" s="10">
        <v>44228</v>
      </c>
      <c r="H200" s="11">
        <v>7</v>
      </c>
      <c r="I200" s="20" t="s">
        <v>259</v>
      </c>
      <c r="J200" s="11" t="s">
        <v>261</v>
      </c>
      <c r="K200" s="11" t="s">
        <v>2958</v>
      </c>
      <c r="L200" s="11">
        <v>2</v>
      </c>
    </row>
    <row r="201" spans="1:12">
      <c r="A201" s="11" t="s">
        <v>189</v>
      </c>
      <c r="D201" s="11" t="s">
        <v>260</v>
      </c>
      <c r="E201" s="19" t="s">
        <v>451</v>
      </c>
      <c r="F201" s="10">
        <v>42036</v>
      </c>
      <c r="G201" s="10">
        <v>44228</v>
      </c>
      <c r="H201" s="11">
        <v>7</v>
      </c>
      <c r="I201" s="20" t="s">
        <v>259</v>
      </c>
      <c r="J201" s="11" t="s">
        <v>261</v>
      </c>
      <c r="K201" s="11" t="s">
        <v>2958</v>
      </c>
      <c r="L201" s="11">
        <v>2</v>
      </c>
    </row>
    <row r="202" spans="1:12">
      <c r="A202" s="11" t="s">
        <v>190</v>
      </c>
      <c r="D202" s="11" t="s">
        <v>260</v>
      </c>
      <c r="E202" s="19" t="s">
        <v>452</v>
      </c>
      <c r="F202" s="10">
        <v>42036</v>
      </c>
      <c r="G202" s="10">
        <v>44228</v>
      </c>
      <c r="H202" s="11">
        <v>7</v>
      </c>
      <c r="I202" s="20" t="s">
        <v>259</v>
      </c>
      <c r="J202" s="11" t="s">
        <v>261</v>
      </c>
      <c r="K202" s="11" t="s">
        <v>2958</v>
      </c>
      <c r="L202" s="11">
        <v>2</v>
      </c>
    </row>
    <row r="203" spans="1:12">
      <c r="A203" s="11" t="s">
        <v>191</v>
      </c>
      <c r="D203" s="11" t="s">
        <v>260</v>
      </c>
      <c r="E203" s="19" t="s">
        <v>453</v>
      </c>
      <c r="F203" s="10">
        <v>42036</v>
      </c>
      <c r="G203" s="10">
        <v>44228</v>
      </c>
      <c r="H203" s="11">
        <v>7</v>
      </c>
      <c r="I203" s="20" t="s">
        <v>259</v>
      </c>
      <c r="J203" s="11" t="s">
        <v>261</v>
      </c>
      <c r="K203" s="11" t="s">
        <v>2958</v>
      </c>
      <c r="L203" s="11">
        <v>2</v>
      </c>
    </row>
    <row r="204" spans="1:12">
      <c r="A204" s="11" t="s">
        <v>192</v>
      </c>
      <c r="D204" s="11" t="s">
        <v>260</v>
      </c>
      <c r="E204" s="19" t="s">
        <v>454</v>
      </c>
      <c r="F204" s="10">
        <v>42036</v>
      </c>
      <c r="G204" s="10">
        <v>44228</v>
      </c>
      <c r="H204" s="11">
        <v>7</v>
      </c>
      <c r="I204" s="20" t="s">
        <v>259</v>
      </c>
      <c r="J204" s="11" t="s">
        <v>261</v>
      </c>
      <c r="K204" s="11" t="s">
        <v>2958</v>
      </c>
      <c r="L204" s="11">
        <v>2</v>
      </c>
    </row>
    <row r="205" spans="1:12">
      <c r="A205" s="11" t="s">
        <v>193</v>
      </c>
      <c r="D205" s="11" t="s">
        <v>260</v>
      </c>
      <c r="E205" s="19" t="s">
        <v>455</v>
      </c>
      <c r="F205" s="10">
        <v>42036</v>
      </c>
      <c r="G205" s="10">
        <v>44228</v>
      </c>
      <c r="H205" s="11">
        <v>7</v>
      </c>
      <c r="I205" s="20" t="s">
        <v>259</v>
      </c>
      <c r="J205" s="11" t="s">
        <v>261</v>
      </c>
      <c r="K205" s="11" t="s">
        <v>2958</v>
      </c>
      <c r="L205" s="11">
        <v>2</v>
      </c>
    </row>
    <row r="206" spans="1:12">
      <c r="A206" s="11" t="s">
        <v>194</v>
      </c>
      <c r="D206" s="11" t="s">
        <v>260</v>
      </c>
      <c r="E206" s="19" t="s">
        <v>456</v>
      </c>
      <c r="F206" s="10">
        <v>42036</v>
      </c>
      <c r="G206" s="10">
        <v>44228</v>
      </c>
      <c r="H206" s="11">
        <v>7</v>
      </c>
      <c r="I206" s="20" t="s">
        <v>259</v>
      </c>
      <c r="J206" s="11" t="s">
        <v>261</v>
      </c>
      <c r="K206" s="11" t="s">
        <v>2958</v>
      </c>
      <c r="L206" s="11">
        <v>2</v>
      </c>
    </row>
    <row r="207" spans="1:12">
      <c r="A207" s="11" t="s">
        <v>195</v>
      </c>
      <c r="D207" s="11" t="s">
        <v>260</v>
      </c>
      <c r="E207" s="19" t="s">
        <v>457</v>
      </c>
      <c r="F207" s="10">
        <v>42036</v>
      </c>
      <c r="G207" s="10">
        <v>44228</v>
      </c>
      <c r="H207" s="11">
        <v>7</v>
      </c>
      <c r="I207" s="20" t="s">
        <v>259</v>
      </c>
      <c r="J207" s="11" t="s">
        <v>261</v>
      </c>
      <c r="K207" s="11" t="s">
        <v>2958</v>
      </c>
      <c r="L207" s="11">
        <v>2</v>
      </c>
    </row>
    <row r="208" spans="1:12">
      <c r="A208" s="11" t="s">
        <v>196</v>
      </c>
      <c r="D208" s="11" t="s">
        <v>260</v>
      </c>
      <c r="E208" s="19" t="s">
        <v>458</v>
      </c>
      <c r="F208" s="10">
        <v>42036</v>
      </c>
      <c r="G208" s="10">
        <v>44228</v>
      </c>
      <c r="H208" s="11">
        <v>7</v>
      </c>
      <c r="I208" s="20" t="s">
        <v>259</v>
      </c>
      <c r="J208" s="11" t="s">
        <v>261</v>
      </c>
      <c r="K208" s="11" t="s">
        <v>2958</v>
      </c>
      <c r="L208" s="11">
        <v>2</v>
      </c>
    </row>
    <row r="209" spans="1:12">
      <c r="A209" s="11" t="s">
        <v>197</v>
      </c>
      <c r="D209" s="11" t="s">
        <v>260</v>
      </c>
      <c r="E209" s="19" t="s">
        <v>459</v>
      </c>
      <c r="F209" s="10">
        <v>42036</v>
      </c>
      <c r="G209" s="10">
        <v>44228</v>
      </c>
      <c r="H209" s="11">
        <v>7</v>
      </c>
      <c r="I209" s="20" t="s">
        <v>259</v>
      </c>
      <c r="J209" s="11" t="s">
        <v>261</v>
      </c>
      <c r="K209" s="11" t="s">
        <v>2958</v>
      </c>
      <c r="L209" s="11">
        <v>2</v>
      </c>
    </row>
    <row r="210" spans="1:12">
      <c r="A210" s="11" t="s">
        <v>198</v>
      </c>
      <c r="D210" s="11" t="s">
        <v>260</v>
      </c>
      <c r="E210" s="19" t="s">
        <v>460</v>
      </c>
      <c r="F210" s="10">
        <v>42036</v>
      </c>
      <c r="G210" s="10">
        <v>44228</v>
      </c>
      <c r="H210" s="11">
        <v>7</v>
      </c>
      <c r="I210" s="20" t="s">
        <v>259</v>
      </c>
      <c r="J210" s="11" t="s">
        <v>261</v>
      </c>
      <c r="K210" s="11" t="s">
        <v>2958</v>
      </c>
      <c r="L210" s="11">
        <v>2</v>
      </c>
    </row>
    <row r="211" spans="1:12">
      <c r="A211" s="11" t="s">
        <v>199</v>
      </c>
      <c r="D211" s="11" t="s">
        <v>260</v>
      </c>
      <c r="E211" s="19" t="s">
        <v>461</v>
      </c>
      <c r="F211" s="10">
        <v>42036</v>
      </c>
      <c r="G211" s="10">
        <v>44228</v>
      </c>
      <c r="H211" s="11">
        <v>7</v>
      </c>
      <c r="I211" s="20" t="s">
        <v>259</v>
      </c>
      <c r="J211" s="11" t="s">
        <v>261</v>
      </c>
      <c r="K211" s="11" t="s">
        <v>2958</v>
      </c>
      <c r="L211" s="11">
        <v>2</v>
      </c>
    </row>
    <row r="212" spans="1:12">
      <c r="A212" s="11" t="s">
        <v>200</v>
      </c>
      <c r="D212" s="11" t="s">
        <v>260</v>
      </c>
      <c r="E212" s="19" t="s">
        <v>462</v>
      </c>
      <c r="F212" s="10">
        <v>42036</v>
      </c>
      <c r="G212" s="10">
        <v>44228</v>
      </c>
      <c r="H212" s="11">
        <v>7</v>
      </c>
      <c r="I212" s="20" t="s">
        <v>259</v>
      </c>
      <c r="J212" s="11" t="s">
        <v>261</v>
      </c>
      <c r="K212" s="11" t="s">
        <v>2958</v>
      </c>
      <c r="L212" s="11">
        <v>2</v>
      </c>
    </row>
    <row r="213" spans="1:12">
      <c r="A213" s="11" t="s">
        <v>201</v>
      </c>
      <c r="D213" s="11" t="s">
        <v>260</v>
      </c>
      <c r="E213" s="19" t="s">
        <v>463</v>
      </c>
      <c r="F213" s="10">
        <v>42036</v>
      </c>
      <c r="G213" s="10">
        <v>44228</v>
      </c>
      <c r="H213" s="11">
        <v>7</v>
      </c>
      <c r="I213" s="20" t="s">
        <v>259</v>
      </c>
      <c r="J213" s="11" t="s">
        <v>261</v>
      </c>
      <c r="K213" s="11" t="s">
        <v>2958</v>
      </c>
      <c r="L213" s="11">
        <v>2</v>
      </c>
    </row>
    <row r="214" spans="1:12">
      <c r="A214" s="11" t="s">
        <v>202</v>
      </c>
      <c r="D214" s="11" t="s">
        <v>260</v>
      </c>
      <c r="E214" s="19" t="s">
        <v>464</v>
      </c>
      <c r="F214" s="10">
        <v>42036</v>
      </c>
      <c r="G214" s="10">
        <v>44228</v>
      </c>
      <c r="H214" s="11">
        <v>7</v>
      </c>
      <c r="I214" s="20" t="s">
        <v>259</v>
      </c>
      <c r="J214" s="11" t="s">
        <v>261</v>
      </c>
      <c r="K214" s="11" t="s">
        <v>2958</v>
      </c>
      <c r="L214" s="11">
        <v>2</v>
      </c>
    </row>
    <row r="215" spans="1:12">
      <c r="A215" s="11" t="s">
        <v>203</v>
      </c>
      <c r="D215" s="11" t="s">
        <v>260</v>
      </c>
      <c r="E215" s="19" t="s">
        <v>465</v>
      </c>
      <c r="F215" s="10">
        <v>42036</v>
      </c>
      <c r="G215" s="10">
        <v>44228</v>
      </c>
      <c r="H215" s="11">
        <v>7</v>
      </c>
      <c r="I215" s="20" t="s">
        <v>259</v>
      </c>
      <c r="J215" s="11" t="s">
        <v>261</v>
      </c>
      <c r="K215" s="11" t="s">
        <v>2958</v>
      </c>
      <c r="L215" s="11">
        <v>2</v>
      </c>
    </row>
    <row r="216" spans="1:12">
      <c r="A216" s="11" t="s">
        <v>204</v>
      </c>
      <c r="D216" s="11" t="s">
        <v>260</v>
      </c>
      <c r="E216" s="19" t="s">
        <v>466</v>
      </c>
      <c r="F216" s="10">
        <v>42036</v>
      </c>
      <c r="G216" s="10">
        <v>44228</v>
      </c>
      <c r="H216" s="11">
        <v>7</v>
      </c>
      <c r="I216" s="20" t="s">
        <v>259</v>
      </c>
      <c r="J216" s="11" t="s">
        <v>261</v>
      </c>
      <c r="K216" s="11" t="s">
        <v>2958</v>
      </c>
      <c r="L216" s="11">
        <v>2</v>
      </c>
    </row>
    <row r="217" spans="1:12">
      <c r="A217" s="11" t="s">
        <v>205</v>
      </c>
      <c r="D217" s="11" t="s">
        <v>260</v>
      </c>
      <c r="E217" s="19" t="s">
        <v>467</v>
      </c>
      <c r="F217" s="10">
        <v>42036</v>
      </c>
      <c r="G217" s="10">
        <v>44228</v>
      </c>
      <c r="H217" s="11">
        <v>7</v>
      </c>
      <c r="I217" s="20" t="s">
        <v>259</v>
      </c>
      <c r="J217" s="11" t="s">
        <v>261</v>
      </c>
      <c r="K217" s="11" t="s">
        <v>2958</v>
      </c>
      <c r="L217" s="11">
        <v>2</v>
      </c>
    </row>
    <row r="218" spans="1:12">
      <c r="A218" s="11" t="s">
        <v>206</v>
      </c>
      <c r="D218" s="11" t="s">
        <v>260</v>
      </c>
      <c r="E218" s="19" t="s">
        <v>468</v>
      </c>
      <c r="F218" s="10">
        <v>42036</v>
      </c>
      <c r="G218" s="10">
        <v>44228</v>
      </c>
      <c r="H218" s="11">
        <v>7</v>
      </c>
      <c r="I218" s="20" t="s">
        <v>259</v>
      </c>
      <c r="J218" s="11" t="s">
        <v>261</v>
      </c>
      <c r="K218" s="11" t="s">
        <v>2958</v>
      </c>
      <c r="L218" s="11">
        <v>2</v>
      </c>
    </row>
    <row r="219" spans="1:12">
      <c r="A219" s="11" t="s">
        <v>207</v>
      </c>
      <c r="D219" s="11" t="s">
        <v>260</v>
      </c>
      <c r="E219" s="19" t="s">
        <v>469</v>
      </c>
      <c r="F219" s="10">
        <v>42036</v>
      </c>
      <c r="G219" s="10">
        <v>44228</v>
      </c>
      <c r="H219" s="11">
        <v>7</v>
      </c>
      <c r="I219" s="20" t="s">
        <v>259</v>
      </c>
      <c r="J219" s="11" t="s">
        <v>261</v>
      </c>
      <c r="K219" s="11" t="s">
        <v>2958</v>
      </c>
      <c r="L219" s="11">
        <v>2</v>
      </c>
    </row>
    <row r="220" spans="1:12">
      <c r="A220" s="11" t="s">
        <v>208</v>
      </c>
      <c r="D220" s="11" t="s">
        <v>260</v>
      </c>
      <c r="E220" s="19" t="s">
        <v>470</v>
      </c>
      <c r="F220" s="10">
        <v>42036</v>
      </c>
      <c r="G220" s="10">
        <v>44228</v>
      </c>
      <c r="H220" s="11">
        <v>7</v>
      </c>
      <c r="I220" s="20" t="s">
        <v>259</v>
      </c>
      <c r="J220" s="11" t="s">
        <v>261</v>
      </c>
      <c r="K220" s="11" t="s">
        <v>2958</v>
      </c>
      <c r="L220" s="11">
        <v>2</v>
      </c>
    </row>
    <row r="221" spans="1:12">
      <c r="A221" s="11" t="s">
        <v>209</v>
      </c>
      <c r="D221" s="11" t="s">
        <v>260</v>
      </c>
      <c r="E221" s="19" t="s">
        <v>471</v>
      </c>
      <c r="F221" s="10">
        <v>42036</v>
      </c>
      <c r="G221" s="10">
        <v>44228</v>
      </c>
      <c r="H221" s="11">
        <v>7</v>
      </c>
      <c r="I221" s="20" t="s">
        <v>259</v>
      </c>
      <c r="J221" s="11" t="s">
        <v>261</v>
      </c>
      <c r="K221" s="11" t="s">
        <v>2958</v>
      </c>
      <c r="L221" s="11">
        <v>2</v>
      </c>
    </row>
    <row r="222" spans="1:12">
      <c r="A222" s="11" t="s">
        <v>210</v>
      </c>
      <c r="D222" s="11" t="s">
        <v>260</v>
      </c>
      <c r="E222" s="19" t="s">
        <v>472</v>
      </c>
      <c r="F222" s="10">
        <v>42036</v>
      </c>
      <c r="G222" s="10">
        <v>44228</v>
      </c>
      <c r="H222" s="11">
        <v>7</v>
      </c>
      <c r="I222" s="20" t="s">
        <v>259</v>
      </c>
      <c r="J222" s="11" t="s">
        <v>261</v>
      </c>
      <c r="K222" s="11" t="s">
        <v>2958</v>
      </c>
      <c r="L222" s="11">
        <v>2</v>
      </c>
    </row>
    <row r="223" spans="1:12">
      <c r="A223" s="11" t="s">
        <v>211</v>
      </c>
      <c r="D223" s="11" t="s">
        <v>260</v>
      </c>
      <c r="E223" s="19" t="s">
        <v>473</v>
      </c>
      <c r="F223" s="10">
        <v>42036</v>
      </c>
      <c r="G223" s="10">
        <v>44228</v>
      </c>
      <c r="H223" s="11">
        <v>7</v>
      </c>
      <c r="I223" s="20" t="s">
        <v>259</v>
      </c>
      <c r="J223" s="11" t="s">
        <v>261</v>
      </c>
      <c r="K223" s="11" t="s">
        <v>2958</v>
      </c>
      <c r="L223" s="11">
        <v>2</v>
      </c>
    </row>
    <row r="224" spans="1:12">
      <c r="A224" s="11" t="s">
        <v>212</v>
      </c>
      <c r="D224" s="11" t="s">
        <v>260</v>
      </c>
      <c r="E224" s="19" t="s">
        <v>474</v>
      </c>
      <c r="F224" s="10">
        <v>42036</v>
      </c>
      <c r="G224" s="10">
        <v>44228</v>
      </c>
      <c r="H224" s="11">
        <v>7</v>
      </c>
      <c r="I224" s="20" t="s">
        <v>259</v>
      </c>
      <c r="J224" s="11" t="s">
        <v>261</v>
      </c>
      <c r="K224" s="11" t="s">
        <v>2958</v>
      </c>
      <c r="L224" s="11">
        <v>2</v>
      </c>
    </row>
    <row r="225" spans="1:12">
      <c r="A225" s="11" t="s">
        <v>213</v>
      </c>
      <c r="D225" s="11" t="s">
        <v>260</v>
      </c>
      <c r="E225" s="19" t="s">
        <v>475</v>
      </c>
      <c r="F225" s="10">
        <v>42036</v>
      </c>
      <c r="G225" s="10">
        <v>44228</v>
      </c>
      <c r="H225" s="11">
        <v>7</v>
      </c>
      <c r="I225" s="20" t="s">
        <v>259</v>
      </c>
      <c r="J225" s="11" t="s">
        <v>261</v>
      </c>
      <c r="K225" s="11" t="s">
        <v>2958</v>
      </c>
      <c r="L225" s="11">
        <v>2</v>
      </c>
    </row>
    <row r="226" spans="1:12">
      <c r="A226" s="11" t="s">
        <v>214</v>
      </c>
      <c r="D226" s="11" t="s">
        <v>260</v>
      </c>
      <c r="E226" s="19" t="s">
        <v>476</v>
      </c>
      <c r="F226" s="10">
        <v>42036</v>
      </c>
      <c r="G226" s="10">
        <v>44228</v>
      </c>
      <c r="H226" s="11">
        <v>7</v>
      </c>
      <c r="I226" s="20" t="s">
        <v>259</v>
      </c>
      <c r="J226" s="11" t="s">
        <v>261</v>
      </c>
      <c r="K226" s="11" t="s">
        <v>2958</v>
      </c>
      <c r="L226" s="11">
        <v>2</v>
      </c>
    </row>
    <row r="227" spans="1:12">
      <c r="A227" s="11" t="s">
        <v>215</v>
      </c>
      <c r="D227" s="11" t="s">
        <v>260</v>
      </c>
      <c r="E227" s="19" t="s">
        <v>477</v>
      </c>
      <c r="F227" s="10">
        <v>42036</v>
      </c>
      <c r="G227" s="10">
        <v>44228</v>
      </c>
      <c r="H227" s="11">
        <v>7</v>
      </c>
      <c r="I227" s="20" t="s">
        <v>259</v>
      </c>
      <c r="J227" s="11" t="s">
        <v>261</v>
      </c>
      <c r="K227" s="11" t="s">
        <v>2958</v>
      </c>
      <c r="L227" s="11">
        <v>2</v>
      </c>
    </row>
    <row r="228" spans="1:12">
      <c r="A228" s="11" t="s">
        <v>216</v>
      </c>
      <c r="D228" s="11" t="s">
        <v>260</v>
      </c>
      <c r="E228" s="19" t="s">
        <v>478</v>
      </c>
      <c r="F228" s="10">
        <v>42036</v>
      </c>
      <c r="G228" s="10">
        <v>44228</v>
      </c>
      <c r="H228" s="11">
        <v>7</v>
      </c>
      <c r="I228" s="20" t="s">
        <v>259</v>
      </c>
      <c r="J228" s="11" t="s">
        <v>261</v>
      </c>
      <c r="K228" s="11" t="s">
        <v>2958</v>
      </c>
      <c r="L228" s="11">
        <v>2</v>
      </c>
    </row>
    <row r="229" spans="1:12">
      <c r="A229" s="11" t="s">
        <v>217</v>
      </c>
      <c r="D229" s="11" t="s">
        <v>260</v>
      </c>
      <c r="E229" s="19" t="s">
        <v>479</v>
      </c>
      <c r="F229" s="10">
        <v>42036</v>
      </c>
      <c r="G229" s="10">
        <v>44228</v>
      </c>
      <c r="H229" s="11">
        <v>7</v>
      </c>
      <c r="I229" s="20" t="s">
        <v>259</v>
      </c>
      <c r="J229" s="11" t="s">
        <v>261</v>
      </c>
      <c r="K229" s="11" t="s">
        <v>2958</v>
      </c>
      <c r="L229" s="11">
        <v>2</v>
      </c>
    </row>
    <row r="230" spans="1:12">
      <c r="A230" s="11" t="s">
        <v>218</v>
      </c>
      <c r="D230" s="11" t="s">
        <v>260</v>
      </c>
      <c r="E230" s="19" t="s">
        <v>480</v>
      </c>
      <c r="F230" s="10">
        <v>42036</v>
      </c>
      <c r="G230" s="10">
        <v>44228</v>
      </c>
      <c r="H230" s="11">
        <v>7</v>
      </c>
      <c r="I230" s="20" t="s">
        <v>259</v>
      </c>
      <c r="J230" s="11" t="s">
        <v>261</v>
      </c>
      <c r="K230" s="11" t="s">
        <v>2958</v>
      </c>
      <c r="L230" s="11">
        <v>2</v>
      </c>
    </row>
    <row r="231" spans="1:12">
      <c r="A231" s="11" t="s">
        <v>219</v>
      </c>
      <c r="D231" s="11" t="s">
        <v>260</v>
      </c>
      <c r="E231" s="19" t="s">
        <v>481</v>
      </c>
      <c r="F231" s="10">
        <v>42036</v>
      </c>
      <c r="G231" s="10">
        <v>44228</v>
      </c>
      <c r="H231" s="11">
        <v>7</v>
      </c>
      <c r="I231" s="20" t="s">
        <v>259</v>
      </c>
      <c r="J231" s="11" t="s">
        <v>261</v>
      </c>
      <c r="K231" s="11" t="s">
        <v>2958</v>
      </c>
      <c r="L231" s="11">
        <v>2</v>
      </c>
    </row>
    <row r="232" spans="1:12">
      <c r="A232" s="11" t="s">
        <v>220</v>
      </c>
      <c r="D232" s="11" t="s">
        <v>260</v>
      </c>
      <c r="E232" s="19" t="s">
        <v>482</v>
      </c>
      <c r="F232" s="10">
        <v>42036</v>
      </c>
      <c r="G232" s="10">
        <v>44228</v>
      </c>
      <c r="H232" s="11">
        <v>7</v>
      </c>
      <c r="I232" s="20" t="s">
        <v>259</v>
      </c>
      <c r="J232" s="11" t="s">
        <v>261</v>
      </c>
      <c r="K232" s="11" t="s">
        <v>2958</v>
      </c>
      <c r="L232" s="11">
        <v>2</v>
      </c>
    </row>
    <row r="233" spans="1:12">
      <c r="A233" s="11" t="s">
        <v>221</v>
      </c>
      <c r="D233" s="11" t="s">
        <v>260</v>
      </c>
      <c r="E233" s="19" t="s">
        <v>483</v>
      </c>
      <c r="F233" s="10">
        <v>42036</v>
      </c>
      <c r="G233" s="10">
        <v>44228</v>
      </c>
      <c r="H233" s="11">
        <v>7</v>
      </c>
      <c r="I233" s="20" t="s">
        <v>259</v>
      </c>
      <c r="J233" s="11" t="s">
        <v>261</v>
      </c>
      <c r="K233" s="11" t="s">
        <v>2958</v>
      </c>
      <c r="L233" s="11">
        <v>2</v>
      </c>
    </row>
    <row r="234" spans="1:12">
      <c r="A234" s="11" t="s">
        <v>222</v>
      </c>
      <c r="D234" s="11" t="s">
        <v>260</v>
      </c>
      <c r="E234" s="19" t="s">
        <v>484</v>
      </c>
      <c r="F234" s="10">
        <v>42036</v>
      </c>
      <c r="G234" s="10">
        <v>44228</v>
      </c>
      <c r="H234" s="11">
        <v>7</v>
      </c>
      <c r="I234" s="20" t="s">
        <v>259</v>
      </c>
      <c r="J234" s="11" t="s">
        <v>261</v>
      </c>
      <c r="K234" s="11" t="s">
        <v>2958</v>
      </c>
      <c r="L234" s="11">
        <v>2</v>
      </c>
    </row>
    <row r="235" spans="1:12">
      <c r="A235" s="11" t="s">
        <v>223</v>
      </c>
      <c r="D235" s="11" t="s">
        <v>260</v>
      </c>
      <c r="E235" s="19" t="s">
        <v>485</v>
      </c>
      <c r="F235" s="10">
        <v>42036</v>
      </c>
      <c r="G235" s="10">
        <v>44228</v>
      </c>
      <c r="H235" s="11">
        <v>7</v>
      </c>
      <c r="I235" s="20" t="s">
        <v>259</v>
      </c>
      <c r="J235" s="11" t="s">
        <v>261</v>
      </c>
      <c r="K235" s="11" t="s">
        <v>2958</v>
      </c>
      <c r="L235" s="11">
        <v>2</v>
      </c>
    </row>
    <row r="236" spans="1:12">
      <c r="A236" s="11" t="s">
        <v>224</v>
      </c>
      <c r="D236" s="11" t="s">
        <v>260</v>
      </c>
      <c r="E236" s="19" t="s">
        <v>486</v>
      </c>
      <c r="F236" s="10">
        <v>42036</v>
      </c>
      <c r="G236" s="10">
        <v>44228</v>
      </c>
      <c r="H236" s="11">
        <v>7</v>
      </c>
      <c r="I236" s="20" t="s">
        <v>259</v>
      </c>
      <c r="J236" s="11" t="s">
        <v>261</v>
      </c>
      <c r="K236" s="11" t="s">
        <v>2958</v>
      </c>
      <c r="L236" s="11">
        <v>2</v>
      </c>
    </row>
    <row r="237" spans="1:12">
      <c r="A237" s="11" t="s">
        <v>225</v>
      </c>
      <c r="D237" s="11" t="s">
        <v>260</v>
      </c>
      <c r="E237" s="19" t="s">
        <v>487</v>
      </c>
      <c r="F237" s="10">
        <v>42036</v>
      </c>
      <c r="G237" s="10">
        <v>44228</v>
      </c>
      <c r="H237" s="11">
        <v>7</v>
      </c>
      <c r="I237" s="20" t="s">
        <v>259</v>
      </c>
      <c r="J237" s="11" t="s">
        <v>261</v>
      </c>
      <c r="K237" s="11" t="s">
        <v>2958</v>
      </c>
      <c r="L237" s="11">
        <v>2</v>
      </c>
    </row>
    <row r="238" spans="1:12">
      <c r="A238" s="11" t="s">
        <v>226</v>
      </c>
      <c r="D238" s="11" t="s">
        <v>260</v>
      </c>
      <c r="E238" s="19" t="s">
        <v>488</v>
      </c>
      <c r="F238" s="10">
        <v>42036</v>
      </c>
      <c r="G238" s="10">
        <v>44228</v>
      </c>
      <c r="H238" s="11">
        <v>7</v>
      </c>
      <c r="I238" s="20" t="s">
        <v>259</v>
      </c>
      <c r="J238" s="11" t="s">
        <v>261</v>
      </c>
      <c r="K238" s="11" t="s">
        <v>2958</v>
      </c>
      <c r="L238" s="11">
        <v>2</v>
      </c>
    </row>
    <row r="239" spans="1:12">
      <c r="A239" s="11" t="s">
        <v>227</v>
      </c>
      <c r="D239" s="11" t="s">
        <v>260</v>
      </c>
      <c r="E239" s="19" t="s">
        <v>489</v>
      </c>
      <c r="F239" s="10">
        <v>42036</v>
      </c>
      <c r="G239" s="10">
        <v>44228</v>
      </c>
      <c r="H239" s="11">
        <v>7</v>
      </c>
      <c r="I239" s="20" t="s">
        <v>259</v>
      </c>
      <c r="J239" s="11" t="s">
        <v>261</v>
      </c>
      <c r="K239" s="11" t="s">
        <v>2958</v>
      </c>
      <c r="L239" s="11">
        <v>2</v>
      </c>
    </row>
    <row r="240" spans="1:12">
      <c r="A240" s="11" t="s">
        <v>228</v>
      </c>
      <c r="D240" s="11" t="s">
        <v>260</v>
      </c>
      <c r="E240" s="19" t="s">
        <v>490</v>
      </c>
      <c r="F240" s="10">
        <v>42036</v>
      </c>
      <c r="G240" s="10">
        <v>44228</v>
      </c>
      <c r="H240" s="11">
        <v>7</v>
      </c>
      <c r="I240" s="20" t="s">
        <v>259</v>
      </c>
      <c r="J240" s="11" t="s">
        <v>261</v>
      </c>
      <c r="K240" s="11" t="s">
        <v>2958</v>
      </c>
      <c r="L240" s="11">
        <v>2</v>
      </c>
    </row>
    <row r="241" spans="1:12">
      <c r="A241" s="11" t="s">
        <v>229</v>
      </c>
      <c r="D241" s="11" t="s">
        <v>260</v>
      </c>
      <c r="E241" s="19" t="s">
        <v>491</v>
      </c>
      <c r="F241" s="10">
        <v>42036</v>
      </c>
      <c r="G241" s="10">
        <v>44228</v>
      </c>
      <c r="H241" s="11">
        <v>7</v>
      </c>
      <c r="I241" s="20" t="s">
        <v>259</v>
      </c>
      <c r="J241" s="11" t="s">
        <v>261</v>
      </c>
      <c r="K241" s="11" t="s">
        <v>2958</v>
      </c>
      <c r="L241" s="11">
        <v>2</v>
      </c>
    </row>
    <row r="242" spans="1:12">
      <c r="A242" s="11" t="s">
        <v>230</v>
      </c>
      <c r="D242" s="11" t="s">
        <v>260</v>
      </c>
      <c r="E242" s="19" t="s">
        <v>492</v>
      </c>
      <c r="F242" s="10">
        <v>42036</v>
      </c>
      <c r="G242" s="10">
        <v>44228</v>
      </c>
      <c r="H242" s="11">
        <v>7</v>
      </c>
      <c r="I242" s="20" t="s">
        <v>259</v>
      </c>
      <c r="J242" s="11" t="s">
        <v>261</v>
      </c>
      <c r="K242" s="11" t="s">
        <v>2958</v>
      </c>
      <c r="L242" s="11">
        <v>2</v>
      </c>
    </row>
    <row r="243" spans="1:12">
      <c r="A243" s="11" t="s">
        <v>231</v>
      </c>
      <c r="D243" s="11" t="s">
        <v>260</v>
      </c>
      <c r="E243" s="19" t="s">
        <v>493</v>
      </c>
      <c r="F243" s="10">
        <v>42036</v>
      </c>
      <c r="G243" s="10">
        <v>44228</v>
      </c>
      <c r="H243" s="11">
        <v>7</v>
      </c>
      <c r="I243" s="20" t="s">
        <v>259</v>
      </c>
      <c r="J243" s="11" t="s">
        <v>261</v>
      </c>
      <c r="K243" s="11" t="s">
        <v>2958</v>
      </c>
      <c r="L243" s="11">
        <v>2</v>
      </c>
    </row>
    <row r="244" spans="1:12">
      <c r="A244" s="11" t="s">
        <v>232</v>
      </c>
      <c r="D244" s="11" t="s">
        <v>260</v>
      </c>
      <c r="E244" s="19" t="s">
        <v>494</v>
      </c>
      <c r="F244" s="10">
        <v>42036</v>
      </c>
      <c r="G244" s="10">
        <v>44228</v>
      </c>
      <c r="H244" s="11">
        <v>7</v>
      </c>
      <c r="I244" s="20" t="s">
        <v>259</v>
      </c>
      <c r="J244" s="11" t="s">
        <v>261</v>
      </c>
      <c r="K244" s="11" t="s">
        <v>2958</v>
      </c>
      <c r="L244" s="11">
        <v>2</v>
      </c>
    </row>
    <row r="245" spans="1:12">
      <c r="A245" s="11" t="s">
        <v>233</v>
      </c>
      <c r="D245" s="11" t="s">
        <v>260</v>
      </c>
      <c r="E245" s="19" t="s">
        <v>495</v>
      </c>
      <c r="F245" s="10">
        <v>42036</v>
      </c>
      <c r="G245" s="10">
        <v>44228</v>
      </c>
      <c r="H245" s="11">
        <v>7</v>
      </c>
      <c r="I245" s="20" t="s">
        <v>259</v>
      </c>
      <c r="J245" s="11" t="s">
        <v>261</v>
      </c>
      <c r="K245" s="11" t="s">
        <v>2958</v>
      </c>
      <c r="L245" s="11">
        <v>2</v>
      </c>
    </row>
    <row r="246" spans="1:12">
      <c r="A246" s="11" t="s">
        <v>234</v>
      </c>
      <c r="D246" s="11" t="s">
        <v>260</v>
      </c>
      <c r="E246" s="19" t="s">
        <v>496</v>
      </c>
      <c r="F246" s="10">
        <v>42036</v>
      </c>
      <c r="G246" s="10">
        <v>44228</v>
      </c>
      <c r="H246" s="11">
        <v>7</v>
      </c>
      <c r="I246" s="20" t="s">
        <v>259</v>
      </c>
      <c r="J246" s="11" t="s">
        <v>261</v>
      </c>
      <c r="K246" s="11" t="s">
        <v>2958</v>
      </c>
      <c r="L246" s="11">
        <v>2</v>
      </c>
    </row>
    <row r="247" spans="1:12">
      <c r="A247" s="11" t="s">
        <v>235</v>
      </c>
      <c r="D247" s="11" t="s">
        <v>260</v>
      </c>
      <c r="E247" s="19" t="s">
        <v>497</v>
      </c>
      <c r="F247" s="10">
        <v>42036</v>
      </c>
      <c r="G247" s="10">
        <v>44228</v>
      </c>
      <c r="H247" s="11">
        <v>7</v>
      </c>
      <c r="I247" s="20" t="s">
        <v>259</v>
      </c>
      <c r="J247" s="11" t="s">
        <v>261</v>
      </c>
      <c r="K247" s="11" t="s">
        <v>2958</v>
      </c>
      <c r="L247" s="11">
        <v>2</v>
      </c>
    </row>
    <row r="248" spans="1:12">
      <c r="A248" s="11" t="s">
        <v>236</v>
      </c>
      <c r="D248" s="11" t="s">
        <v>260</v>
      </c>
      <c r="E248" s="19" t="s">
        <v>498</v>
      </c>
      <c r="F248" s="10">
        <v>42036</v>
      </c>
      <c r="G248" s="10">
        <v>44228</v>
      </c>
      <c r="H248" s="11">
        <v>7</v>
      </c>
      <c r="I248" s="20" t="s">
        <v>259</v>
      </c>
      <c r="J248" s="11" t="s">
        <v>261</v>
      </c>
      <c r="K248" s="11" t="s">
        <v>2958</v>
      </c>
      <c r="L248" s="11">
        <v>2</v>
      </c>
    </row>
    <row r="249" spans="1:12">
      <c r="A249" s="11" t="s">
        <v>237</v>
      </c>
      <c r="D249" s="11" t="s">
        <v>260</v>
      </c>
      <c r="E249" s="19" t="s">
        <v>499</v>
      </c>
      <c r="F249" s="10">
        <v>42036</v>
      </c>
      <c r="G249" s="10">
        <v>44228</v>
      </c>
      <c r="H249" s="11">
        <v>7</v>
      </c>
      <c r="I249" s="20" t="s">
        <v>259</v>
      </c>
      <c r="J249" s="11" t="s">
        <v>261</v>
      </c>
      <c r="K249" s="11" t="s">
        <v>2958</v>
      </c>
      <c r="L249" s="11">
        <v>2</v>
      </c>
    </row>
    <row r="250" spans="1:12">
      <c r="A250" s="11" t="s">
        <v>238</v>
      </c>
      <c r="D250" s="11" t="s">
        <v>260</v>
      </c>
      <c r="E250" s="19" t="s">
        <v>500</v>
      </c>
      <c r="F250" s="10">
        <v>42036</v>
      </c>
      <c r="G250" s="10">
        <v>44228</v>
      </c>
      <c r="H250" s="11">
        <v>7</v>
      </c>
      <c r="I250" s="20" t="s">
        <v>259</v>
      </c>
      <c r="J250" s="11" t="s">
        <v>261</v>
      </c>
      <c r="K250" s="11" t="s">
        <v>2958</v>
      </c>
      <c r="L250" s="11">
        <v>2</v>
      </c>
    </row>
    <row r="251" spans="1:12">
      <c r="A251" s="11" t="s">
        <v>239</v>
      </c>
      <c r="D251" s="11" t="s">
        <v>260</v>
      </c>
      <c r="E251" s="19" t="s">
        <v>501</v>
      </c>
      <c r="F251" s="10">
        <v>42036</v>
      </c>
      <c r="G251" s="10">
        <v>44228</v>
      </c>
      <c r="H251" s="11">
        <v>7</v>
      </c>
      <c r="I251" s="20" t="s">
        <v>259</v>
      </c>
      <c r="J251" s="11" t="s">
        <v>261</v>
      </c>
      <c r="K251" s="11" t="s">
        <v>2958</v>
      </c>
      <c r="L251" s="11">
        <v>2</v>
      </c>
    </row>
    <row r="252" spans="1:12">
      <c r="A252" s="11" t="s">
        <v>240</v>
      </c>
      <c r="D252" s="11" t="s">
        <v>260</v>
      </c>
      <c r="E252" s="19" t="s">
        <v>502</v>
      </c>
      <c r="F252" s="10">
        <v>42036</v>
      </c>
      <c r="G252" s="10">
        <v>44228</v>
      </c>
      <c r="H252" s="11">
        <v>7</v>
      </c>
      <c r="I252" s="20" t="s">
        <v>259</v>
      </c>
      <c r="J252" s="11" t="s">
        <v>261</v>
      </c>
      <c r="K252" s="11" t="s">
        <v>2958</v>
      </c>
      <c r="L252" s="11">
        <v>2</v>
      </c>
    </row>
    <row r="253" spans="1:12">
      <c r="A253" s="11" t="s">
        <v>241</v>
      </c>
      <c r="D253" s="11" t="s">
        <v>260</v>
      </c>
      <c r="E253" s="19" t="s">
        <v>503</v>
      </c>
      <c r="F253" s="10">
        <v>42036</v>
      </c>
      <c r="G253" s="10">
        <v>44228</v>
      </c>
      <c r="H253" s="11">
        <v>7</v>
      </c>
      <c r="I253" s="20" t="s">
        <v>259</v>
      </c>
      <c r="J253" s="11" t="s">
        <v>261</v>
      </c>
      <c r="K253" s="11" t="s">
        <v>2958</v>
      </c>
      <c r="L253" s="11">
        <v>2</v>
      </c>
    </row>
    <row r="254" spans="1:12">
      <c r="A254" s="11" t="s">
        <v>242</v>
      </c>
      <c r="D254" s="11" t="s">
        <v>260</v>
      </c>
      <c r="E254" s="19" t="s">
        <v>504</v>
      </c>
      <c r="F254" s="10">
        <v>42036</v>
      </c>
      <c r="G254" s="10">
        <v>44228</v>
      </c>
      <c r="H254" s="11">
        <v>7</v>
      </c>
      <c r="I254" s="20" t="s">
        <v>259</v>
      </c>
      <c r="J254" s="11" t="s">
        <v>261</v>
      </c>
      <c r="K254" s="11" t="s">
        <v>2958</v>
      </c>
      <c r="L254" s="11">
        <v>2</v>
      </c>
    </row>
    <row r="255" spans="1:12">
      <c r="A255" s="11" t="s">
        <v>243</v>
      </c>
      <c r="D255" s="11" t="s">
        <v>260</v>
      </c>
      <c r="E255" s="19" t="s">
        <v>505</v>
      </c>
      <c r="F255" s="10">
        <v>42036</v>
      </c>
      <c r="G255" s="10">
        <v>44228</v>
      </c>
      <c r="H255" s="11">
        <v>7</v>
      </c>
      <c r="I255" s="20" t="s">
        <v>259</v>
      </c>
      <c r="J255" s="11" t="s">
        <v>261</v>
      </c>
      <c r="K255" s="11" t="s">
        <v>2958</v>
      </c>
      <c r="L255" s="11">
        <v>2</v>
      </c>
    </row>
    <row r="256" spans="1:12">
      <c r="A256" s="11" t="s">
        <v>244</v>
      </c>
      <c r="D256" s="11" t="s">
        <v>260</v>
      </c>
      <c r="E256" s="19" t="s">
        <v>506</v>
      </c>
      <c r="F256" s="10">
        <v>42036</v>
      </c>
      <c r="G256" s="10">
        <v>44228</v>
      </c>
      <c r="H256" s="11">
        <v>7</v>
      </c>
      <c r="I256" s="20" t="s">
        <v>259</v>
      </c>
      <c r="J256" s="11" t="s">
        <v>261</v>
      </c>
      <c r="K256" s="11" t="s">
        <v>2958</v>
      </c>
      <c r="L256" s="11">
        <v>2</v>
      </c>
    </row>
    <row r="257" spans="1:12">
      <c r="A257" s="11" t="s">
        <v>245</v>
      </c>
      <c r="D257" s="11" t="s">
        <v>260</v>
      </c>
      <c r="E257" s="19" t="s">
        <v>507</v>
      </c>
      <c r="F257" s="10">
        <v>42036</v>
      </c>
      <c r="G257" s="10">
        <v>44228</v>
      </c>
      <c r="H257" s="11">
        <v>7</v>
      </c>
      <c r="I257" s="20" t="s">
        <v>259</v>
      </c>
      <c r="J257" s="11" t="s">
        <v>261</v>
      </c>
      <c r="K257" s="11" t="s">
        <v>2958</v>
      </c>
      <c r="L257" s="11">
        <v>2</v>
      </c>
    </row>
    <row r="258" spans="1:12">
      <c r="A258" s="11" t="s">
        <v>246</v>
      </c>
      <c r="D258" s="11" t="s">
        <v>260</v>
      </c>
      <c r="E258" s="19" t="s">
        <v>508</v>
      </c>
      <c r="F258" s="10">
        <v>42036</v>
      </c>
      <c r="G258" s="10">
        <v>44228</v>
      </c>
      <c r="H258" s="11">
        <v>7</v>
      </c>
      <c r="I258" s="20" t="s">
        <v>259</v>
      </c>
      <c r="J258" s="11" t="s">
        <v>261</v>
      </c>
      <c r="K258" s="11" t="s">
        <v>2958</v>
      </c>
      <c r="L258" s="11">
        <v>2</v>
      </c>
    </row>
    <row r="259" spans="1:12">
      <c r="A259" s="11" t="s">
        <v>247</v>
      </c>
      <c r="D259" s="11" t="s">
        <v>260</v>
      </c>
      <c r="E259" s="19" t="s">
        <v>509</v>
      </c>
      <c r="F259" s="10">
        <v>42036</v>
      </c>
      <c r="G259" s="10">
        <v>44228</v>
      </c>
      <c r="H259" s="11">
        <v>7</v>
      </c>
      <c r="I259" s="20" t="s">
        <v>259</v>
      </c>
      <c r="J259" s="11" t="s">
        <v>261</v>
      </c>
      <c r="K259" s="11" t="s">
        <v>2958</v>
      </c>
      <c r="L259" s="11">
        <v>2</v>
      </c>
    </row>
    <row r="260" spans="1:12">
      <c r="A260" s="11" t="s">
        <v>248</v>
      </c>
      <c r="D260" s="11" t="s">
        <v>260</v>
      </c>
      <c r="E260" s="19" t="s">
        <v>510</v>
      </c>
      <c r="F260" s="10">
        <v>42036</v>
      </c>
      <c r="G260" s="10">
        <v>44228</v>
      </c>
      <c r="H260" s="11">
        <v>7</v>
      </c>
      <c r="I260" s="20" t="s">
        <v>259</v>
      </c>
      <c r="J260" s="11" t="s">
        <v>261</v>
      </c>
      <c r="K260" s="11" t="s">
        <v>2958</v>
      </c>
      <c r="L260" s="11">
        <v>2</v>
      </c>
    </row>
    <row r="261" spans="1:12">
      <c r="A261" s="11" t="s">
        <v>249</v>
      </c>
      <c r="D261" s="11" t="s">
        <v>260</v>
      </c>
      <c r="E261" s="19" t="s">
        <v>511</v>
      </c>
      <c r="F261" s="10">
        <v>42036</v>
      </c>
      <c r="G261" s="10">
        <v>44228</v>
      </c>
      <c r="H261" s="11">
        <v>7</v>
      </c>
      <c r="I261" s="20" t="s">
        <v>259</v>
      </c>
      <c r="J261" s="11" t="s">
        <v>261</v>
      </c>
      <c r="K261" s="11" t="s">
        <v>2958</v>
      </c>
      <c r="L261" s="11">
        <v>2</v>
      </c>
    </row>
    <row r="262" spans="1:12">
      <c r="A262" s="11" t="s">
        <v>512</v>
      </c>
      <c r="D262" s="11" t="s">
        <v>260</v>
      </c>
      <c r="E262" s="19" t="s">
        <v>762</v>
      </c>
      <c r="F262" s="10">
        <v>42036</v>
      </c>
      <c r="G262" s="10">
        <v>44228</v>
      </c>
      <c r="H262" s="11">
        <v>7</v>
      </c>
      <c r="I262" s="20" t="s">
        <v>259</v>
      </c>
      <c r="J262" s="11" t="s">
        <v>261</v>
      </c>
      <c r="K262" s="11" t="s">
        <v>2958</v>
      </c>
      <c r="L262" s="11">
        <v>2</v>
      </c>
    </row>
    <row r="263" spans="1:12">
      <c r="A263" s="11" t="s">
        <v>513</v>
      </c>
      <c r="D263" s="11" t="s">
        <v>260</v>
      </c>
      <c r="E263" s="19" t="s">
        <v>763</v>
      </c>
      <c r="F263" s="10">
        <v>42036</v>
      </c>
      <c r="G263" s="10">
        <v>44228</v>
      </c>
      <c r="H263" s="11">
        <v>7</v>
      </c>
      <c r="I263" s="20" t="s">
        <v>259</v>
      </c>
      <c r="J263" s="11" t="s">
        <v>261</v>
      </c>
      <c r="K263" s="11" t="s">
        <v>2958</v>
      </c>
      <c r="L263" s="11">
        <v>2</v>
      </c>
    </row>
    <row r="264" spans="1:12">
      <c r="A264" s="11" t="s">
        <v>514</v>
      </c>
      <c r="D264" s="11" t="s">
        <v>260</v>
      </c>
      <c r="E264" s="19" t="s">
        <v>764</v>
      </c>
      <c r="F264" s="10">
        <v>42036</v>
      </c>
      <c r="G264" s="10">
        <v>44228</v>
      </c>
      <c r="H264" s="11">
        <v>7</v>
      </c>
      <c r="I264" s="20" t="s">
        <v>259</v>
      </c>
      <c r="J264" s="11" t="s">
        <v>261</v>
      </c>
      <c r="K264" s="11" t="s">
        <v>2958</v>
      </c>
      <c r="L264" s="11">
        <v>2</v>
      </c>
    </row>
    <row r="265" spans="1:12">
      <c r="A265" s="11" t="s">
        <v>515</v>
      </c>
      <c r="D265" s="11" t="s">
        <v>260</v>
      </c>
      <c r="E265" s="19" t="s">
        <v>765</v>
      </c>
      <c r="F265" s="10">
        <v>42036</v>
      </c>
      <c r="G265" s="10">
        <v>44228</v>
      </c>
      <c r="H265" s="11">
        <v>7</v>
      </c>
      <c r="I265" s="20" t="s">
        <v>259</v>
      </c>
      <c r="J265" s="11" t="s">
        <v>261</v>
      </c>
      <c r="K265" s="11" t="s">
        <v>2958</v>
      </c>
      <c r="L265" s="11">
        <v>2</v>
      </c>
    </row>
    <row r="266" spans="1:12">
      <c r="A266" s="11" t="s">
        <v>516</v>
      </c>
      <c r="D266" s="11" t="s">
        <v>260</v>
      </c>
      <c r="E266" s="19" t="s">
        <v>766</v>
      </c>
      <c r="F266" s="10">
        <v>42036</v>
      </c>
      <c r="G266" s="10">
        <v>44228</v>
      </c>
      <c r="H266" s="11">
        <v>7</v>
      </c>
      <c r="I266" s="20" t="s">
        <v>259</v>
      </c>
      <c r="J266" s="11" t="s">
        <v>261</v>
      </c>
      <c r="K266" s="11" t="s">
        <v>2958</v>
      </c>
      <c r="L266" s="11">
        <v>2</v>
      </c>
    </row>
    <row r="267" spans="1:12">
      <c r="A267" s="11" t="s">
        <v>517</v>
      </c>
      <c r="D267" s="11" t="s">
        <v>260</v>
      </c>
      <c r="E267" s="19" t="s">
        <v>767</v>
      </c>
      <c r="F267" s="10">
        <v>42036</v>
      </c>
      <c r="G267" s="10">
        <v>44228</v>
      </c>
      <c r="H267" s="11">
        <v>7</v>
      </c>
      <c r="I267" s="20" t="s">
        <v>259</v>
      </c>
      <c r="J267" s="11" t="s">
        <v>261</v>
      </c>
      <c r="K267" s="11" t="s">
        <v>2958</v>
      </c>
      <c r="L267" s="11">
        <v>2</v>
      </c>
    </row>
    <row r="268" spans="1:12">
      <c r="A268" s="11" t="s">
        <v>518</v>
      </c>
      <c r="D268" s="11" t="s">
        <v>260</v>
      </c>
      <c r="E268" s="19" t="s">
        <v>768</v>
      </c>
      <c r="F268" s="10">
        <v>42036</v>
      </c>
      <c r="G268" s="10">
        <v>44228</v>
      </c>
      <c r="H268" s="11">
        <v>7</v>
      </c>
      <c r="I268" s="20" t="s">
        <v>259</v>
      </c>
      <c r="J268" s="11" t="s">
        <v>261</v>
      </c>
      <c r="K268" s="11" t="s">
        <v>2958</v>
      </c>
      <c r="L268" s="11">
        <v>2</v>
      </c>
    </row>
    <row r="269" spans="1:12">
      <c r="A269" s="11" t="s">
        <v>519</v>
      </c>
      <c r="D269" s="11" t="s">
        <v>260</v>
      </c>
      <c r="E269" s="19" t="s">
        <v>769</v>
      </c>
      <c r="F269" s="10">
        <v>42036</v>
      </c>
      <c r="G269" s="10">
        <v>44228</v>
      </c>
      <c r="H269" s="11">
        <v>7</v>
      </c>
      <c r="I269" s="20" t="s">
        <v>259</v>
      </c>
      <c r="J269" s="11" t="s">
        <v>261</v>
      </c>
      <c r="K269" s="11" t="s">
        <v>2958</v>
      </c>
      <c r="L269" s="11">
        <v>2</v>
      </c>
    </row>
    <row r="270" spans="1:12">
      <c r="A270" s="11" t="s">
        <v>520</v>
      </c>
      <c r="D270" s="11" t="s">
        <v>260</v>
      </c>
      <c r="E270" s="19" t="s">
        <v>770</v>
      </c>
      <c r="F270" s="10">
        <v>42036</v>
      </c>
      <c r="G270" s="10">
        <v>44228</v>
      </c>
      <c r="H270" s="11">
        <v>7</v>
      </c>
      <c r="I270" s="20" t="s">
        <v>259</v>
      </c>
      <c r="J270" s="11" t="s">
        <v>261</v>
      </c>
      <c r="K270" s="11" t="s">
        <v>2958</v>
      </c>
      <c r="L270" s="11">
        <v>2</v>
      </c>
    </row>
    <row r="271" spans="1:12">
      <c r="A271" s="11" t="s">
        <v>521</v>
      </c>
      <c r="D271" s="11" t="s">
        <v>260</v>
      </c>
      <c r="E271" s="19" t="s">
        <v>771</v>
      </c>
      <c r="F271" s="10">
        <v>42036</v>
      </c>
      <c r="G271" s="10">
        <v>44228</v>
      </c>
      <c r="H271" s="11">
        <v>7</v>
      </c>
      <c r="I271" s="20" t="s">
        <v>259</v>
      </c>
      <c r="J271" s="11" t="s">
        <v>261</v>
      </c>
      <c r="K271" s="11" t="s">
        <v>2958</v>
      </c>
      <c r="L271" s="11">
        <v>2</v>
      </c>
    </row>
    <row r="272" spans="1:12">
      <c r="A272" s="11" t="s">
        <v>522</v>
      </c>
      <c r="D272" s="11" t="s">
        <v>260</v>
      </c>
      <c r="E272" s="19" t="s">
        <v>772</v>
      </c>
      <c r="F272" s="10">
        <v>42036</v>
      </c>
      <c r="G272" s="10">
        <v>44228</v>
      </c>
      <c r="H272" s="11">
        <v>7</v>
      </c>
      <c r="I272" s="20" t="s">
        <v>259</v>
      </c>
      <c r="J272" s="11" t="s">
        <v>261</v>
      </c>
      <c r="K272" s="11" t="s">
        <v>2958</v>
      </c>
      <c r="L272" s="11">
        <v>2</v>
      </c>
    </row>
    <row r="273" spans="1:12">
      <c r="A273" s="11" t="s">
        <v>523</v>
      </c>
      <c r="D273" s="11" t="s">
        <v>260</v>
      </c>
      <c r="E273" s="19" t="s">
        <v>773</v>
      </c>
      <c r="F273" s="10">
        <v>42036</v>
      </c>
      <c r="G273" s="10">
        <v>44228</v>
      </c>
      <c r="H273" s="11">
        <v>7</v>
      </c>
      <c r="I273" s="20" t="s">
        <v>259</v>
      </c>
      <c r="J273" s="11" t="s">
        <v>261</v>
      </c>
      <c r="K273" s="11" t="s">
        <v>2958</v>
      </c>
      <c r="L273" s="11">
        <v>2</v>
      </c>
    </row>
    <row r="274" spans="1:12">
      <c r="A274" s="11" t="s">
        <v>524</v>
      </c>
      <c r="D274" s="11" t="s">
        <v>260</v>
      </c>
      <c r="E274" s="19" t="s">
        <v>774</v>
      </c>
      <c r="F274" s="10">
        <v>42036</v>
      </c>
      <c r="G274" s="10">
        <v>44228</v>
      </c>
      <c r="H274" s="11">
        <v>7</v>
      </c>
      <c r="I274" s="20" t="s">
        <v>259</v>
      </c>
      <c r="J274" s="11" t="s">
        <v>261</v>
      </c>
      <c r="K274" s="11" t="s">
        <v>2958</v>
      </c>
      <c r="L274" s="11">
        <v>2</v>
      </c>
    </row>
    <row r="275" spans="1:12">
      <c r="A275" s="11" t="s">
        <v>525</v>
      </c>
      <c r="D275" s="11" t="s">
        <v>260</v>
      </c>
      <c r="E275" s="19" t="s">
        <v>775</v>
      </c>
      <c r="F275" s="10">
        <v>42036</v>
      </c>
      <c r="G275" s="10">
        <v>44228</v>
      </c>
      <c r="H275" s="11">
        <v>7</v>
      </c>
      <c r="I275" s="20" t="s">
        <v>259</v>
      </c>
      <c r="J275" s="11" t="s">
        <v>261</v>
      </c>
      <c r="K275" s="11" t="s">
        <v>2958</v>
      </c>
      <c r="L275" s="11">
        <v>2</v>
      </c>
    </row>
    <row r="276" spans="1:12">
      <c r="A276" s="11" t="s">
        <v>526</v>
      </c>
      <c r="D276" s="11" t="s">
        <v>260</v>
      </c>
      <c r="E276" s="19" t="s">
        <v>776</v>
      </c>
      <c r="F276" s="10">
        <v>42036</v>
      </c>
      <c r="G276" s="10">
        <v>44228</v>
      </c>
      <c r="H276" s="11">
        <v>7</v>
      </c>
      <c r="I276" s="20" t="s">
        <v>259</v>
      </c>
      <c r="J276" s="11" t="s">
        <v>261</v>
      </c>
      <c r="K276" s="11" t="s">
        <v>2958</v>
      </c>
      <c r="L276" s="11">
        <v>2</v>
      </c>
    </row>
    <row r="277" spans="1:12">
      <c r="A277" s="11" t="s">
        <v>527</v>
      </c>
      <c r="D277" s="11" t="s">
        <v>260</v>
      </c>
      <c r="E277" s="19" t="s">
        <v>777</v>
      </c>
      <c r="F277" s="10">
        <v>42036</v>
      </c>
      <c r="G277" s="10">
        <v>44228</v>
      </c>
      <c r="H277" s="11">
        <v>7</v>
      </c>
      <c r="I277" s="20" t="s">
        <v>259</v>
      </c>
      <c r="J277" s="11" t="s">
        <v>261</v>
      </c>
      <c r="K277" s="11" t="s">
        <v>2958</v>
      </c>
      <c r="L277" s="11">
        <v>2</v>
      </c>
    </row>
    <row r="278" spans="1:12">
      <c r="A278" s="11" t="s">
        <v>528</v>
      </c>
      <c r="D278" s="11" t="s">
        <v>260</v>
      </c>
      <c r="E278" s="19" t="s">
        <v>778</v>
      </c>
      <c r="F278" s="10">
        <v>42036</v>
      </c>
      <c r="G278" s="10">
        <v>44228</v>
      </c>
      <c r="H278" s="11">
        <v>7</v>
      </c>
      <c r="I278" s="20" t="s">
        <v>259</v>
      </c>
      <c r="J278" s="11" t="s">
        <v>261</v>
      </c>
      <c r="K278" s="11" t="s">
        <v>2958</v>
      </c>
      <c r="L278" s="11">
        <v>2</v>
      </c>
    </row>
    <row r="279" spans="1:12">
      <c r="A279" s="11" t="s">
        <v>529</v>
      </c>
      <c r="D279" s="11" t="s">
        <v>260</v>
      </c>
      <c r="E279" s="19" t="s">
        <v>779</v>
      </c>
      <c r="F279" s="10">
        <v>42036</v>
      </c>
      <c r="G279" s="10">
        <v>44228</v>
      </c>
      <c r="H279" s="11">
        <v>7</v>
      </c>
      <c r="I279" s="20" t="s">
        <v>259</v>
      </c>
      <c r="J279" s="11" t="s">
        <v>261</v>
      </c>
      <c r="K279" s="11" t="s">
        <v>2958</v>
      </c>
      <c r="L279" s="11">
        <v>2</v>
      </c>
    </row>
    <row r="280" spans="1:12">
      <c r="A280" s="11" t="s">
        <v>530</v>
      </c>
      <c r="D280" s="11" t="s">
        <v>260</v>
      </c>
      <c r="E280" s="19" t="s">
        <v>780</v>
      </c>
      <c r="F280" s="10">
        <v>42036</v>
      </c>
      <c r="G280" s="10">
        <v>44228</v>
      </c>
      <c r="H280" s="11">
        <v>7</v>
      </c>
      <c r="I280" s="20" t="s">
        <v>259</v>
      </c>
      <c r="J280" s="11" t="s">
        <v>261</v>
      </c>
      <c r="K280" s="11" t="s">
        <v>2958</v>
      </c>
      <c r="L280" s="11">
        <v>2</v>
      </c>
    </row>
    <row r="281" spans="1:12">
      <c r="A281" s="11" t="s">
        <v>531</v>
      </c>
      <c r="D281" s="11" t="s">
        <v>260</v>
      </c>
      <c r="E281" s="19" t="s">
        <v>781</v>
      </c>
      <c r="F281" s="10">
        <v>42036</v>
      </c>
      <c r="G281" s="10">
        <v>44228</v>
      </c>
      <c r="H281" s="11">
        <v>7</v>
      </c>
      <c r="I281" s="20" t="s">
        <v>259</v>
      </c>
      <c r="J281" s="11" t="s">
        <v>261</v>
      </c>
      <c r="K281" s="11" t="s">
        <v>2958</v>
      </c>
      <c r="L281" s="11">
        <v>2</v>
      </c>
    </row>
    <row r="282" spans="1:12">
      <c r="A282" s="11" t="s">
        <v>532</v>
      </c>
      <c r="D282" s="11" t="s">
        <v>260</v>
      </c>
      <c r="E282" s="19" t="s">
        <v>782</v>
      </c>
      <c r="F282" s="10">
        <v>42036</v>
      </c>
      <c r="G282" s="10">
        <v>44228</v>
      </c>
      <c r="H282" s="11">
        <v>7</v>
      </c>
      <c r="I282" s="20" t="s">
        <v>259</v>
      </c>
      <c r="J282" s="11" t="s">
        <v>261</v>
      </c>
      <c r="K282" s="11" t="s">
        <v>2958</v>
      </c>
      <c r="L282" s="11">
        <v>2</v>
      </c>
    </row>
    <row r="283" spans="1:12">
      <c r="A283" s="11" t="s">
        <v>533</v>
      </c>
      <c r="D283" s="11" t="s">
        <v>260</v>
      </c>
      <c r="E283" s="19" t="s">
        <v>783</v>
      </c>
      <c r="F283" s="10">
        <v>42036</v>
      </c>
      <c r="G283" s="10">
        <v>44228</v>
      </c>
      <c r="H283" s="11">
        <v>7</v>
      </c>
      <c r="I283" s="20" t="s">
        <v>259</v>
      </c>
      <c r="J283" s="11" t="s">
        <v>261</v>
      </c>
      <c r="K283" s="11" t="s">
        <v>2958</v>
      </c>
      <c r="L283" s="11">
        <v>2</v>
      </c>
    </row>
    <row r="284" spans="1:12">
      <c r="A284" s="11" t="s">
        <v>534</v>
      </c>
      <c r="D284" s="11" t="s">
        <v>260</v>
      </c>
      <c r="E284" s="19" t="s">
        <v>784</v>
      </c>
      <c r="F284" s="10">
        <v>42036</v>
      </c>
      <c r="G284" s="10">
        <v>44228</v>
      </c>
      <c r="H284" s="11">
        <v>7</v>
      </c>
      <c r="I284" s="20" t="s">
        <v>259</v>
      </c>
      <c r="J284" s="11" t="s">
        <v>261</v>
      </c>
      <c r="K284" s="11" t="s">
        <v>2958</v>
      </c>
      <c r="L284" s="11">
        <v>2</v>
      </c>
    </row>
    <row r="285" spans="1:12">
      <c r="A285" s="11" t="s">
        <v>535</v>
      </c>
      <c r="D285" s="11" t="s">
        <v>260</v>
      </c>
      <c r="E285" s="19" t="s">
        <v>785</v>
      </c>
      <c r="F285" s="10">
        <v>42036</v>
      </c>
      <c r="G285" s="10">
        <v>44228</v>
      </c>
      <c r="H285" s="11">
        <v>7</v>
      </c>
      <c r="I285" s="20" t="s">
        <v>259</v>
      </c>
      <c r="J285" s="11" t="s">
        <v>261</v>
      </c>
      <c r="K285" s="11" t="s">
        <v>2958</v>
      </c>
      <c r="L285" s="11">
        <v>2</v>
      </c>
    </row>
    <row r="286" spans="1:12">
      <c r="A286" s="11" t="s">
        <v>536</v>
      </c>
      <c r="D286" s="11" t="s">
        <v>260</v>
      </c>
      <c r="E286" s="19" t="s">
        <v>786</v>
      </c>
      <c r="F286" s="10">
        <v>42036</v>
      </c>
      <c r="G286" s="10">
        <v>44228</v>
      </c>
      <c r="H286" s="11">
        <v>7</v>
      </c>
      <c r="I286" s="20" t="s">
        <v>259</v>
      </c>
      <c r="J286" s="11" t="s">
        <v>261</v>
      </c>
      <c r="K286" s="11" t="s">
        <v>2958</v>
      </c>
      <c r="L286" s="11">
        <v>2</v>
      </c>
    </row>
    <row r="287" spans="1:12">
      <c r="A287" s="11" t="s">
        <v>537</v>
      </c>
      <c r="D287" s="11" t="s">
        <v>260</v>
      </c>
      <c r="E287" s="19" t="s">
        <v>787</v>
      </c>
      <c r="F287" s="10">
        <v>42036</v>
      </c>
      <c r="G287" s="10">
        <v>44228</v>
      </c>
      <c r="H287" s="11">
        <v>7</v>
      </c>
      <c r="I287" s="20" t="s">
        <v>259</v>
      </c>
      <c r="J287" s="11" t="s">
        <v>261</v>
      </c>
      <c r="K287" s="11" t="s">
        <v>2958</v>
      </c>
      <c r="L287" s="11">
        <v>2</v>
      </c>
    </row>
    <row r="288" spans="1:12">
      <c r="A288" s="11" t="s">
        <v>538</v>
      </c>
      <c r="D288" s="11" t="s">
        <v>260</v>
      </c>
      <c r="E288" s="19" t="s">
        <v>788</v>
      </c>
      <c r="F288" s="10">
        <v>42036</v>
      </c>
      <c r="G288" s="10">
        <v>44228</v>
      </c>
      <c r="H288" s="11">
        <v>7</v>
      </c>
      <c r="I288" s="20" t="s">
        <v>259</v>
      </c>
      <c r="J288" s="11" t="s">
        <v>261</v>
      </c>
      <c r="K288" s="11" t="s">
        <v>2958</v>
      </c>
      <c r="L288" s="11">
        <v>2</v>
      </c>
    </row>
    <row r="289" spans="1:12">
      <c r="A289" s="11" t="s">
        <v>539</v>
      </c>
      <c r="D289" s="11" t="s">
        <v>260</v>
      </c>
      <c r="E289" s="19" t="s">
        <v>789</v>
      </c>
      <c r="F289" s="10">
        <v>42036</v>
      </c>
      <c r="G289" s="10">
        <v>44228</v>
      </c>
      <c r="H289" s="11">
        <v>7</v>
      </c>
      <c r="I289" s="20" t="s">
        <v>259</v>
      </c>
      <c r="J289" s="11" t="s">
        <v>261</v>
      </c>
      <c r="K289" s="11" t="s">
        <v>2958</v>
      </c>
      <c r="L289" s="11">
        <v>2</v>
      </c>
    </row>
    <row r="290" spans="1:12">
      <c r="A290" s="11" t="s">
        <v>540</v>
      </c>
      <c r="D290" s="11" t="s">
        <v>260</v>
      </c>
      <c r="E290" s="19" t="s">
        <v>790</v>
      </c>
      <c r="F290" s="10">
        <v>42036</v>
      </c>
      <c r="G290" s="10">
        <v>44228</v>
      </c>
      <c r="H290" s="11">
        <v>7</v>
      </c>
      <c r="I290" s="20" t="s">
        <v>259</v>
      </c>
      <c r="J290" s="11" t="s">
        <v>261</v>
      </c>
      <c r="K290" s="11" t="s">
        <v>2958</v>
      </c>
      <c r="L290" s="11">
        <v>2</v>
      </c>
    </row>
    <row r="291" spans="1:12">
      <c r="A291" s="11" t="s">
        <v>541</v>
      </c>
      <c r="D291" s="11" t="s">
        <v>260</v>
      </c>
      <c r="E291" s="19" t="s">
        <v>791</v>
      </c>
      <c r="F291" s="10">
        <v>42036</v>
      </c>
      <c r="G291" s="10">
        <v>44228</v>
      </c>
      <c r="H291" s="11">
        <v>7</v>
      </c>
      <c r="I291" s="20" t="s">
        <v>259</v>
      </c>
      <c r="J291" s="11" t="s">
        <v>261</v>
      </c>
      <c r="K291" s="11" t="s">
        <v>2958</v>
      </c>
      <c r="L291" s="11">
        <v>2</v>
      </c>
    </row>
    <row r="292" spans="1:12">
      <c r="A292" s="11" t="s">
        <v>542</v>
      </c>
      <c r="D292" s="11" t="s">
        <v>260</v>
      </c>
      <c r="E292" s="19" t="s">
        <v>792</v>
      </c>
      <c r="F292" s="10">
        <v>42036</v>
      </c>
      <c r="G292" s="10">
        <v>44228</v>
      </c>
      <c r="H292" s="11">
        <v>7</v>
      </c>
      <c r="I292" s="20" t="s">
        <v>259</v>
      </c>
      <c r="J292" s="11" t="s">
        <v>261</v>
      </c>
      <c r="K292" s="11" t="s">
        <v>2958</v>
      </c>
      <c r="L292" s="11">
        <v>2</v>
      </c>
    </row>
    <row r="293" spans="1:12">
      <c r="A293" s="11" t="s">
        <v>543</v>
      </c>
      <c r="D293" s="11" t="s">
        <v>260</v>
      </c>
      <c r="E293" s="19" t="s">
        <v>793</v>
      </c>
      <c r="F293" s="10">
        <v>42036</v>
      </c>
      <c r="G293" s="10">
        <v>44228</v>
      </c>
      <c r="H293" s="11">
        <v>7</v>
      </c>
      <c r="I293" s="20" t="s">
        <v>259</v>
      </c>
      <c r="J293" s="11" t="s">
        <v>261</v>
      </c>
      <c r="K293" s="11" t="s">
        <v>2958</v>
      </c>
      <c r="L293" s="11">
        <v>2</v>
      </c>
    </row>
    <row r="294" spans="1:12">
      <c r="A294" s="11" t="s">
        <v>544</v>
      </c>
      <c r="D294" s="11" t="s">
        <v>260</v>
      </c>
      <c r="E294" s="19" t="s">
        <v>794</v>
      </c>
      <c r="F294" s="10">
        <v>42036</v>
      </c>
      <c r="G294" s="10">
        <v>44228</v>
      </c>
      <c r="H294" s="11">
        <v>7</v>
      </c>
      <c r="I294" s="20" t="s">
        <v>259</v>
      </c>
      <c r="J294" s="11" t="s">
        <v>261</v>
      </c>
      <c r="K294" s="11" t="s">
        <v>2958</v>
      </c>
      <c r="L294" s="11">
        <v>2</v>
      </c>
    </row>
    <row r="295" spans="1:12">
      <c r="A295" s="11" t="s">
        <v>545</v>
      </c>
      <c r="D295" s="11" t="s">
        <v>260</v>
      </c>
      <c r="E295" s="19" t="s">
        <v>795</v>
      </c>
      <c r="F295" s="10">
        <v>42036</v>
      </c>
      <c r="G295" s="10">
        <v>44228</v>
      </c>
      <c r="H295" s="11">
        <v>7</v>
      </c>
      <c r="I295" s="20" t="s">
        <v>259</v>
      </c>
      <c r="J295" s="11" t="s">
        <v>261</v>
      </c>
      <c r="K295" s="11" t="s">
        <v>2958</v>
      </c>
      <c r="L295" s="11">
        <v>2</v>
      </c>
    </row>
    <row r="296" spans="1:12">
      <c r="A296" s="11" t="s">
        <v>546</v>
      </c>
      <c r="D296" s="11" t="s">
        <v>260</v>
      </c>
      <c r="E296" s="19" t="s">
        <v>796</v>
      </c>
      <c r="F296" s="10">
        <v>42036</v>
      </c>
      <c r="G296" s="10">
        <v>44228</v>
      </c>
      <c r="H296" s="11">
        <v>7</v>
      </c>
      <c r="I296" s="20" t="s">
        <v>259</v>
      </c>
      <c r="J296" s="11" t="s">
        <v>261</v>
      </c>
      <c r="K296" s="11" t="s">
        <v>2958</v>
      </c>
      <c r="L296" s="11">
        <v>2</v>
      </c>
    </row>
    <row r="297" spans="1:12">
      <c r="A297" s="11" t="s">
        <v>547</v>
      </c>
      <c r="D297" s="11" t="s">
        <v>260</v>
      </c>
      <c r="E297" s="19" t="s">
        <v>797</v>
      </c>
      <c r="F297" s="10">
        <v>42036</v>
      </c>
      <c r="G297" s="10">
        <v>44228</v>
      </c>
      <c r="H297" s="11">
        <v>7</v>
      </c>
      <c r="I297" s="20" t="s">
        <v>259</v>
      </c>
      <c r="J297" s="11" t="s">
        <v>261</v>
      </c>
      <c r="K297" s="11" t="s">
        <v>2958</v>
      </c>
      <c r="L297" s="11">
        <v>2</v>
      </c>
    </row>
    <row r="298" spans="1:12">
      <c r="A298" s="11" t="s">
        <v>548</v>
      </c>
      <c r="D298" s="11" t="s">
        <v>260</v>
      </c>
      <c r="E298" s="19" t="s">
        <v>798</v>
      </c>
      <c r="F298" s="10">
        <v>42036</v>
      </c>
      <c r="G298" s="10">
        <v>44228</v>
      </c>
      <c r="H298" s="11">
        <v>7</v>
      </c>
      <c r="I298" s="20" t="s">
        <v>259</v>
      </c>
      <c r="J298" s="11" t="s">
        <v>261</v>
      </c>
      <c r="K298" s="11" t="s">
        <v>2958</v>
      </c>
      <c r="L298" s="11">
        <v>2</v>
      </c>
    </row>
    <row r="299" spans="1:12">
      <c r="A299" s="11" t="s">
        <v>549</v>
      </c>
      <c r="D299" s="11" t="s">
        <v>260</v>
      </c>
      <c r="E299" s="19" t="s">
        <v>799</v>
      </c>
      <c r="F299" s="10">
        <v>42036</v>
      </c>
      <c r="G299" s="10">
        <v>44228</v>
      </c>
      <c r="H299" s="11">
        <v>7</v>
      </c>
      <c r="I299" s="20" t="s">
        <v>259</v>
      </c>
      <c r="J299" s="11" t="s">
        <v>261</v>
      </c>
      <c r="K299" s="11" t="s">
        <v>2958</v>
      </c>
      <c r="L299" s="11">
        <v>2</v>
      </c>
    </row>
    <row r="300" spans="1:12">
      <c r="A300" s="11" t="s">
        <v>550</v>
      </c>
      <c r="D300" s="11" t="s">
        <v>260</v>
      </c>
      <c r="E300" s="19" t="s">
        <v>800</v>
      </c>
      <c r="F300" s="10">
        <v>42036</v>
      </c>
      <c r="G300" s="10">
        <v>44228</v>
      </c>
      <c r="H300" s="11">
        <v>7</v>
      </c>
      <c r="I300" s="20" t="s">
        <v>259</v>
      </c>
      <c r="J300" s="11" t="s">
        <v>261</v>
      </c>
      <c r="K300" s="11" t="s">
        <v>2958</v>
      </c>
      <c r="L300" s="11">
        <v>2</v>
      </c>
    </row>
    <row r="301" spans="1:12">
      <c r="A301" s="11" t="s">
        <v>551</v>
      </c>
      <c r="D301" s="11" t="s">
        <v>260</v>
      </c>
      <c r="E301" s="19" t="s">
        <v>801</v>
      </c>
      <c r="F301" s="10">
        <v>42036</v>
      </c>
      <c r="G301" s="10">
        <v>44228</v>
      </c>
      <c r="H301" s="11">
        <v>7</v>
      </c>
      <c r="I301" s="20" t="s">
        <v>259</v>
      </c>
      <c r="J301" s="11" t="s">
        <v>261</v>
      </c>
      <c r="K301" s="11" t="s">
        <v>2958</v>
      </c>
      <c r="L301" s="11">
        <v>2</v>
      </c>
    </row>
    <row r="302" spans="1:12">
      <c r="A302" s="11" t="s">
        <v>552</v>
      </c>
      <c r="D302" s="11" t="s">
        <v>260</v>
      </c>
      <c r="E302" s="19" t="s">
        <v>802</v>
      </c>
      <c r="F302" s="10">
        <v>42036</v>
      </c>
      <c r="G302" s="10">
        <v>44228</v>
      </c>
      <c r="H302" s="11">
        <v>7</v>
      </c>
      <c r="I302" s="20" t="s">
        <v>259</v>
      </c>
      <c r="J302" s="11" t="s">
        <v>261</v>
      </c>
      <c r="K302" s="11" t="s">
        <v>2958</v>
      </c>
      <c r="L302" s="11">
        <v>2</v>
      </c>
    </row>
    <row r="303" spans="1:12">
      <c r="A303" s="11" t="s">
        <v>553</v>
      </c>
      <c r="D303" s="11" t="s">
        <v>260</v>
      </c>
      <c r="E303" s="19" t="s">
        <v>803</v>
      </c>
      <c r="F303" s="10">
        <v>42036</v>
      </c>
      <c r="G303" s="10">
        <v>44228</v>
      </c>
      <c r="H303" s="11">
        <v>7</v>
      </c>
      <c r="I303" s="20" t="s">
        <v>259</v>
      </c>
      <c r="J303" s="11" t="s">
        <v>261</v>
      </c>
      <c r="K303" s="11" t="s">
        <v>2958</v>
      </c>
      <c r="L303" s="11">
        <v>2</v>
      </c>
    </row>
    <row r="304" spans="1:12">
      <c r="A304" s="11" t="s">
        <v>554</v>
      </c>
      <c r="D304" s="11" t="s">
        <v>260</v>
      </c>
      <c r="E304" s="19" t="s">
        <v>804</v>
      </c>
      <c r="F304" s="10">
        <v>42036</v>
      </c>
      <c r="G304" s="10">
        <v>44228</v>
      </c>
      <c r="H304" s="11">
        <v>7</v>
      </c>
      <c r="I304" s="20" t="s">
        <v>259</v>
      </c>
      <c r="J304" s="11" t="s">
        <v>261</v>
      </c>
      <c r="K304" s="11" t="s">
        <v>2958</v>
      </c>
      <c r="L304" s="11">
        <v>2</v>
      </c>
    </row>
    <row r="305" spans="1:12">
      <c r="A305" s="11" t="s">
        <v>555</v>
      </c>
      <c r="D305" s="11" t="s">
        <v>260</v>
      </c>
      <c r="E305" s="19" t="s">
        <v>805</v>
      </c>
      <c r="F305" s="10">
        <v>42036</v>
      </c>
      <c r="G305" s="10">
        <v>44228</v>
      </c>
      <c r="H305" s="11">
        <v>7</v>
      </c>
      <c r="I305" s="20" t="s">
        <v>259</v>
      </c>
      <c r="J305" s="11" t="s">
        <v>261</v>
      </c>
      <c r="K305" s="11" t="s">
        <v>2958</v>
      </c>
      <c r="L305" s="11">
        <v>2</v>
      </c>
    </row>
    <row r="306" spans="1:12">
      <c r="A306" s="11" t="s">
        <v>556</v>
      </c>
      <c r="D306" s="11" t="s">
        <v>260</v>
      </c>
      <c r="E306" s="19" t="s">
        <v>806</v>
      </c>
      <c r="F306" s="10">
        <v>42036</v>
      </c>
      <c r="G306" s="10">
        <v>44228</v>
      </c>
      <c r="H306" s="11">
        <v>7</v>
      </c>
      <c r="I306" s="20" t="s">
        <v>259</v>
      </c>
      <c r="J306" s="11" t="s">
        <v>261</v>
      </c>
      <c r="K306" s="11" t="s">
        <v>2958</v>
      </c>
      <c r="L306" s="11">
        <v>2</v>
      </c>
    </row>
    <row r="307" spans="1:12">
      <c r="A307" s="11" t="s">
        <v>557</v>
      </c>
      <c r="D307" s="11" t="s">
        <v>260</v>
      </c>
      <c r="E307" s="19" t="s">
        <v>807</v>
      </c>
      <c r="F307" s="10">
        <v>42036</v>
      </c>
      <c r="G307" s="10">
        <v>44228</v>
      </c>
      <c r="H307" s="11">
        <v>7</v>
      </c>
      <c r="I307" s="20" t="s">
        <v>259</v>
      </c>
      <c r="J307" s="11" t="s">
        <v>261</v>
      </c>
      <c r="K307" s="11" t="s">
        <v>2958</v>
      </c>
      <c r="L307" s="11">
        <v>2</v>
      </c>
    </row>
    <row r="308" spans="1:12">
      <c r="A308" s="11" t="s">
        <v>558</v>
      </c>
      <c r="D308" s="11" t="s">
        <v>260</v>
      </c>
      <c r="E308" s="19" t="s">
        <v>808</v>
      </c>
      <c r="F308" s="10">
        <v>42036</v>
      </c>
      <c r="G308" s="10">
        <v>44228</v>
      </c>
      <c r="H308" s="11">
        <v>7</v>
      </c>
      <c r="I308" s="20" t="s">
        <v>259</v>
      </c>
      <c r="J308" s="11" t="s">
        <v>261</v>
      </c>
      <c r="K308" s="11" t="s">
        <v>2958</v>
      </c>
      <c r="L308" s="11">
        <v>2</v>
      </c>
    </row>
    <row r="309" spans="1:12">
      <c r="A309" s="11" t="s">
        <v>559</v>
      </c>
      <c r="D309" s="11" t="s">
        <v>260</v>
      </c>
      <c r="E309" s="19" t="s">
        <v>809</v>
      </c>
      <c r="F309" s="10">
        <v>42036</v>
      </c>
      <c r="G309" s="10">
        <v>44228</v>
      </c>
      <c r="H309" s="11">
        <v>7</v>
      </c>
      <c r="I309" s="20" t="s">
        <v>259</v>
      </c>
      <c r="J309" s="11" t="s">
        <v>261</v>
      </c>
      <c r="K309" s="11" t="s">
        <v>2958</v>
      </c>
      <c r="L309" s="11">
        <v>2</v>
      </c>
    </row>
    <row r="310" spans="1:12">
      <c r="A310" s="11" t="s">
        <v>560</v>
      </c>
      <c r="D310" s="11" t="s">
        <v>260</v>
      </c>
      <c r="E310" s="19" t="s">
        <v>810</v>
      </c>
      <c r="F310" s="10">
        <v>42036</v>
      </c>
      <c r="G310" s="10">
        <v>44228</v>
      </c>
      <c r="H310" s="11">
        <v>7</v>
      </c>
      <c r="I310" s="20" t="s">
        <v>259</v>
      </c>
      <c r="J310" s="11" t="s">
        <v>261</v>
      </c>
      <c r="K310" s="11" t="s">
        <v>2958</v>
      </c>
      <c r="L310" s="11">
        <v>2</v>
      </c>
    </row>
    <row r="311" spans="1:12">
      <c r="A311" s="11" t="s">
        <v>561</v>
      </c>
      <c r="D311" s="11" t="s">
        <v>260</v>
      </c>
      <c r="E311" s="19" t="s">
        <v>811</v>
      </c>
      <c r="F311" s="10">
        <v>42036</v>
      </c>
      <c r="G311" s="10">
        <v>44228</v>
      </c>
      <c r="H311" s="11">
        <v>7</v>
      </c>
      <c r="I311" s="20" t="s">
        <v>259</v>
      </c>
      <c r="J311" s="11" t="s">
        <v>261</v>
      </c>
      <c r="K311" s="11" t="s">
        <v>2958</v>
      </c>
      <c r="L311" s="11">
        <v>2</v>
      </c>
    </row>
    <row r="312" spans="1:12">
      <c r="A312" s="11" t="s">
        <v>562</v>
      </c>
      <c r="D312" s="11" t="s">
        <v>260</v>
      </c>
      <c r="E312" s="19" t="s">
        <v>812</v>
      </c>
      <c r="F312" s="10">
        <v>42036</v>
      </c>
      <c r="G312" s="10">
        <v>44228</v>
      </c>
      <c r="H312" s="11">
        <v>7</v>
      </c>
      <c r="I312" s="20" t="s">
        <v>259</v>
      </c>
      <c r="J312" s="11" t="s">
        <v>261</v>
      </c>
      <c r="K312" s="11" t="s">
        <v>2958</v>
      </c>
      <c r="L312" s="11">
        <v>2</v>
      </c>
    </row>
    <row r="313" spans="1:12">
      <c r="A313" s="11" t="s">
        <v>563</v>
      </c>
      <c r="D313" s="11" t="s">
        <v>260</v>
      </c>
      <c r="E313" s="19" t="s">
        <v>813</v>
      </c>
      <c r="F313" s="10">
        <v>42036</v>
      </c>
      <c r="G313" s="10">
        <v>44228</v>
      </c>
      <c r="H313" s="11">
        <v>7</v>
      </c>
      <c r="I313" s="20" t="s">
        <v>259</v>
      </c>
      <c r="J313" s="11" t="s">
        <v>261</v>
      </c>
      <c r="K313" s="11" t="s">
        <v>2958</v>
      </c>
      <c r="L313" s="11">
        <v>2</v>
      </c>
    </row>
    <row r="314" spans="1:12">
      <c r="A314" s="11" t="s">
        <v>564</v>
      </c>
      <c r="D314" s="11" t="s">
        <v>260</v>
      </c>
      <c r="E314" s="19" t="s">
        <v>814</v>
      </c>
      <c r="F314" s="10">
        <v>42036</v>
      </c>
      <c r="G314" s="10">
        <v>44228</v>
      </c>
      <c r="H314" s="11">
        <v>7</v>
      </c>
      <c r="I314" s="20" t="s">
        <v>259</v>
      </c>
      <c r="J314" s="11" t="s">
        <v>261</v>
      </c>
      <c r="K314" s="11" t="s">
        <v>2958</v>
      </c>
      <c r="L314" s="11">
        <v>2</v>
      </c>
    </row>
    <row r="315" spans="1:12">
      <c r="A315" s="11" t="s">
        <v>565</v>
      </c>
      <c r="D315" s="11" t="s">
        <v>260</v>
      </c>
      <c r="E315" s="19" t="s">
        <v>815</v>
      </c>
      <c r="F315" s="10">
        <v>42036</v>
      </c>
      <c r="G315" s="10">
        <v>44228</v>
      </c>
      <c r="H315" s="11">
        <v>7</v>
      </c>
      <c r="I315" s="20" t="s">
        <v>259</v>
      </c>
      <c r="J315" s="11" t="s">
        <v>261</v>
      </c>
      <c r="K315" s="11" t="s">
        <v>2958</v>
      </c>
      <c r="L315" s="11">
        <v>2</v>
      </c>
    </row>
    <row r="316" spans="1:12">
      <c r="A316" s="11" t="s">
        <v>566</v>
      </c>
      <c r="D316" s="11" t="s">
        <v>260</v>
      </c>
      <c r="E316" s="19" t="s">
        <v>816</v>
      </c>
      <c r="F316" s="10">
        <v>42036</v>
      </c>
      <c r="G316" s="10">
        <v>44228</v>
      </c>
      <c r="H316" s="11">
        <v>7</v>
      </c>
      <c r="I316" s="20" t="s">
        <v>259</v>
      </c>
      <c r="J316" s="11" t="s">
        <v>261</v>
      </c>
      <c r="K316" s="11" t="s">
        <v>2958</v>
      </c>
      <c r="L316" s="11">
        <v>2</v>
      </c>
    </row>
    <row r="317" spans="1:12">
      <c r="A317" s="11" t="s">
        <v>567</v>
      </c>
      <c r="D317" s="11" t="s">
        <v>260</v>
      </c>
      <c r="E317" s="19" t="s">
        <v>817</v>
      </c>
      <c r="F317" s="10">
        <v>42036</v>
      </c>
      <c r="G317" s="10">
        <v>44228</v>
      </c>
      <c r="H317" s="11">
        <v>7</v>
      </c>
      <c r="I317" s="20" t="s">
        <v>259</v>
      </c>
      <c r="J317" s="11" t="s">
        <v>261</v>
      </c>
      <c r="K317" s="11" t="s">
        <v>2958</v>
      </c>
      <c r="L317" s="11">
        <v>2</v>
      </c>
    </row>
    <row r="318" spans="1:12">
      <c r="A318" s="11" t="s">
        <v>568</v>
      </c>
      <c r="D318" s="11" t="s">
        <v>260</v>
      </c>
      <c r="E318" s="19" t="s">
        <v>818</v>
      </c>
      <c r="F318" s="10">
        <v>42036</v>
      </c>
      <c r="G318" s="10">
        <v>44228</v>
      </c>
      <c r="H318" s="11">
        <v>7</v>
      </c>
      <c r="I318" s="20" t="s">
        <v>259</v>
      </c>
      <c r="J318" s="11" t="s">
        <v>261</v>
      </c>
      <c r="K318" s="11" t="s">
        <v>2958</v>
      </c>
      <c r="L318" s="11">
        <v>2</v>
      </c>
    </row>
    <row r="319" spans="1:12">
      <c r="A319" s="11" t="s">
        <v>569</v>
      </c>
      <c r="D319" s="11" t="s">
        <v>260</v>
      </c>
      <c r="E319" s="19" t="s">
        <v>819</v>
      </c>
      <c r="F319" s="10">
        <v>42036</v>
      </c>
      <c r="G319" s="10">
        <v>44228</v>
      </c>
      <c r="H319" s="11">
        <v>7</v>
      </c>
      <c r="I319" s="20" t="s">
        <v>259</v>
      </c>
      <c r="J319" s="11" t="s">
        <v>261</v>
      </c>
      <c r="K319" s="11" t="s">
        <v>2958</v>
      </c>
      <c r="L319" s="11">
        <v>2</v>
      </c>
    </row>
    <row r="320" spans="1:12">
      <c r="A320" s="11" t="s">
        <v>570</v>
      </c>
      <c r="D320" s="11" t="s">
        <v>260</v>
      </c>
      <c r="E320" s="19" t="s">
        <v>820</v>
      </c>
      <c r="F320" s="10">
        <v>42036</v>
      </c>
      <c r="G320" s="10">
        <v>44228</v>
      </c>
      <c r="H320" s="11">
        <v>7</v>
      </c>
      <c r="I320" s="20" t="s">
        <v>259</v>
      </c>
      <c r="J320" s="11" t="s">
        <v>261</v>
      </c>
      <c r="K320" s="11" t="s">
        <v>2958</v>
      </c>
      <c r="L320" s="11">
        <v>2</v>
      </c>
    </row>
    <row r="321" spans="1:12">
      <c r="A321" s="11" t="s">
        <v>571</v>
      </c>
      <c r="D321" s="11" t="s">
        <v>260</v>
      </c>
      <c r="E321" s="19" t="s">
        <v>821</v>
      </c>
      <c r="F321" s="10">
        <v>42036</v>
      </c>
      <c r="G321" s="10">
        <v>44228</v>
      </c>
      <c r="H321" s="11">
        <v>7</v>
      </c>
      <c r="I321" s="20" t="s">
        <v>259</v>
      </c>
      <c r="J321" s="11" t="s">
        <v>261</v>
      </c>
      <c r="K321" s="11" t="s">
        <v>2958</v>
      </c>
      <c r="L321" s="11">
        <v>2</v>
      </c>
    </row>
    <row r="322" spans="1:12">
      <c r="A322" s="11" t="s">
        <v>572</v>
      </c>
      <c r="D322" s="11" t="s">
        <v>260</v>
      </c>
      <c r="E322" s="19" t="s">
        <v>822</v>
      </c>
      <c r="F322" s="10">
        <v>42036</v>
      </c>
      <c r="G322" s="10">
        <v>44228</v>
      </c>
      <c r="H322" s="11">
        <v>7</v>
      </c>
      <c r="I322" s="20" t="s">
        <v>259</v>
      </c>
      <c r="J322" s="11" t="s">
        <v>261</v>
      </c>
      <c r="K322" s="11" t="s">
        <v>2958</v>
      </c>
      <c r="L322" s="11">
        <v>2</v>
      </c>
    </row>
    <row r="323" spans="1:12">
      <c r="A323" s="11" t="s">
        <v>573</v>
      </c>
      <c r="D323" s="11" t="s">
        <v>260</v>
      </c>
      <c r="E323" s="19" t="s">
        <v>823</v>
      </c>
      <c r="F323" s="10">
        <v>42036</v>
      </c>
      <c r="G323" s="10">
        <v>44228</v>
      </c>
      <c r="H323" s="11">
        <v>7</v>
      </c>
      <c r="I323" s="20" t="s">
        <v>259</v>
      </c>
      <c r="J323" s="11" t="s">
        <v>261</v>
      </c>
      <c r="K323" s="11" t="s">
        <v>2958</v>
      </c>
      <c r="L323" s="11">
        <v>2</v>
      </c>
    </row>
    <row r="324" spans="1:12">
      <c r="A324" s="11" t="s">
        <v>574</v>
      </c>
      <c r="D324" s="11" t="s">
        <v>260</v>
      </c>
      <c r="E324" s="19" t="s">
        <v>824</v>
      </c>
      <c r="F324" s="10">
        <v>42036</v>
      </c>
      <c r="G324" s="10">
        <v>44228</v>
      </c>
      <c r="H324" s="11">
        <v>7</v>
      </c>
      <c r="I324" s="20" t="s">
        <v>259</v>
      </c>
      <c r="J324" s="11" t="s">
        <v>261</v>
      </c>
      <c r="K324" s="11" t="s">
        <v>2958</v>
      </c>
      <c r="L324" s="11">
        <v>2</v>
      </c>
    </row>
    <row r="325" spans="1:12">
      <c r="A325" s="11" t="s">
        <v>575</v>
      </c>
      <c r="D325" s="11" t="s">
        <v>260</v>
      </c>
      <c r="E325" s="19" t="s">
        <v>825</v>
      </c>
      <c r="F325" s="10">
        <v>42036</v>
      </c>
      <c r="G325" s="10">
        <v>44228</v>
      </c>
      <c r="H325" s="11">
        <v>7</v>
      </c>
      <c r="I325" s="20" t="s">
        <v>259</v>
      </c>
      <c r="J325" s="11" t="s">
        <v>261</v>
      </c>
      <c r="K325" s="11" t="s">
        <v>2958</v>
      </c>
      <c r="L325" s="11">
        <v>2</v>
      </c>
    </row>
    <row r="326" spans="1:12">
      <c r="A326" s="11" t="s">
        <v>576</v>
      </c>
      <c r="D326" s="11" t="s">
        <v>260</v>
      </c>
      <c r="E326" s="19" t="s">
        <v>826</v>
      </c>
      <c r="F326" s="10">
        <v>42036</v>
      </c>
      <c r="G326" s="10">
        <v>44228</v>
      </c>
      <c r="H326" s="11">
        <v>7</v>
      </c>
      <c r="I326" s="20" t="s">
        <v>259</v>
      </c>
      <c r="J326" s="11" t="s">
        <v>261</v>
      </c>
      <c r="K326" s="11" t="s">
        <v>2958</v>
      </c>
      <c r="L326" s="11">
        <v>2</v>
      </c>
    </row>
    <row r="327" spans="1:12">
      <c r="A327" s="11" t="s">
        <v>577</v>
      </c>
      <c r="D327" s="11" t="s">
        <v>260</v>
      </c>
      <c r="E327" s="19" t="s">
        <v>827</v>
      </c>
      <c r="F327" s="10">
        <v>42036</v>
      </c>
      <c r="G327" s="10">
        <v>44228</v>
      </c>
      <c r="H327" s="11">
        <v>7</v>
      </c>
      <c r="I327" s="20" t="s">
        <v>259</v>
      </c>
      <c r="J327" s="11" t="s">
        <v>261</v>
      </c>
      <c r="K327" s="11" t="s">
        <v>2958</v>
      </c>
      <c r="L327" s="11">
        <v>2</v>
      </c>
    </row>
    <row r="328" spans="1:12">
      <c r="A328" s="11" t="s">
        <v>578</v>
      </c>
      <c r="D328" s="11" t="s">
        <v>260</v>
      </c>
      <c r="E328" s="19" t="s">
        <v>828</v>
      </c>
      <c r="F328" s="10">
        <v>42036</v>
      </c>
      <c r="G328" s="10">
        <v>44228</v>
      </c>
      <c r="H328" s="11">
        <v>7</v>
      </c>
      <c r="I328" s="20" t="s">
        <v>259</v>
      </c>
      <c r="J328" s="11" t="s">
        <v>261</v>
      </c>
      <c r="K328" s="11" t="s">
        <v>2958</v>
      </c>
      <c r="L328" s="11">
        <v>2</v>
      </c>
    </row>
    <row r="329" spans="1:12">
      <c r="A329" s="11" t="s">
        <v>579</v>
      </c>
      <c r="D329" s="11" t="s">
        <v>260</v>
      </c>
      <c r="E329" s="19" t="s">
        <v>829</v>
      </c>
      <c r="F329" s="10">
        <v>42036</v>
      </c>
      <c r="G329" s="10">
        <v>44228</v>
      </c>
      <c r="H329" s="11">
        <v>7</v>
      </c>
      <c r="I329" s="20" t="s">
        <v>259</v>
      </c>
      <c r="J329" s="11" t="s">
        <v>261</v>
      </c>
      <c r="K329" s="11" t="s">
        <v>2958</v>
      </c>
      <c r="L329" s="11">
        <v>2</v>
      </c>
    </row>
    <row r="330" spans="1:12">
      <c r="A330" s="11" t="s">
        <v>580</v>
      </c>
      <c r="D330" s="11" t="s">
        <v>260</v>
      </c>
      <c r="E330" s="19" t="s">
        <v>830</v>
      </c>
      <c r="F330" s="10">
        <v>42036</v>
      </c>
      <c r="G330" s="10">
        <v>44228</v>
      </c>
      <c r="H330" s="11">
        <v>7</v>
      </c>
      <c r="I330" s="20" t="s">
        <v>259</v>
      </c>
      <c r="J330" s="11" t="s">
        <v>261</v>
      </c>
      <c r="K330" s="11" t="s">
        <v>2958</v>
      </c>
      <c r="L330" s="11">
        <v>2</v>
      </c>
    </row>
    <row r="331" spans="1:12">
      <c r="A331" s="11" t="s">
        <v>581</v>
      </c>
      <c r="D331" s="11" t="s">
        <v>260</v>
      </c>
      <c r="E331" s="19" t="s">
        <v>831</v>
      </c>
      <c r="F331" s="10">
        <v>42036</v>
      </c>
      <c r="G331" s="10">
        <v>44228</v>
      </c>
      <c r="H331" s="11">
        <v>7</v>
      </c>
      <c r="I331" s="20" t="s">
        <v>259</v>
      </c>
      <c r="J331" s="11" t="s">
        <v>261</v>
      </c>
      <c r="K331" s="11" t="s">
        <v>2958</v>
      </c>
      <c r="L331" s="11">
        <v>2</v>
      </c>
    </row>
    <row r="332" spans="1:12">
      <c r="A332" s="11" t="s">
        <v>582</v>
      </c>
      <c r="D332" s="11" t="s">
        <v>260</v>
      </c>
      <c r="E332" s="19" t="s">
        <v>832</v>
      </c>
      <c r="F332" s="10">
        <v>42036</v>
      </c>
      <c r="G332" s="10">
        <v>44228</v>
      </c>
      <c r="H332" s="11">
        <v>7</v>
      </c>
      <c r="I332" s="20" t="s">
        <v>259</v>
      </c>
      <c r="J332" s="11" t="s">
        <v>261</v>
      </c>
      <c r="K332" s="11" t="s">
        <v>2958</v>
      </c>
      <c r="L332" s="11">
        <v>2</v>
      </c>
    </row>
    <row r="333" spans="1:12">
      <c r="A333" s="11" t="s">
        <v>583</v>
      </c>
      <c r="D333" s="11" t="s">
        <v>260</v>
      </c>
      <c r="E333" s="19" t="s">
        <v>833</v>
      </c>
      <c r="F333" s="10">
        <v>42036</v>
      </c>
      <c r="G333" s="10">
        <v>44228</v>
      </c>
      <c r="H333" s="11">
        <v>7</v>
      </c>
      <c r="I333" s="20" t="s">
        <v>259</v>
      </c>
      <c r="J333" s="11" t="s">
        <v>261</v>
      </c>
      <c r="K333" s="11" t="s">
        <v>2958</v>
      </c>
      <c r="L333" s="11">
        <v>2</v>
      </c>
    </row>
    <row r="334" spans="1:12">
      <c r="A334" s="11" t="s">
        <v>584</v>
      </c>
      <c r="D334" s="11" t="s">
        <v>260</v>
      </c>
      <c r="E334" s="19" t="s">
        <v>834</v>
      </c>
      <c r="F334" s="10">
        <v>42036</v>
      </c>
      <c r="G334" s="10">
        <v>44228</v>
      </c>
      <c r="H334" s="11">
        <v>7</v>
      </c>
      <c r="I334" s="20" t="s">
        <v>259</v>
      </c>
      <c r="J334" s="11" t="s">
        <v>261</v>
      </c>
      <c r="K334" s="11" t="s">
        <v>2958</v>
      </c>
      <c r="L334" s="11">
        <v>2</v>
      </c>
    </row>
    <row r="335" spans="1:12">
      <c r="A335" s="11" t="s">
        <v>585</v>
      </c>
      <c r="D335" s="11" t="s">
        <v>260</v>
      </c>
      <c r="E335" s="19" t="s">
        <v>835</v>
      </c>
      <c r="F335" s="10">
        <v>42036</v>
      </c>
      <c r="G335" s="10">
        <v>44228</v>
      </c>
      <c r="H335" s="11">
        <v>7</v>
      </c>
      <c r="I335" s="20" t="s">
        <v>259</v>
      </c>
      <c r="J335" s="11" t="s">
        <v>261</v>
      </c>
      <c r="K335" s="11" t="s">
        <v>2958</v>
      </c>
      <c r="L335" s="11">
        <v>2</v>
      </c>
    </row>
    <row r="336" spans="1:12">
      <c r="A336" s="11" t="s">
        <v>586</v>
      </c>
      <c r="D336" s="11" t="s">
        <v>260</v>
      </c>
      <c r="E336" s="19" t="s">
        <v>836</v>
      </c>
      <c r="F336" s="10">
        <v>42036</v>
      </c>
      <c r="G336" s="10">
        <v>44228</v>
      </c>
      <c r="H336" s="11">
        <v>7</v>
      </c>
      <c r="I336" s="20" t="s">
        <v>259</v>
      </c>
      <c r="J336" s="11" t="s">
        <v>261</v>
      </c>
      <c r="K336" s="11" t="s">
        <v>2958</v>
      </c>
      <c r="L336" s="11">
        <v>2</v>
      </c>
    </row>
    <row r="337" spans="1:12">
      <c r="A337" s="11" t="s">
        <v>587</v>
      </c>
      <c r="D337" s="11" t="s">
        <v>260</v>
      </c>
      <c r="E337" s="19" t="s">
        <v>837</v>
      </c>
      <c r="F337" s="10">
        <v>42036</v>
      </c>
      <c r="G337" s="10">
        <v>44228</v>
      </c>
      <c r="H337" s="11">
        <v>7</v>
      </c>
      <c r="I337" s="20" t="s">
        <v>259</v>
      </c>
      <c r="J337" s="11" t="s">
        <v>261</v>
      </c>
      <c r="K337" s="11" t="s">
        <v>2958</v>
      </c>
      <c r="L337" s="11">
        <v>2</v>
      </c>
    </row>
    <row r="338" spans="1:12">
      <c r="A338" s="11" t="s">
        <v>588</v>
      </c>
      <c r="D338" s="11" t="s">
        <v>260</v>
      </c>
      <c r="E338" s="19" t="s">
        <v>838</v>
      </c>
      <c r="F338" s="10">
        <v>42036</v>
      </c>
      <c r="G338" s="10">
        <v>44228</v>
      </c>
      <c r="H338" s="11">
        <v>7</v>
      </c>
      <c r="I338" s="20" t="s">
        <v>259</v>
      </c>
      <c r="J338" s="11" t="s">
        <v>261</v>
      </c>
      <c r="K338" s="11" t="s">
        <v>2958</v>
      </c>
      <c r="L338" s="11">
        <v>2</v>
      </c>
    </row>
    <row r="339" spans="1:12">
      <c r="A339" s="11" t="s">
        <v>589</v>
      </c>
      <c r="D339" s="11" t="s">
        <v>260</v>
      </c>
      <c r="E339" s="19" t="s">
        <v>839</v>
      </c>
      <c r="F339" s="10">
        <v>42036</v>
      </c>
      <c r="G339" s="10">
        <v>44228</v>
      </c>
      <c r="H339" s="11">
        <v>7</v>
      </c>
      <c r="I339" s="20" t="s">
        <v>259</v>
      </c>
      <c r="J339" s="11" t="s">
        <v>261</v>
      </c>
      <c r="K339" s="11" t="s">
        <v>2958</v>
      </c>
      <c r="L339" s="11">
        <v>2</v>
      </c>
    </row>
    <row r="340" spans="1:12">
      <c r="A340" s="11" t="s">
        <v>590</v>
      </c>
      <c r="D340" s="11" t="s">
        <v>260</v>
      </c>
      <c r="E340" s="19" t="s">
        <v>840</v>
      </c>
      <c r="F340" s="10">
        <v>42036</v>
      </c>
      <c r="G340" s="10">
        <v>44228</v>
      </c>
      <c r="H340" s="11">
        <v>7</v>
      </c>
      <c r="I340" s="20" t="s">
        <v>259</v>
      </c>
      <c r="J340" s="11" t="s">
        <v>261</v>
      </c>
      <c r="K340" s="11" t="s">
        <v>2958</v>
      </c>
      <c r="L340" s="11">
        <v>2</v>
      </c>
    </row>
    <row r="341" spans="1:12">
      <c r="A341" s="11" t="s">
        <v>591</v>
      </c>
      <c r="D341" s="11" t="s">
        <v>260</v>
      </c>
      <c r="E341" s="19" t="s">
        <v>841</v>
      </c>
      <c r="F341" s="10">
        <v>42036</v>
      </c>
      <c r="G341" s="10">
        <v>44228</v>
      </c>
      <c r="H341" s="11">
        <v>7</v>
      </c>
      <c r="I341" s="20" t="s">
        <v>259</v>
      </c>
      <c r="J341" s="11" t="s">
        <v>261</v>
      </c>
      <c r="K341" s="11" t="s">
        <v>2958</v>
      </c>
      <c r="L341" s="11">
        <v>2</v>
      </c>
    </row>
    <row r="342" spans="1:12">
      <c r="A342" s="11" t="s">
        <v>592</v>
      </c>
      <c r="D342" s="11" t="s">
        <v>260</v>
      </c>
      <c r="E342" s="19" t="s">
        <v>842</v>
      </c>
      <c r="F342" s="10">
        <v>42036</v>
      </c>
      <c r="G342" s="10">
        <v>44228</v>
      </c>
      <c r="H342" s="11">
        <v>7</v>
      </c>
      <c r="I342" s="20" t="s">
        <v>259</v>
      </c>
      <c r="J342" s="11" t="s">
        <v>261</v>
      </c>
      <c r="K342" s="11" t="s">
        <v>2958</v>
      </c>
      <c r="L342" s="11">
        <v>2</v>
      </c>
    </row>
    <row r="343" spans="1:12">
      <c r="A343" s="11" t="s">
        <v>593</v>
      </c>
      <c r="D343" s="11" t="s">
        <v>260</v>
      </c>
      <c r="E343" s="19" t="s">
        <v>843</v>
      </c>
      <c r="F343" s="10">
        <v>42036</v>
      </c>
      <c r="G343" s="10">
        <v>44228</v>
      </c>
      <c r="H343" s="11">
        <v>7</v>
      </c>
      <c r="I343" s="20" t="s">
        <v>259</v>
      </c>
      <c r="J343" s="11" t="s">
        <v>261</v>
      </c>
      <c r="K343" s="11" t="s">
        <v>2958</v>
      </c>
      <c r="L343" s="11">
        <v>2</v>
      </c>
    </row>
    <row r="344" spans="1:12">
      <c r="A344" s="11" t="s">
        <v>594</v>
      </c>
      <c r="D344" s="11" t="s">
        <v>260</v>
      </c>
      <c r="E344" s="19" t="s">
        <v>844</v>
      </c>
      <c r="F344" s="10">
        <v>42036</v>
      </c>
      <c r="G344" s="10">
        <v>44228</v>
      </c>
      <c r="H344" s="11">
        <v>7</v>
      </c>
      <c r="I344" s="20" t="s">
        <v>259</v>
      </c>
      <c r="J344" s="11" t="s">
        <v>261</v>
      </c>
      <c r="K344" s="11" t="s">
        <v>2958</v>
      </c>
      <c r="L344" s="11">
        <v>2</v>
      </c>
    </row>
    <row r="345" spans="1:12">
      <c r="A345" s="11" t="s">
        <v>595</v>
      </c>
      <c r="D345" s="11" t="s">
        <v>260</v>
      </c>
      <c r="E345" s="19" t="s">
        <v>845</v>
      </c>
      <c r="F345" s="10">
        <v>42036</v>
      </c>
      <c r="G345" s="10">
        <v>44228</v>
      </c>
      <c r="H345" s="11">
        <v>7</v>
      </c>
      <c r="I345" s="20" t="s">
        <v>259</v>
      </c>
      <c r="J345" s="11" t="s">
        <v>261</v>
      </c>
      <c r="K345" s="11" t="s">
        <v>2958</v>
      </c>
      <c r="L345" s="11">
        <v>2</v>
      </c>
    </row>
    <row r="346" spans="1:12">
      <c r="A346" s="11" t="s">
        <v>596</v>
      </c>
      <c r="D346" s="11" t="s">
        <v>260</v>
      </c>
      <c r="E346" s="19" t="s">
        <v>846</v>
      </c>
      <c r="F346" s="10">
        <v>42036</v>
      </c>
      <c r="G346" s="10">
        <v>44228</v>
      </c>
      <c r="H346" s="11">
        <v>7</v>
      </c>
      <c r="I346" s="20" t="s">
        <v>259</v>
      </c>
      <c r="J346" s="11" t="s">
        <v>261</v>
      </c>
      <c r="K346" s="11" t="s">
        <v>2958</v>
      </c>
      <c r="L346" s="11">
        <v>2</v>
      </c>
    </row>
    <row r="347" spans="1:12">
      <c r="A347" s="11" t="s">
        <v>597</v>
      </c>
      <c r="D347" s="11" t="s">
        <v>260</v>
      </c>
      <c r="E347" s="19" t="s">
        <v>847</v>
      </c>
      <c r="F347" s="10">
        <v>42036</v>
      </c>
      <c r="G347" s="10">
        <v>44228</v>
      </c>
      <c r="H347" s="11">
        <v>7</v>
      </c>
      <c r="I347" s="20" t="s">
        <v>259</v>
      </c>
      <c r="J347" s="11" t="s">
        <v>261</v>
      </c>
      <c r="K347" s="11" t="s">
        <v>2958</v>
      </c>
      <c r="L347" s="11">
        <v>2</v>
      </c>
    </row>
    <row r="348" spans="1:12">
      <c r="A348" s="11" t="s">
        <v>598</v>
      </c>
      <c r="D348" s="11" t="s">
        <v>260</v>
      </c>
      <c r="E348" s="19" t="s">
        <v>848</v>
      </c>
      <c r="F348" s="10">
        <v>42036</v>
      </c>
      <c r="G348" s="10">
        <v>44228</v>
      </c>
      <c r="H348" s="11">
        <v>7</v>
      </c>
      <c r="I348" s="20" t="s">
        <v>259</v>
      </c>
      <c r="J348" s="11" t="s">
        <v>261</v>
      </c>
      <c r="K348" s="11" t="s">
        <v>2958</v>
      </c>
      <c r="L348" s="11">
        <v>2</v>
      </c>
    </row>
    <row r="349" spans="1:12">
      <c r="A349" s="11" t="s">
        <v>599</v>
      </c>
      <c r="D349" s="11" t="s">
        <v>260</v>
      </c>
      <c r="E349" s="19" t="s">
        <v>849</v>
      </c>
      <c r="F349" s="10">
        <v>42036</v>
      </c>
      <c r="G349" s="10">
        <v>44228</v>
      </c>
      <c r="H349" s="11">
        <v>7</v>
      </c>
      <c r="I349" s="20" t="s">
        <v>259</v>
      </c>
      <c r="J349" s="11" t="s">
        <v>261</v>
      </c>
      <c r="K349" s="11" t="s">
        <v>2958</v>
      </c>
      <c r="L349" s="11">
        <v>2</v>
      </c>
    </row>
    <row r="350" spans="1:12">
      <c r="A350" s="11" t="s">
        <v>600</v>
      </c>
      <c r="D350" s="11" t="s">
        <v>260</v>
      </c>
      <c r="E350" s="19" t="s">
        <v>850</v>
      </c>
      <c r="F350" s="10">
        <v>42036</v>
      </c>
      <c r="G350" s="10">
        <v>44228</v>
      </c>
      <c r="H350" s="11">
        <v>7</v>
      </c>
      <c r="I350" s="20" t="s">
        <v>259</v>
      </c>
      <c r="J350" s="11" t="s">
        <v>261</v>
      </c>
      <c r="K350" s="11" t="s">
        <v>2958</v>
      </c>
      <c r="L350" s="11">
        <v>2</v>
      </c>
    </row>
    <row r="351" spans="1:12">
      <c r="A351" s="11" t="s">
        <v>601</v>
      </c>
      <c r="D351" s="11" t="s">
        <v>260</v>
      </c>
      <c r="E351" s="19" t="s">
        <v>851</v>
      </c>
      <c r="F351" s="10">
        <v>42036</v>
      </c>
      <c r="G351" s="10">
        <v>44228</v>
      </c>
      <c r="H351" s="11">
        <v>7</v>
      </c>
      <c r="I351" s="20" t="s">
        <v>259</v>
      </c>
      <c r="J351" s="11" t="s">
        <v>261</v>
      </c>
      <c r="K351" s="11" t="s">
        <v>2958</v>
      </c>
      <c r="L351" s="11">
        <v>2</v>
      </c>
    </row>
    <row r="352" spans="1:12">
      <c r="A352" s="11" t="s">
        <v>602</v>
      </c>
      <c r="D352" s="11" t="s">
        <v>260</v>
      </c>
      <c r="E352" s="19" t="s">
        <v>852</v>
      </c>
      <c r="F352" s="10">
        <v>42036</v>
      </c>
      <c r="G352" s="10">
        <v>44228</v>
      </c>
      <c r="H352" s="11">
        <v>7</v>
      </c>
      <c r="I352" s="20" t="s">
        <v>259</v>
      </c>
      <c r="J352" s="11" t="s">
        <v>261</v>
      </c>
      <c r="K352" s="11" t="s">
        <v>2958</v>
      </c>
      <c r="L352" s="11">
        <v>2</v>
      </c>
    </row>
    <row r="353" spans="1:12">
      <c r="A353" s="11" t="s">
        <v>603</v>
      </c>
      <c r="D353" s="11" t="s">
        <v>260</v>
      </c>
      <c r="E353" s="19" t="s">
        <v>853</v>
      </c>
      <c r="F353" s="10">
        <v>42036</v>
      </c>
      <c r="G353" s="10">
        <v>44228</v>
      </c>
      <c r="H353" s="11">
        <v>7</v>
      </c>
      <c r="I353" s="20" t="s">
        <v>259</v>
      </c>
      <c r="J353" s="11" t="s">
        <v>261</v>
      </c>
      <c r="K353" s="11" t="s">
        <v>2958</v>
      </c>
      <c r="L353" s="11">
        <v>2</v>
      </c>
    </row>
    <row r="354" spans="1:12">
      <c r="A354" s="11" t="s">
        <v>604</v>
      </c>
      <c r="D354" s="11" t="s">
        <v>260</v>
      </c>
      <c r="E354" s="19" t="s">
        <v>854</v>
      </c>
      <c r="F354" s="10">
        <v>42036</v>
      </c>
      <c r="G354" s="10">
        <v>44228</v>
      </c>
      <c r="H354" s="11">
        <v>7</v>
      </c>
      <c r="I354" s="20" t="s">
        <v>259</v>
      </c>
      <c r="J354" s="11" t="s">
        <v>261</v>
      </c>
      <c r="K354" s="11" t="s">
        <v>2958</v>
      </c>
      <c r="L354" s="11">
        <v>2</v>
      </c>
    </row>
    <row r="355" spans="1:12">
      <c r="A355" s="11" t="s">
        <v>605</v>
      </c>
      <c r="D355" s="11" t="s">
        <v>260</v>
      </c>
      <c r="E355" s="19" t="s">
        <v>855</v>
      </c>
      <c r="F355" s="10">
        <v>42036</v>
      </c>
      <c r="G355" s="10">
        <v>44228</v>
      </c>
      <c r="H355" s="11">
        <v>7</v>
      </c>
      <c r="I355" s="20" t="s">
        <v>259</v>
      </c>
      <c r="J355" s="11" t="s">
        <v>261</v>
      </c>
      <c r="K355" s="11" t="s">
        <v>2958</v>
      </c>
      <c r="L355" s="11">
        <v>2</v>
      </c>
    </row>
    <row r="356" spans="1:12">
      <c r="A356" s="11" t="s">
        <v>606</v>
      </c>
      <c r="D356" s="11" t="s">
        <v>260</v>
      </c>
      <c r="E356" s="19" t="s">
        <v>856</v>
      </c>
      <c r="F356" s="10">
        <v>42036</v>
      </c>
      <c r="G356" s="10">
        <v>44228</v>
      </c>
      <c r="H356" s="11">
        <v>7</v>
      </c>
      <c r="I356" s="20" t="s">
        <v>259</v>
      </c>
      <c r="J356" s="11" t="s">
        <v>261</v>
      </c>
      <c r="K356" s="11" t="s">
        <v>2958</v>
      </c>
      <c r="L356" s="11">
        <v>2</v>
      </c>
    </row>
    <row r="357" spans="1:12">
      <c r="A357" s="11" t="s">
        <v>607</v>
      </c>
      <c r="D357" s="11" t="s">
        <v>260</v>
      </c>
      <c r="E357" s="19" t="s">
        <v>857</v>
      </c>
      <c r="F357" s="10">
        <v>42036</v>
      </c>
      <c r="G357" s="10">
        <v>44228</v>
      </c>
      <c r="H357" s="11">
        <v>7</v>
      </c>
      <c r="I357" s="20" t="s">
        <v>259</v>
      </c>
      <c r="J357" s="11" t="s">
        <v>261</v>
      </c>
      <c r="K357" s="11" t="s">
        <v>2958</v>
      </c>
      <c r="L357" s="11">
        <v>2</v>
      </c>
    </row>
    <row r="358" spans="1:12">
      <c r="A358" s="11" t="s">
        <v>608</v>
      </c>
      <c r="D358" s="11" t="s">
        <v>260</v>
      </c>
      <c r="E358" s="19" t="s">
        <v>858</v>
      </c>
      <c r="F358" s="10">
        <v>42036</v>
      </c>
      <c r="G358" s="10">
        <v>44228</v>
      </c>
      <c r="H358" s="11">
        <v>7</v>
      </c>
      <c r="I358" s="20" t="s">
        <v>259</v>
      </c>
      <c r="J358" s="11" t="s">
        <v>261</v>
      </c>
      <c r="K358" s="11" t="s">
        <v>2958</v>
      </c>
      <c r="L358" s="11">
        <v>2</v>
      </c>
    </row>
    <row r="359" spans="1:12">
      <c r="A359" s="11" t="s">
        <v>609</v>
      </c>
      <c r="D359" s="11" t="s">
        <v>260</v>
      </c>
      <c r="E359" s="19" t="s">
        <v>859</v>
      </c>
      <c r="F359" s="10">
        <v>42036</v>
      </c>
      <c r="G359" s="10">
        <v>44228</v>
      </c>
      <c r="H359" s="11">
        <v>7</v>
      </c>
      <c r="I359" s="20" t="s">
        <v>259</v>
      </c>
      <c r="J359" s="11" t="s">
        <v>261</v>
      </c>
      <c r="K359" s="11" t="s">
        <v>2958</v>
      </c>
      <c r="L359" s="11">
        <v>2</v>
      </c>
    </row>
    <row r="360" spans="1:12">
      <c r="A360" s="11" t="s">
        <v>610</v>
      </c>
      <c r="D360" s="11" t="s">
        <v>260</v>
      </c>
      <c r="E360" s="19" t="s">
        <v>860</v>
      </c>
      <c r="F360" s="10">
        <v>42036</v>
      </c>
      <c r="G360" s="10">
        <v>44228</v>
      </c>
      <c r="H360" s="11">
        <v>7</v>
      </c>
      <c r="I360" s="20" t="s">
        <v>259</v>
      </c>
      <c r="J360" s="11" t="s">
        <v>261</v>
      </c>
      <c r="K360" s="11" t="s">
        <v>2958</v>
      </c>
      <c r="L360" s="11">
        <v>2</v>
      </c>
    </row>
    <row r="361" spans="1:12">
      <c r="A361" s="11" t="s">
        <v>611</v>
      </c>
      <c r="D361" s="11" t="s">
        <v>260</v>
      </c>
      <c r="E361" s="19" t="s">
        <v>861</v>
      </c>
      <c r="F361" s="10">
        <v>42036</v>
      </c>
      <c r="G361" s="10">
        <v>44228</v>
      </c>
      <c r="H361" s="11">
        <v>7</v>
      </c>
      <c r="I361" s="20" t="s">
        <v>259</v>
      </c>
      <c r="J361" s="11" t="s">
        <v>261</v>
      </c>
      <c r="K361" s="11" t="s">
        <v>2958</v>
      </c>
      <c r="L361" s="11">
        <v>2</v>
      </c>
    </row>
    <row r="362" spans="1:12">
      <c r="A362" s="11" t="s">
        <v>612</v>
      </c>
      <c r="D362" s="11" t="s">
        <v>260</v>
      </c>
      <c r="E362" s="19" t="s">
        <v>862</v>
      </c>
      <c r="F362" s="10">
        <v>42036</v>
      </c>
      <c r="G362" s="10">
        <v>44228</v>
      </c>
      <c r="H362" s="11">
        <v>7</v>
      </c>
      <c r="I362" s="20" t="s">
        <v>259</v>
      </c>
      <c r="J362" s="11" t="s">
        <v>261</v>
      </c>
      <c r="K362" s="11" t="s">
        <v>2958</v>
      </c>
      <c r="L362" s="11">
        <v>2</v>
      </c>
    </row>
    <row r="363" spans="1:12">
      <c r="A363" s="11" t="s">
        <v>613</v>
      </c>
      <c r="D363" s="11" t="s">
        <v>260</v>
      </c>
      <c r="E363" s="19" t="s">
        <v>863</v>
      </c>
      <c r="F363" s="10">
        <v>42036</v>
      </c>
      <c r="G363" s="10">
        <v>44228</v>
      </c>
      <c r="H363" s="11">
        <v>7</v>
      </c>
      <c r="I363" s="20" t="s">
        <v>259</v>
      </c>
      <c r="J363" s="11" t="s">
        <v>261</v>
      </c>
      <c r="K363" s="11" t="s">
        <v>2958</v>
      </c>
      <c r="L363" s="11">
        <v>2</v>
      </c>
    </row>
    <row r="364" spans="1:12">
      <c r="A364" s="11" t="s">
        <v>614</v>
      </c>
      <c r="D364" s="11" t="s">
        <v>260</v>
      </c>
      <c r="E364" s="19" t="s">
        <v>864</v>
      </c>
      <c r="F364" s="10">
        <v>42036</v>
      </c>
      <c r="G364" s="10">
        <v>44228</v>
      </c>
      <c r="H364" s="11">
        <v>7</v>
      </c>
      <c r="I364" s="20" t="s">
        <v>259</v>
      </c>
      <c r="J364" s="11" t="s">
        <v>261</v>
      </c>
      <c r="K364" s="11" t="s">
        <v>2958</v>
      </c>
      <c r="L364" s="11">
        <v>2</v>
      </c>
    </row>
    <row r="365" spans="1:12">
      <c r="A365" s="11" t="s">
        <v>615</v>
      </c>
      <c r="D365" s="11" t="s">
        <v>260</v>
      </c>
      <c r="E365" s="19" t="s">
        <v>865</v>
      </c>
      <c r="F365" s="10">
        <v>42036</v>
      </c>
      <c r="G365" s="10">
        <v>44228</v>
      </c>
      <c r="H365" s="11">
        <v>7</v>
      </c>
      <c r="I365" s="20" t="s">
        <v>259</v>
      </c>
      <c r="J365" s="11" t="s">
        <v>261</v>
      </c>
      <c r="K365" s="11" t="s">
        <v>2958</v>
      </c>
      <c r="L365" s="11">
        <v>2</v>
      </c>
    </row>
    <row r="366" spans="1:12">
      <c r="A366" s="11" t="s">
        <v>616</v>
      </c>
      <c r="D366" s="11" t="s">
        <v>260</v>
      </c>
      <c r="E366" s="19" t="s">
        <v>866</v>
      </c>
      <c r="F366" s="10">
        <v>42036</v>
      </c>
      <c r="G366" s="10">
        <v>44228</v>
      </c>
      <c r="H366" s="11">
        <v>7</v>
      </c>
      <c r="I366" s="20" t="s">
        <v>259</v>
      </c>
      <c r="J366" s="11" t="s">
        <v>261</v>
      </c>
      <c r="K366" s="11" t="s">
        <v>2958</v>
      </c>
      <c r="L366" s="11">
        <v>2</v>
      </c>
    </row>
    <row r="367" spans="1:12">
      <c r="A367" s="11" t="s">
        <v>617</v>
      </c>
      <c r="D367" s="11" t="s">
        <v>260</v>
      </c>
      <c r="E367" s="19" t="s">
        <v>867</v>
      </c>
      <c r="F367" s="10">
        <v>42036</v>
      </c>
      <c r="G367" s="10">
        <v>44228</v>
      </c>
      <c r="H367" s="11">
        <v>7</v>
      </c>
      <c r="I367" s="20" t="s">
        <v>259</v>
      </c>
      <c r="J367" s="11" t="s">
        <v>261</v>
      </c>
      <c r="K367" s="11" t="s">
        <v>2958</v>
      </c>
      <c r="L367" s="11">
        <v>2</v>
      </c>
    </row>
    <row r="368" spans="1:12">
      <c r="A368" s="11" t="s">
        <v>618</v>
      </c>
      <c r="D368" s="11" t="s">
        <v>260</v>
      </c>
      <c r="E368" s="19" t="s">
        <v>868</v>
      </c>
      <c r="F368" s="10">
        <v>42036</v>
      </c>
      <c r="G368" s="10">
        <v>44228</v>
      </c>
      <c r="H368" s="11">
        <v>7</v>
      </c>
      <c r="I368" s="20" t="s">
        <v>259</v>
      </c>
      <c r="J368" s="11" t="s">
        <v>261</v>
      </c>
      <c r="K368" s="11" t="s">
        <v>2958</v>
      </c>
      <c r="L368" s="11">
        <v>2</v>
      </c>
    </row>
    <row r="369" spans="1:12">
      <c r="A369" s="11" t="s">
        <v>619</v>
      </c>
      <c r="D369" s="11" t="s">
        <v>260</v>
      </c>
      <c r="E369" s="19" t="s">
        <v>869</v>
      </c>
      <c r="F369" s="10">
        <v>42036</v>
      </c>
      <c r="G369" s="10">
        <v>44228</v>
      </c>
      <c r="H369" s="11">
        <v>7</v>
      </c>
      <c r="I369" s="20" t="s">
        <v>259</v>
      </c>
      <c r="J369" s="11" t="s">
        <v>261</v>
      </c>
      <c r="K369" s="11" t="s">
        <v>2958</v>
      </c>
      <c r="L369" s="11">
        <v>2</v>
      </c>
    </row>
    <row r="370" spans="1:12">
      <c r="A370" s="11" t="s">
        <v>620</v>
      </c>
      <c r="D370" s="11" t="s">
        <v>260</v>
      </c>
      <c r="E370" s="19" t="s">
        <v>870</v>
      </c>
      <c r="F370" s="10">
        <v>42036</v>
      </c>
      <c r="G370" s="10">
        <v>44228</v>
      </c>
      <c r="H370" s="11">
        <v>7</v>
      </c>
      <c r="I370" s="20" t="s">
        <v>259</v>
      </c>
      <c r="J370" s="11" t="s">
        <v>261</v>
      </c>
      <c r="K370" s="11" t="s">
        <v>2958</v>
      </c>
      <c r="L370" s="11">
        <v>2</v>
      </c>
    </row>
    <row r="371" spans="1:12">
      <c r="A371" s="11" t="s">
        <v>621</v>
      </c>
      <c r="D371" s="11" t="s">
        <v>260</v>
      </c>
      <c r="E371" s="19" t="s">
        <v>871</v>
      </c>
      <c r="F371" s="10">
        <v>42036</v>
      </c>
      <c r="G371" s="10">
        <v>44228</v>
      </c>
      <c r="H371" s="11">
        <v>7</v>
      </c>
      <c r="I371" s="20" t="s">
        <v>259</v>
      </c>
      <c r="J371" s="11" t="s">
        <v>261</v>
      </c>
      <c r="K371" s="11" t="s">
        <v>2958</v>
      </c>
      <c r="L371" s="11">
        <v>2</v>
      </c>
    </row>
    <row r="372" spans="1:12">
      <c r="A372" s="11" t="s">
        <v>622</v>
      </c>
      <c r="D372" s="11" t="s">
        <v>260</v>
      </c>
      <c r="E372" s="19" t="s">
        <v>872</v>
      </c>
      <c r="F372" s="10">
        <v>42036</v>
      </c>
      <c r="G372" s="10">
        <v>44228</v>
      </c>
      <c r="H372" s="11">
        <v>7</v>
      </c>
      <c r="I372" s="20" t="s">
        <v>259</v>
      </c>
      <c r="J372" s="11" t="s">
        <v>261</v>
      </c>
      <c r="K372" s="11" t="s">
        <v>2958</v>
      </c>
      <c r="L372" s="11">
        <v>2</v>
      </c>
    </row>
    <row r="373" spans="1:12">
      <c r="A373" s="11" t="s">
        <v>623</v>
      </c>
      <c r="D373" s="11" t="s">
        <v>260</v>
      </c>
      <c r="E373" s="19" t="s">
        <v>873</v>
      </c>
      <c r="F373" s="10">
        <v>42036</v>
      </c>
      <c r="G373" s="10">
        <v>44228</v>
      </c>
      <c r="H373" s="11">
        <v>7</v>
      </c>
      <c r="I373" s="20" t="s">
        <v>259</v>
      </c>
      <c r="J373" s="11" t="s">
        <v>261</v>
      </c>
      <c r="K373" s="11" t="s">
        <v>2958</v>
      </c>
      <c r="L373" s="11">
        <v>2</v>
      </c>
    </row>
    <row r="374" spans="1:12">
      <c r="A374" s="11" t="s">
        <v>624</v>
      </c>
      <c r="D374" s="11" t="s">
        <v>260</v>
      </c>
      <c r="E374" s="19" t="s">
        <v>874</v>
      </c>
      <c r="F374" s="10">
        <v>42036</v>
      </c>
      <c r="G374" s="10">
        <v>44228</v>
      </c>
      <c r="H374" s="11">
        <v>7</v>
      </c>
      <c r="I374" s="20" t="s">
        <v>259</v>
      </c>
      <c r="J374" s="11" t="s">
        <v>261</v>
      </c>
      <c r="K374" s="11" t="s">
        <v>2958</v>
      </c>
      <c r="L374" s="11">
        <v>2</v>
      </c>
    </row>
    <row r="375" spans="1:12">
      <c r="A375" s="11" t="s">
        <v>625</v>
      </c>
      <c r="D375" s="11" t="s">
        <v>260</v>
      </c>
      <c r="E375" s="19" t="s">
        <v>875</v>
      </c>
      <c r="F375" s="10">
        <v>42036</v>
      </c>
      <c r="G375" s="10">
        <v>44228</v>
      </c>
      <c r="H375" s="11">
        <v>7</v>
      </c>
      <c r="I375" s="20" t="s">
        <v>259</v>
      </c>
      <c r="J375" s="11" t="s">
        <v>261</v>
      </c>
      <c r="K375" s="11" t="s">
        <v>2958</v>
      </c>
      <c r="L375" s="11">
        <v>2</v>
      </c>
    </row>
    <row r="376" spans="1:12">
      <c r="A376" s="11" t="s">
        <v>626</v>
      </c>
      <c r="D376" s="11" t="s">
        <v>260</v>
      </c>
      <c r="E376" s="19" t="s">
        <v>876</v>
      </c>
      <c r="F376" s="10">
        <v>42036</v>
      </c>
      <c r="G376" s="10">
        <v>44228</v>
      </c>
      <c r="H376" s="11">
        <v>7</v>
      </c>
      <c r="I376" s="20" t="s">
        <v>259</v>
      </c>
      <c r="J376" s="11" t="s">
        <v>261</v>
      </c>
      <c r="K376" s="11" t="s">
        <v>2958</v>
      </c>
      <c r="L376" s="11">
        <v>2</v>
      </c>
    </row>
    <row r="377" spans="1:12">
      <c r="A377" s="11" t="s">
        <v>627</v>
      </c>
      <c r="D377" s="11" t="s">
        <v>260</v>
      </c>
      <c r="E377" s="19" t="s">
        <v>877</v>
      </c>
      <c r="F377" s="10">
        <v>42036</v>
      </c>
      <c r="G377" s="10">
        <v>44228</v>
      </c>
      <c r="H377" s="11">
        <v>7</v>
      </c>
      <c r="I377" s="20" t="s">
        <v>259</v>
      </c>
      <c r="J377" s="11" t="s">
        <v>261</v>
      </c>
      <c r="K377" s="11" t="s">
        <v>2958</v>
      </c>
      <c r="L377" s="11">
        <v>2</v>
      </c>
    </row>
    <row r="378" spans="1:12">
      <c r="A378" s="11" t="s">
        <v>628</v>
      </c>
      <c r="D378" s="11" t="s">
        <v>260</v>
      </c>
      <c r="E378" s="19" t="s">
        <v>878</v>
      </c>
      <c r="F378" s="10">
        <v>42036</v>
      </c>
      <c r="G378" s="10">
        <v>44228</v>
      </c>
      <c r="H378" s="11">
        <v>7</v>
      </c>
      <c r="I378" s="20" t="s">
        <v>259</v>
      </c>
      <c r="J378" s="11" t="s">
        <v>261</v>
      </c>
      <c r="K378" s="11" t="s">
        <v>2958</v>
      </c>
      <c r="L378" s="11">
        <v>2</v>
      </c>
    </row>
    <row r="379" spans="1:12">
      <c r="A379" s="11" t="s">
        <v>629</v>
      </c>
      <c r="D379" s="11" t="s">
        <v>260</v>
      </c>
      <c r="E379" s="19" t="s">
        <v>879</v>
      </c>
      <c r="F379" s="10">
        <v>42036</v>
      </c>
      <c r="G379" s="10">
        <v>44228</v>
      </c>
      <c r="H379" s="11">
        <v>7</v>
      </c>
      <c r="I379" s="20" t="s">
        <v>259</v>
      </c>
      <c r="J379" s="11" t="s">
        <v>261</v>
      </c>
      <c r="K379" s="11" t="s">
        <v>2958</v>
      </c>
      <c r="L379" s="11">
        <v>2</v>
      </c>
    </row>
    <row r="380" spans="1:12">
      <c r="A380" s="11" t="s">
        <v>630</v>
      </c>
      <c r="D380" s="11" t="s">
        <v>260</v>
      </c>
      <c r="E380" s="19" t="s">
        <v>880</v>
      </c>
      <c r="F380" s="10">
        <v>42036</v>
      </c>
      <c r="G380" s="10">
        <v>44228</v>
      </c>
      <c r="H380" s="11">
        <v>7</v>
      </c>
      <c r="I380" s="20" t="s">
        <v>259</v>
      </c>
      <c r="J380" s="11" t="s">
        <v>261</v>
      </c>
      <c r="K380" s="11" t="s">
        <v>2958</v>
      </c>
      <c r="L380" s="11">
        <v>2</v>
      </c>
    </row>
    <row r="381" spans="1:12">
      <c r="A381" s="11" t="s">
        <v>631</v>
      </c>
      <c r="D381" s="11" t="s">
        <v>260</v>
      </c>
      <c r="E381" s="19" t="s">
        <v>881</v>
      </c>
      <c r="F381" s="10">
        <v>42036</v>
      </c>
      <c r="G381" s="10">
        <v>44228</v>
      </c>
      <c r="H381" s="11">
        <v>7</v>
      </c>
      <c r="I381" s="20" t="s">
        <v>259</v>
      </c>
      <c r="J381" s="11" t="s">
        <v>261</v>
      </c>
      <c r="K381" s="11" t="s">
        <v>2958</v>
      </c>
      <c r="L381" s="11">
        <v>2</v>
      </c>
    </row>
    <row r="382" spans="1:12">
      <c r="A382" s="11" t="s">
        <v>632</v>
      </c>
      <c r="D382" s="11" t="s">
        <v>260</v>
      </c>
      <c r="E382" s="19" t="s">
        <v>882</v>
      </c>
      <c r="F382" s="10">
        <v>42036</v>
      </c>
      <c r="G382" s="10">
        <v>44228</v>
      </c>
      <c r="H382" s="11">
        <v>7</v>
      </c>
      <c r="I382" s="20" t="s">
        <v>259</v>
      </c>
      <c r="J382" s="11" t="s">
        <v>261</v>
      </c>
      <c r="K382" s="11" t="s">
        <v>2958</v>
      </c>
      <c r="L382" s="11">
        <v>2</v>
      </c>
    </row>
    <row r="383" spans="1:12">
      <c r="A383" s="11" t="s">
        <v>633</v>
      </c>
      <c r="D383" s="11" t="s">
        <v>260</v>
      </c>
      <c r="E383" s="19" t="s">
        <v>883</v>
      </c>
      <c r="F383" s="10">
        <v>42036</v>
      </c>
      <c r="G383" s="10">
        <v>44228</v>
      </c>
      <c r="H383" s="11">
        <v>7</v>
      </c>
      <c r="I383" s="20" t="s">
        <v>259</v>
      </c>
      <c r="J383" s="11" t="s">
        <v>261</v>
      </c>
      <c r="K383" s="11" t="s">
        <v>2958</v>
      </c>
      <c r="L383" s="11">
        <v>2</v>
      </c>
    </row>
    <row r="384" spans="1:12">
      <c r="A384" s="11" t="s">
        <v>634</v>
      </c>
      <c r="D384" s="11" t="s">
        <v>260</v>
      </c>
      <c r="E384" s="19" t="s">
        <v>884</v>
      </c>
      <c r="F384" s="10">
        <v>42036</v>
      </c>
      <c r="G384" s="10">
        <v>44228</v>
      </c>
      <c r="H384" s="11">
        <v>7</v>
      </c>
      <c r="I384" s="20" t="s">
        <v>259</v>
      </c>
      <c r="J384" s="11" t="s">
        <v>261</v>
      </c>
      <c r="K384" s="11" t="s">
        <v>2958</v>
      </c>
      <c r="L384" s="11">
        <v>2</v>
      </c>
    </row>
    <row r="385" spans="1:12">
      <c r="A385" s="11" t="s">
        <v>635</v>
      </c>
      <c r="D385" s="11" t="s">
        <v>260</v>
      </c>
      <c r="E385" s="19" t="s">
        <v>885</v>
      </c>
      <c r="F385" s="10">
        <v>42036</v>
      </c>
      <c r="G385" s="10">
        <v>44228</v>
      </c>
      <c r="H385" s="11">
        <v>7</v>
      </c>
      <c r="I385" s="20" t="s">
        <v>259</v>
      </c>
      <c r="J385" s="11" t="s">
        <v>261</v>
      </c>
      <c r="K385" s="11" t="s">
        <v>2958</v>
      </c>
      <c r="L385" s="11">
        <v>2</v>
      </c>
    </row>
    <row r="386" spans="1:12">
      <c r="A386" s="11" t="s">
        <v>636</v>
      </c>
      <c r="D386" s="11" t="s">
        <v>260</v>
      </c>
      <c r="E386" s="19" t="s">
        <v>886</v>
      </c>
      <c r="F386" s="10">
        <v>42036</v>
      </c>
      <c r="G386" s="10">
        <v>44228</v>
      </c>
      <c r="H386" s="11">
        <v>7</v>
      </c>
      <c r="I386" s="20" t="s">
        <v>259</v>
      </c>
      <c r="J386" s="11" t="s">
        <v>261</v>
      </c>
      <c r="K386" s="11" t="s">
        <v>2958</v>
      </c>
      <c r="L386" s="11">
        <v>2</v>
      </c>
    </row>
    <row r="387" spans="1:12">
      <c r="A387" s="11" t="s">
        <v>637</v>
      </c>
      <c r="D387" s="11" t="s">
        <v>260</v>
      </c>
      <c r="E387" s="19" t="s">
        <v>887</v>
      </c>
      <c r="F387" s="10">
        <v>42036</v>
      </c>
      <c r="G387" s="10">
        <v>44228</v>
      </c>
      <c r="H387" s="11">
        <v>7</v>
      </c>
      <c r="I387" s="20" t="s">
        <v>259</v>
      </c>
      <c r="J387" s="11" t="s">
        <v>261</v>
      </c>
      <c r="K387" s="11" t="s">
        <v>2958</v>
      </c>
      <c r="L387" s="11">
        <v>2</v>
      </c>
    </row>
    <row r="388" spans="1:12">
      <c r="A388" s="11" t="s">
        <v>638</v>
      </c>
      <c r="D388" s="11" t="s">
        <v>260</v>
      </c>
      <c r="E388" s="19" t="s">
        <v>888</v>
      </c>
      <c r="F388" s="10">
        <v>42036</v>
      </c>
      <c r="G388" s="10">
        <v>44228</v>
      </c>
      <c r="H388" s="11">
        <v>7</v>
      </c>
      <c r="I388" s="20" t="s">
        <v>259</v>
      </c>
      <c r="J388" s="11" t="s">
        <v>261</v>
      </c>
      <c r="K388" s="11" t="s">
        <v>2958</v>
      </c>
      <c r="L388" s="11">
        <v>2</v>
      </c>
    </row>
    <row r="389" spans="1:12">
      <c r="A389" s="11" t="s">
        <v>639</v>
      </c>
      <c r="D389" s="11" t="s">
        <v>260</v>
      </c>
      <c r="E389" s="19" t="s">
        <v>889</v>
      </c>
      <c r="F389" s="10">
        <v>42036</v>
      </c>
      <c r="G389" s="10">
        <v>44228</v>
      </c>
      <c r="H389" s="11">
        <v>7</v>
      </c>
      <c r="I389" s="20" t="s">
        <v>259</v>
      </c>
      <c r="J389" s="11" t="s">
        <v>261</v>
      </c>
      <c r="K389" s="11" t="s">
        <v>2958</v>
      </c>
      <c r="L389" s="11">
        <v>2</v>
      </c>
    </row>
    <row r="390" spans="1:12">
      <c r="A390" s="11" t="s">
        <v>640</v>
      </c>
      <c r="D390" s="11" t="s">
        <v>260</v>
      </c>
      <c r="E390" s="19" t="s">
        <v>890</v>
      </c>
      <c r="F390" s="10">
        <v>42036</v>
      </c>
      <c r="G390" s="10">
        <v>44228</v>
      </c>
      <c r="H390" s="11">
        <v>7</v>
      </c>
      <c r="I390" s="20" t="s">
        <v>259</v>
      </c>
      <c r="J390" s="11" t="s">
        <v>261</v>
      </c>
      <c r="K390" s="11" t="s">
        <v>2958</v>
      </c>
      <c r="L390" s="11">
        <v>2</v>
      </c>
    </row>
    <row r="391" spans="1:12">
      <c r="A391" s="11" t="s">
        <v>641</v>
      </c>
      <c r="D391" s="11" t="s">
        <v>260</v>
      </c>
      <c r="E391" s="19" t="s">
        <v>891</v>
      </c>
      <c r="F391" s="10">
        <v>42036</v>
      </c>
      <c r="G391" s="10">
        <v>44228</v>
      </c>
      <c r="H391" s="11">
        <v>7</v>
      </c>
      <c r="I391" s="20" t="s">
        <v>259</v>
      </c>
      <c r="J391" s="11" t="s">
        <v>261</v>
      </c>
      <c r="K391" s="11" t="s">
        <v>2958</v>
      </c>
      <c r="L391" s="11">
        <v>2</v>
      </c>
    </row>
    <row r="392" spans="1:12">
      <c r="A392" s="11" t="s">
        <v>642</v>
      </c>
      <c r="D392" s="11" t="s">
        <v>260</v>
      </c>
      <c r="E392" s="19" t="s">
        <v>892</v>
      </c>
      <c r="F392" s="10">
        <v>42036</v>
      </c>
      <c r="G392" s="10">
        <v>44228</v>
      </c>
      <c r="H392" s="11">
        <v>7</v>
      </c>
      <c r="I392" s="20" t="s">
        <v>259</v>
      </c>
      <c r="J392" s="11" t="s">
        <v>261</v>
      </c>
      <c r="K392" s="11" t="s">
        <v>2958</v>
      </c>
      <c r="L392" s="11">
        <v>2</v>
      </c>
    </row>
    <row r="393" spans="1:12">
      <c r="A393" s="11" t="s">
        <v>643</v>
      </c>
      <c r="D393" s="11" t="s">
        <v>260</v>
      </c>
      <c r="E393" s="19" t="s">
        <v>893</v>
      </c>
      <c r="F393" s="10">
        <v>42036</v>
      </c>
      <c r="G393" s="10">
        <v>44228</v>
      </c>
      <c r="H393" s="11">
        <v>7</v>
      </c>
      <c r="I393" s="20" t="s">
        <v>259</v>
      </c>
      <c r="J393" s="11" t="s">
        <v>261</v>
      </c>
      <c r="K393" s="11" t="s">
        <v>2958</v>
      </c>
      <c r="L393" s="11">
        <v>2</v>
      </c>
    </row>
    <row r="394" spans="1:12">
      <c r="A394" s="11" t="s">
        <v>644</v>
      </c>
      <c r="D394" s="11" t="s">
        <v>260</v>
      </c>
      <c r="E394" s="19" t="s">
        <v>894</v>
      </c>
      <c r="F394" s="10">
        <v>42036</v>
      </c>
      <c r="G394" s="10">
        <v>44228</v>
      </c>
      <c r="H394" s="11">
        <v>7</v>
      </c>
      <c r="I394" s="20" t="s">
        <v>259</v>
      </c>
      <c r="J394" s="11" t="s">
        <v>261</v>
      </c>
      <c r="K394" s="11" t="s">
        <v>2958</v>
      </c>
      <c r="L394" s="11">
        <v>2</v>
      </c>
    </row>
    <row r="395" spans="1:12">
      <c r="A395" s="11" t="s">
        <v>645</v>
      </c>
      <c r="D395" s="11" t="s">
        <v>260</v>
      </c>
      <c r="E395" s="19" t="s">
        <v>895</v>
      </c>
      <c r="F395" s="10">
        <v>42036</v>
      </c>
      <c r="G395" s="10">
        <v>44228</v>
      </c>
      <c r="H395" s="11">
        <v>7</v>
      </c>
      <c r="I395" s="20" t="s">
        <v>259</v>
      </c>
      <c r="J395" s="11" t="s">
        <v>261</v>
      </c>
      <c r="K395" s="11" t="s">
        <v>2958</v>
      </c>
      <c r="L395" s="11">
        <v>2</v>
      </c>
    </row>
    <row r="396" spans="1:12">
      <c r="A396" s="11" t="s">
        <v>646</v>
      </c>
      <c r="D396" s="11" t="s">
        <v>260</v>
      </c>
      <c r="E396" s="19" t="s">
        <v>896</v>
      </c>
      <c r="F396" s="10">
        <v>42036</v>
      </c>
      <c r="G396" s="10">
        <v>44228</v>
      </c>
      <c r="H396" s="11">
        <v>7</v>
      </c>
      <c r="I396" s="20" t="s">
        <v>259</v>
      </c>
      <c r="J396" s="11" t="s">
        <v>261</v>
      </c>
      <c r="K396" s="11" t="s">
        <v>2958</v>
      </c>
      <c r="L396" s="11">
        <v>2</v>
      </c>
    </row>
    <row r="397" spans="1:12">
      <c r="A397" s="11" t="s">
        <v>647</v>
      </c>
      <c r="D397" s="11" t="s">
        <v>260</v>
      </c>
      <c r="E397" s="19" t="s">
        <v>897</v>
      </c>
      <c r="F397" s="10">
        <v>42036</v>
      </c>
      <c r="G397" s="10">
        <v>44228</v>
      </c>
      <c r="H397" s="11">
        <v>7</v>
      </c>
      <c r="I397" s="20" t="s">
        <v>259</v>
      </c>
      <c r="J397" s="11" t="s">
        <v>261</v>
      </c>
      <c r="K397" s="11" t="s">
        <v>2958</v>
      </c>
      <c r="L397" s="11">
        <v>2</v>
      </c>
    </row>
    <row r="398" spans="1:12">
      <c r="A398" s="11" t="s">
        <v>648</v>
      </c>
      <c r="D398" s="11" t="s">
        <v>260</v>
      </c>
      <c r="E398" s="19" t="s">
        <v>898</v>
      </c>
      <c r="F398" s="10">
        <v>42036</v>
      </c>
      <c r="G398" s="10">
        <v>44228</v>
      </c>
      <c r="H398" s="11">
        <v>7</v>
      </c>
      <c r="I398" s="20" t="s">
        <v>259</v>
      </c>
      <c r="J398" s="11" t="s">
        <v>261</v>
      </c>
      <c r="K398" s="11" t="s">
        <v>2958</v>
      </c>
      <c r="L398" s="11">
        <v>2</v>
      </c>
    </row>
    <row r="399" spans="1:12">
      <c r="A399" s="11" t="s">
        <v>649</v>
      </c>
      <c r="D399" s="11" t="s">
        <v>260</v>
      </c>
      <c r="E399" s="19" t="s">
        <v>899</v>
      </c>
      <c r="F399" s="10">
        <v>42036</v>
      </c>
      <c r="G399" s="10">
        <v>44228</v>
      </c>
      <c r="H399" s="11">
        <v>7</v>
      </c>
      <c r="I399" s="20" t="s">
        <v>259</v>
      </c>
      <c r="J399" s="11" t="s">
        <v>261</v>
      </c>
      <c r="K399" s="11" t="s">
        <v>2958</v>
      </c>
      <c r="L399" s="11">
        <v>2</v>
      </c>
    </row>
    <row r="400" spans="1:12">
      <c r="A400" s="11" t="s">
        <v>650</v>
      </c>
      <c r="D400" s="11" t="s">
        <v>260</v>
      </c>
      <c r="E400" s="19" t="s">
        <v>900</v>
      </c>
      <c r="F400" s="10">
        <v>42036</v>
      </c>
      <c r="G400" s="10">
        <v>44228</v>
      </c>
      <c r="H400" s="11">
        <v>7</v>
      </c>
      <c r="I400" s="20" t="s">
        <v>259</v>
      </c>
      <c r="J400" s="11" t="s">
        <v>261</v>
      </c>
      <c r="K400" s="11" t="s">
        <v>2958</v>
      </c>
      <c r="L400" s="11">
        <v>2</v>
      </c>
    </row>
    <row r="401" spans="1:12">
      <c r="A401" s="11" t="s">
        <v>651</v>
      </c>
      <c r="D401" s="11" t="s">
        <v>260</v>
      </c>
      <c r="E401" s="19" t="s">
        <v>901</v>
      </c>
      <c r="F401" s="10">
        <v>42036</v>
      </c>
      <c r="G401" s="10">
        <v>44228</v>
      </c>
      <c r="H401" s="11">
        <v>7</v>
      </c>
      <c r="I401" s="20" t="s">
        <v>259</v>
      </c>
      <c r="J401" s="11" t="s">
        <v>261</v>
      </c>
      <c r="K401" s="11" t="s">
        <v>2958</v>
      </c>
      <c r="L401" s="11">
        <v>2</v>
      </c>
    </row>
    <row r="402" spans="1:12">
      <c r="A402" s="11" t="s">
        <v>652</v>
      </c>
      <c r="D402" s="11" t="s">
        <v>260</v>
      </c>
      <c r="E402" s="19" t="s">
        <v>902</v>
      </c>
      <c r="F402" s="10">
        <v>42036</v>
      </c>
      <c r="G402" s="10">
        <v>44228</v>
      </c>
      <c r="H402" s="11">
        <v>7</v>
      </c>
      <c r="I402" s="20" t="s">
        <v>259</v>
      </c>
      <c r="J402" s="11" t="s">
        <v>261</v>
      </c>
      <c r="K402" s="11" t="s">
        <v>2958</v>
      </c>
      <c r="L402" s="11">
        <v>2</v>
      </c>
    </row>
    <row r="403" spans="1:12">
      <c r="A403" s="11" t="s">
        <v>653</v>
      </c>
      <c r="D403" s="11" t="s">
        <v>260</v>
      </c>
      <c r="E403" s="19" t="s">
        <v>903</v>
      </c>
      <c r="F403" s="10">
        <v>42036</v>
      </c>
      <c r="G403" s="10">
        <v>44228</v>
      </c>
      <c r="H403" s="11">
        <v>7</v>
      </c>
      <c r="I403" s="20" t="s">
        <v>259</v>
      </c>
      <c r="J403" s="11" t="s">
        <v>261</v>
      </c>
      <c r="K403" s="11" t="s">
        <v>2958</v>
      </c>
      <c r="L403" s="11">
        <v>2</v>
      </c>
    </row>
    <row r="404" spans="1:12">
      <c r="A404" s="11" t="s">
        <v>654</v>
      </c>
      <c r="D404" s="11" t="s">
        <v>260</v>
      </c>
      <c r="E404" s="19" t="s">
        <v>904</v>
      </c>
      <c r="F404" s="10">
        <v>42036</v>
      </c>
      <c r="G404" s="10">
        <v>44228</v>
      </c>
      <c r="H404" s="11">
        <v>7</v>
      </c>
      <c r="I404" s="20" t="s">
        <v>259</v>
      </c>
      <c r="J404" s="11" t="s">
        <v>261</v>
      </c>
      <c r="K404" s="11" t="s">
        <v>2958</v>
      </c>
      <c r="L404" s="11">
        <v>2</v>
      </c>
    </row>
    <row r="405" spans="1:12">
      <c r="A405" s="11" t="s">
        <v>655</v>
      </c>
      <c r="D405" s="11" t="s">
        <v>260</v>
      </c>
      <c r="E405" s="19" t="s">
        <v>905</v>
      </c>
      <c r="F405" s="10">
        <v>42036</v>
      </c>
      <c r="G405" s="10">
        <v>44228</v>
      </c>
      <c r="H405" s="11">
        <v>7</v>
      </c>
      <c r="I405" s="20" t="s">
        <v>259</v>
      </c>
      <c r="J405" s="11" t="s">
        <v>261</v>
      </c>
      <c r="K405" s="11" t="s">
        <v>2958</v>
      </c>
      <c r="L405" s="11">
        <v>2</v>
      </c>
    </row>
    <row r="406" spans="1:12">
      <c r="A406" s="11" t="s">
        <v>656</v>
      </c>
      <c r="D406" s="11" t="s">
        <v>260</v>
      </c>
      <c r="E406" s="19" t="s">
        <v>906</v>
      </c>
      <c r="F406" s="10">
        <v>42036</v>
      </c>
      <c r="G406" s="10">
        <v>44228</v>
      </c>
      <c r="H406" s="11">
        <v>7</v>
      </c>
      <c r="I406" s="20" t="s">
        <v>259</v>
      </c>
      <c r="J406" s="11" t="s">
        <v>261</v>
      </c>
      <c r="K406" s="11" t="s">
        <v>2958</v>
      </c>
      <c r="L406" s="11">
        <v>2</v>
      </c>
    </row>
    <row r="407" spans="1:12">
      <c r="A407" s="11" t="s">
        <v>657</v>
      </c>
      <c r="D407" s="11" t="s">
        <v>260</v>
      </c>
      <c r="E407" s="19" t="s">
        <v>907</v>
      </c>
      <c r="F407" s="10">
        <v>42036</v>
      </c>
      <c r="G407" s="10">
        <v>44228</v>
      </c>
      <c r="H407" s="11">
        <v>7</v>
      </c>
      <c r="I407" s="20" t="s">
        <v>259</v>
      </c>
      <c r="J407" s="11" t="s">
        <v>261</v>
      </c>
      <c r="K407" s="11" t="s">
        <v>2958</v>
      </c>
      <c r="L407" s="11">
        <v>2</v>
      </c>
    </row>
    <row r="408" spans="1:12">
      <c r="A408" s="11" t="s">
        <v>658</v>
      </c>
      <c r="D408" s="11" t="s">
        <v>260</v>
      </c>
      <c r="E408" s="19" t="s">
        <v>908</v>
      </c>
      <c r="F408" s="10">
        <v>42036</v>
      </c>
      <c r="G408" s="10">
        <v>44228</v>
      </c>
      <c r="H408" s="11">
        <v>7</v>
      </c>
      <c r="I408" s="20" t="s">
        <v>259</v>
      </c>
      <c r="J408" s="11" t="s">
        <v>261</v>
      </c>
      <c r="K408" s="11" t="s">
        <v>2958</v>
      </c>
      <c r="L408" s="11">
        <v>2</v>
      </c>
    </row>
    <row r="409" spans="1:12">
      <c r="A409" s="11" t="s">
        <v>659</v>
      </c>
      <c r="D409" s="11" t="s">
        <v>260</v>
      </c>
      <c r="E409" s="19" t="s">
        <v>909</v>
      </c>
      <c r="F409" s="10">
        <v>42036</v>
      </c>
      <c r="G409" s="10">
        <v>44228</v>
      </c>
      <c r="H409" s="11">
        <v>7</v>
      </c>
      <c r="I409" s="20" t="s">
        <v>259</v>
      </c>
      <c r="J409" s="11" t="s">
        <v>261</v>
      </c>
      <c r="K409" s="11" t="s">
        <v>2958</v>
      </c>
      <c r="L409" s="11">
        <v>2</v>
      </c>
    </row>
    <row r="410" spans="1:12">
      <c r="A410" s="11" t="s">
        <v>660</v>
      </c>
      <c r="D410" s="11" t="s">
        <v>260</v>
      </c>
      <c r="E410" s="19" t="s">
        <v>910</v>
      </c>
      <c r="F410" s="10">
        <v>42036</v>
      </c>
      <c r="G410" s="10">
        <v>44228</v>
      </c>
      <c r="H410" s="11">
        <v>7</v>
      </c>
      <c r="I410" s="20" t="s">
        <v>259</v>
      </c>
      <c r="J410" s="11" t="s">
        <v>261</v>
      </c>
      <c r="K410" s="11" t="s">
        <v>2958</v>
      </c>
      <c r="L410" s="11">
        <v>2</v>
      </c>
    </row>
    <row r="411" spans="1:12">
      <c r="A411" s="11" t="s">
        <v>661</v>
      </c>
      <c r="D411" s="11" t="s">
        <v>260</v>
      </c>
      <c r="E411" s="19" t="s">
        <v>911</v>
      </c>
      <c r="F411" s="10">
        <v>42036</v>
      </c>
      <c r="G411" s="10">
        <v>44228</v>
      </c>
      <c r="H411" s="11">
        <v>7</v>
      </c>
      <c r="I411" s="20" t="s">
        <v>259</v>
      </c>
      <c r="J411" s="11" t="s">
        <v>261</v>
      </c>
      <c r="K411" s="11" t="s">
        <v>2958</v>
      </c>
      <c r="L411" s="11">
        <v>2</v>
      </c>
    </row>
    <row r="412" spans="1:12">
      <c r="A412" s="11" t="s">
        <v>662</v>
      </c>
      <c r="D412" s="11" t="s">
        <v>260</v>
      </c>
      <c r="E412" s="19" t="s">
        <v>912</v>
      </c>
      <c r="F412" s="10">
        <v>42036</v>
      </c>
      <c r="G412" s="10">
        <v>44228</v>
      </c>
      <c r="H412" s="11">
        <v>7</v>
      </c>
      <c r="I412" s="20" t="s">
        <v>259</v>
      </c>
      <c r="J412" s="11" t="s">
        <v>261</v>
      </c>
      <c r="K412" s="11" t="s">
        <v>2958</v>
      </c>
      <c r="L412" s="11">
        <v>2</v>
      </c>
    </row>
    <row r="413" spans="1:12">
      <c r="A413" s="11" t="s">
        <v>663</v>
      </c>
      <c r="D413" s="11" t="s">
        <v>260</v>
      </c>
      <c r="E413" s="19" t="s">
        <v>913</v>
      </c>
      <c r="F413" s="10">
        <v>42036</v>
      </c>
      <c r="G413" s="10">
        <v>44228</v>
      </c>
      <c r="H413" s="11">
        <v>7</v>
      </c>
      <c r="I413" s="20" t="s">
        <v>259</v>
      </c>
      <c r="J413" s="11" t="s">
        <v>261</v>
      </c>
      <c r="K413" s="11" t="s">
        <v>2958</v>
      </c>
      <c r="L413" s="11">
        <v>2</v>
      </c>
    </row>
    <row r="414" spans="1:12">
      <c r="A414" s="11" t="s">
        <v>664</v>
      </c>
      <c r="D414" s="11" t="s">
        <v>260</v>
      </c>
      <c r="E414" s="19" t="s">
        <v>914</v>
      </c>
      <c r="F414" s="10">
        <v>42036</v>
      </c>
      <c r="G414" s="10">
        <v>44228</v>
      </c>
      <c r="H414" s="11">
        <v>7</v>
      </c>
      <c r="I414" s="20" t="s">
        <v>259</v>
      </c>
      <c r="J414" s="11" t="s">
        <v>261</v>
      </c>
      <c r="K414" s="11" t="s">
        <v>2958</v>
      </c>
      <c r="L414" s="11">
        <v>2</v>
      </c>
    </row>
    <row r="415" spans="1:12">
      <c r="A415" s="11" t="s">
        <v>665</v>
      </c>
      <c r="D415" s="11" t="s">
        <v>260</v>
      </c>
      <c r="E415" s="19" t="s">
        <v>915</v>
      </c>
      <c r="F415" s="10">
        <v>42036</v>
      </c>
      <c r="G415" s="10">
        <v>44228</v>
      </c>
      <c r="H415" s="11">
        <v>7</v>
      </c>
      <c r="I415" s="20" t="s">
        <v>259</v>
      </c>
      <c r="J415" s="11" t="s">
        <v>261</v>
      </c>
      <c r="K415" s="11" t="s">
        <v>2958</v>
      </c>
      <c r="L415" s="11">
        <v>2</v>
      </c>
    </row>
    <row r="416" spans="1:12">
      <c r="A416" s="11" t="s">
        <v>666</v>
      </c>
      <c r="D416" s="11" t="s">
        <v>260</v>
      </c>
      <c r="E416" s="19" t="s">
        <v>916</v>
      </c>
      <c r="F416" s="10">
        <v>42036</v>
      </c>
      <c r="G416" s="10">
        <v>44228</v>
      </c>
      <c r="H416" s="11">
        <v>7</v>
      </c>
      <c r="I416" s="20" t="s">
        <v>259</v>
      </c>
      <c r="J416" s="11" t="s">
        <v>261</v>
      </c>
      <c r="K416" s="11" t="s">
        <v>2958</v>
      </c>
      <c r="L416" s="11">
        <v>2</v>
      </c>
    </row>
    <row r="417" spans="1:12">
      <c r="A417" s="11" t="s">
        <v>667</v>
      </c>
      <c r="D417" s="11" t="s">
        <v>260</v>
      </c>
      <c r="E417" s="19" t="s">
        <v>917</v>
      </c>
      <c r="F417" s="10">
        <v>42036</v>
      </c>
      <c r="G417" s="10">
        <v>44228</v>
      </c>
      <c r="H417" s="11">
        <v>7</v>
      </c>
      <c r="I417" s="20" t="s">
        <v>259</v>
      </c>
      <c r="J417" s="11" t="s">
        <v>261</v>
      </c>
      <c r="K417" s="11" t="s">
        <v>2958</v>
      </c>
      <c r="L417" s="11">
        <v>2</v>
      </c>
    </row>
    <row r="418" spans="1:12">
      <c r="A418" s="11" t="s">
        <v>668</v>
      </c>
      <c r="D418" s="11" t="s">
        <v>260</v>
      </c>
      <c r="E418" s="19" t="s">
        <v>918</v>
      </c>
      <c r="F418" s="10">
        <v>42036</v>
      </c>
      <c r="G418" s="10">
        <v>44228</v>
      </c>
      <c r="H418" s="11">
        <v>7</v>
      </c>
      <c r="I418" s="20" t="s">
        <v>259</v>
      </c>
      <c r="J418" s="11" t="s">
        <v>261</v>
      </c>
      <c r="K418" s="11" t="s">
        <v>2958</v>
      </c>
      <c r="L418" s="11">
        <v>2</v>
      </c>
    </row>
    <row r="419" spans="1:12">
      <c r="A419" s="11" t="s">
        <v>669</v>
      </c>
      <c r="D419" s="11" t="s">
        <v>260</v>
      </c>
      <c r="E419" s="19" t="s">
        <v>919</v>
      </c>
      <c r="F419" s="10">
        <v>42036</v>
      </c>
      <c r="G419" s="10">
        <v>44228</v>
      </c>
      <c r="H419" s="11">
        <v>7</v>
      </c>
      <c r="I419" s="20" t="s">
        <v>259</v>
      </c>
      <c r="J419" s="11" t="s">
        <v>261</v>
      </c>
      <c r="K419" s="11" t="s">
        <v>2958</v>
      </c>
      <c r="L419" s="11">
        <v>2</v>
      </c>
    </row>
    <row r="420" spans="1:12">
      <c r="A420" s="11" t="s">
        <v>670</v>
      </c>
      <c r="D420" s="11" t="s">
        <v>260</v>
      </c>
      <c r="E420" s="19" t="s">
        <v>920</v>
      </c>
      <c r="F420" s="10">
        <v>42036</v>
      </c>
      <c r="G420" s="10">
        <v>44228</v>
      </c>
      <c r="H420" s="11">
        <v>7</v>
      </c>
      <c r="I420" s="20" t="s">
        <v>259</v>
      </c>
      <c r="J420" s="11" t="s">
        <v>261</v>
      </c>
      <c r="K420" s="11" t="s">
        <v>2958</v>
      </c>
      <c r="L420" s="11">
        <v>2</v>
      </c>
    </row>
    <row r="421" spans="1:12">
      <c r="A421" s="11" t="s">
        <v>671</v>
      </c>
      <c r="D421" s="11" t="s">
        <v>260</v>
      </c>
      <c r="E421" s="19" t="s">
        <v>921</v>
      </c>
      <c r="F421" s="10">
        <v>42036</v>
      </c>
      <c r="G421" s="10">
        <v>44228</v>
      </c>
      <c r="H421" s="11">
        <v>7</v>
      </c>
      <c r="I421" s="20" t="s">
        <v>259</v>
      </c>
      <c r="J421" s="11" t="s">
        <v>261</v>
      </c>
      <c r="K421" s="11" t="s">
        <v>2958</v>
      </c>
      <c r="L421" s="11">
        <v>2</v>
      </c>
    </row>
    <row r="422" spans="1:12">
      <c r="A422" s="11" t="s">
        <v>672</v>
      </c>
      <c r="D422" s="11" t="s">
        <v>260</v>
      </c>
      <c r="E422" s="19" t="s">
        <v>922</v>
      </c>
      <c r="F422" s="10">
        <v>42036</v>
      </c>
      <c r="G422" s="10">
        <v>44228</v>
      </c>
      <c r="H422" s="11">
        <v>7</v>
      </c>
      <c r="I422" s="20" t="s">
        <v>259</v>
      </c>
      <c r="J422" s="11" t="s">
        <v>261</v>
      </c>
      <c r="K422" s="11" t="s">
        <v>2958</v>
      </c>
      <c r="L422" s="11">
        <v>2</v>
      </c>
    </row>
    <row r="423" spans="1:12">
      <c r="A423" s="11" t="s">
        <v>673</v>
      </c>
      <c r="D423" s="11" t="s">
        <v>260</v>
      </c>
      <c r="E423" s="19" t="s">
        <v>923</v>
      </c>
      <c r="F423" s="10">
        <v>42036</v>
      </c>
      <c r="G423" s="10">
        <v>44228</v>
      </c>
      <c r="H423" s="11">
        <v>7</v>
      </c>
      <c r="I423" s="20" t="s">
        <v>259</v>
      </c>
      <c r="J423" s="11" t="s">
        <v>261</v>
      </c>
      <c r="K423" s="11" t="s">
        <v>2958</v>
      </c>
      <c r="L423" s="11">
        <v>2</v>
      </c>
    </row>
    <row r="424" spans="1:12">
      <c r="A424" s="11" t="s">
        <v>674</v>
      </c>
      <c r="D424" s="11" t="s">
        <v>260</v>
      </c>
      <c r="E424" s="19" t="s">
        <v>924</v>
      </c>
      <c r="F424" s="10">
        <v>42036</v>
      </c>
      <c r="G424" s="10">
        <v>44228</v>
      </c>
      <c r="H424" s="11">
        <v>7</v>
      </c>
      <c r="I424" s="20" t="s">
        <v>259</v>
      </c>
      <c r="J424" s="11" t="s">
        <v>261</v>
      </c>
      <c r="K424" s="11" t="s">
        <v>2958</v>
      </c>
      <c r="L424" s="11">
        <v>2</v>
      </c>
    </row>
    <row r="425" spans="1:12">
      <c r="A425" s="11" t="s">
        <v>675</v>
      </c>
      <c r="D425" s="11" t="s">
        <v>260</v>
      </c>
      <c r="E425" s="19" t="s">
        <v>925</v>
      </c>
      <c r="F425" s="10">
        <v>42036</v>
      </c>
      <c r="G425" s="10">
        <v>44228</v>
      </c>
      <c r="H425" s="11">
        <v>7</v>
      </c>
      <c r="I425" s="20" t="s">
        <v>259</v>
      </c>
      <c r="J425" s="11" t="s">
        <v>261</v>
      </c>
      <c r="K425" s="11" t="s">
        <v>2958</v>
      </c>
      <c r="L425" s="11">
        <v>2</v>
      </c>
    </row>
    <row r="426" spans="1:12">
      <c r="A426" s="11" t="s">
        <v>676</v>
      </c>
      <c r="D426" s="11" t="s">
        <v>260</v>
      </c>
      <c r="E426" s="19" t="s">
        <v>926</v>
      </c>
      <c r="F426" s="10">
        <v>42036</v>
      </c>
      <c r="G426" s="10">
        <v>44228</v>
      </c>
      <c r="H426" s="11">
        <v>7</v>
      </c>
      <c r="I426" s="20" t="s">
        <v>259</v>
      </c>
      <c r="J426" s="11" t="s">
        <v>261</v>
      </c>
      <c r="K426" s="11" t="s">
        <v>2958</v>
      </c>
      <c r="L426" s="11">
        <v>2</v>
      </c>
    </row>
    <row r="427" spans="1:12">
      <c r="A427" s="11" t="s">
        <v>677</v>
      </c>
      <c r="D427" s="11" t="s">
        <v>260</v>
      </c>
      <c r="E427" s="19" t="s">
        <v>927</v>
      </c>
      <c r="F427" s="10">
        <v>42036</v>
      </c>
      <c r="G427" s="10">
        <v>44228</v>
      </c>
      <c r="H427" s="11">
        <v>7</v>
      </c>
      <c r="I427" s="20" t="s">
        <v>259</v>
      </c>
      <c r="J427" s="11" t="s">
        <v>261</v>
      </c>
      <c r="K427" s="11" t="s">
        <v>2958</v>
      </c>
      <c r="L427" s="11">
        <v>2</v>
      </c>
    </row>
    <row r="428" spans="1:12">
      <c r="A428" s="11" t="s">
        <v>678</v>
      </c>
      <c r="D428" s="11" t="s">
        <v>260</v>
      </c>
      <c r="E428" s="19" t="s">
        <v>928</v>
      </c>
      <c r="F428" s="10">
        <v>42036</v>
      </c>
      <c r="G428" s="10">
        <v>44228</v>
      </c>
      <c r="H428" s="11">
        <v>7</v>
      </c>
      <c r="I428" s="20" t="s">
        <v>259</v>
      </c>
      <c r="J428" s="11" t="s">
        <v>261</v>
      </c>
      <c r="K428" s="11" t="s">
        <v>2958</v>
      </c>
      <c r="L428" s="11">
        <v>2</v>
      </c>
    </row>
    <row r="429" spans="1:12">
      <c r="A429" s="11" t="s">
        <v>679</v>
      </c>
      <c r="D429" s="11" t="s">
        <v>260</v>
      </c>
      <c r="E429" s="19" t="s">
        <v>929</v>
      </c>
      <c r="F429" s="10">
        <v>42036</v>
      </c>
      <c r="G429" s="10">
        <v>44228</v>
      </c>
      <c r="H429" s="11">
        <v>7</v>
      </c>
      <c r="I429" s="20" t="s">
        <v>259</v>
      </c>
      <c r="J429" s="11" t="s">
        <v>261</v>
      </c>
      <c r="K429" s="11" t="s">
        <v>2958</v>
      </c>
      <c r="L429" s="11">
        <v>2</v>
      </c>
    </row>
    <row r="430" spans="1:12">
      <c r="A430" s="11" t="s">
        <v>680</v>
      </c>
      <c r="D430" s="11" t="s">
        <v>260</v>
      </c>
      <c r="E430" s="19" t="s">
        <v>930</v>
      </c>
      <c r="F430" s="10">
        <v>42036</v>
      </c>
      <c r="G430" s="10">
        <v>44228</v>
      </c>
      <c r="H430" s="11">
        <v>7</v>
      </c>
      <c r="I430" s="20" t="s">
        <v>259</v>
      </c>
      <c r="J430" s="11" t="s">
        <v>261</v>
      </c>
      <c r="K430" s="11" t="s">
        <v>2958</v>
      </c>
      <c r="L430" s="11">
        <v>2</v>
      </c>
    </row>
    <row r="431" spans="1:12">
      <c r="A431" s="11" t="s">
        <v>681</v>
      </c>
      <c r="D431" s="11" t="s">
        <v>260</v>
      </c>
      <c r="E431" s="19" t="s">
        <v>931</v>
      </c>
      <c r="F431" s="10">
        <v>42036</v>
      </c>
      <c r="G431" s="10">
        <v>44228</v>
      </c>
      <c r="H431" s="11">
        <v>7</v>
      </c>
      <c r="I431" s="20" t="s">
        <v>259</v>
      </c>
      <c r="J431" s="11" t="s">
        <v>261</v>
      </c>
      <c r="K431" s="11" t="s">
        <v>2958</v>
      </c>
      <c r="L431" s="11">
        <v>2</v>
      </c>
    </row>
    <row r="432" spans="1:12">
      <c r="A432" s="11" t="s">
        <v>682</v>
      </c>
      <c r="D432" s="11" t="s">
        <v>260</v>
      </c>
      <c r="E432" s="19" t="s">
        <v>932</v>
      </c>
      <c r="F432" s="10">
        <v>42036</v>
      </c>
      <c r="G432" s="10">
        <v>44228</v>
      </c>
      <c r="H432" s="11">
        <v>7</v>
      </c>
      <c r="I432" s="20" t="s">
        <v>259</v>
      </c>
      <c r="J432" s="11" t="s">
        <v>261</v>
      </c>
      <c r="K432" s="11" t="s">
        <v>2958</v>
      </c>
      <c r="L432" s="11">
        <v>2</v>
      </c>
    </row>
    <row r="433" spans="1:12">
      <c r="A433" s="11" t="s">
        <v>683</v>
      </c>
      <c r="D433" s="11" t="s">
        <v>260</v>
      </c>
      <c r="E433" s="19" t="s">
        <v>933</v>
      </c>
      <c r="F433" s="10">
        <v>42036</v>
      </c>
      <c r="G433" s="10">
        <v>44228</v>
      </c>
      <c r="H433" s="11">
        <v>7</v>
      </c>
      <c r="I433" s="20" t="s">
        <v>259</v>
      </c>
      <c r="J433" s="11" t="s">
        <v>261</v>
      </c>
      <c r="K433" s="11" t="s">
        <v>2958</v>
      </c>
      <c r="L433" s="11">
        <v>2</v>
      </c>
    </row>
    <row r="434" spans="1:12">
      <c r="A434" s="11" t="s">
        <v>684</v>
      </c>
      <c r="D434" s="11" t="s">
        <v>260</v>
      </c>
      <c r="E434" s="19" t="s">
        <v>934</v>
      </c>
      <c r="F434" s="10">
        <v>42036</v>
      </c>
      <c r="G434" s="10">
        <v>44228</v>
      </c>
      <c r="H434" s="11">
        <v>7</v>
      </c>
      <c r="I434" s="20" t="s">
        <v>259</v>
      </c>
      <c r="J434" s="11" t="s">
        <v>261</v>
      </c>
      <c r="K434" s="11" t="s">
        <v>2958</v>
      </c>
      <c r="L434" s="11">
        <v>2</v>
      </c>
    </row>
    <row r="435" spans="1:12">
      <c r="A435" s="11" t="s">
        <v>685</v>
      </c>
      <c r="D435" s="11" t="s">
        <v>260</v>
      </c>
      <c r="E435" s="19" t="s">
        <v>935</v>
      </c>
      <c r="F435" s="10">
        <v>42036</v>
      </c>
      <c r="G435" s="10">
        <v>44228</v>
      </c>
      <c r="H435" s="11">
        <v>7</v>
      </c>
      <c r="I435" s="20" t="s">
        <v>259</v>
      </c>
      <c r="J435" s="11" t="s">
        <v>261</v>
      </c>
      <c r="K435" s="11" t="s">
        <v>2958</v>
      </c>
      <c r="L435" s="11">
        <v>2</v>
      </c>
    </row>
    <row r="436" spans="1:12">
      <c r="A436" s="11" t="s">
        <v>686</v>
      </c>
      <c r="D436" s="11" t="s">
        <v>260</v>
      </c>
      <c r="E436" s="19" t="s">
        <v>936</v>
      </c>
      <c r="F436" s="10">
        <v>42036</v>
      </c>
      <c r="G436" s="10">
        <v>44228</v>
      </c>
      <c r="H436" s="11">
        <v>7</v>
      </c>
      <c r="I436" s="20" t="s">
        <v>259</v>
      </c>
      <c r="J436" s="11" t="s">
        <v>261</v>
      </c>
      <c r="K436" s="11" t="s">
        <v>2958</v>
      </c>
      <c r="L436" s="11">
        <v>2</v>
      </c>
    </row>
    <row r="437" spans="1:12">
      <c r="A437" s="11" t="s">
        <v>687</v>
      </c>
      <c r="D437" s="11" t="s">
        <v>260</v>
      </c>
      <c r="E437" s="19" t="s">
        <v>937</v>
      </c>
      <c r="F437" s="10">
        <v>42036</v>
      </c>
      <c r="G437" s="10">
        <v>44228</v>
      </c>
      <c r="H437" s="11">
        <v>7</v>
      </c>
      <c r="I437" s="20" t="s">
        <v>259</v>
      </c>
      <c r="J437" s="11" t="s">
        <v>261</v>
      </c>
      <c r="K437" s="11" t="s">
        <v>2958</v>
      </c>
      <c r="L437" s="11">
        <v>2</v>
      </c>
    </row>
    <row r="438" spans="1:12">
      <c r="A438" s="11" t="s">
        <v>688</v>
      </c>
      <c r="D438" s="11" t="s">
        <v>260</v>
      </c>
      <c r="E438" s="19" t="s">
        <v>938</v>
      </c>
      <c r="F438" s="10">
        <v>42036</v>
      </c>
      <c r="G438" s="10">
        <v>44228</v>
      </c>
      <c r="H438" s="11">
        <v>7</v>
      </c>
      <c r="I438" s="20" t="s">
        <v>259</v>
      </c>
      <c r="J438" s="11" t="s">
        <v>261</v>
      </c>
      <c r="K438" s="11" t="s">
        <v>2958</v>
      </c>
      <c r="L438" s="11">
        <v>2</v>
      </c>
    </row>
    <row r="439" spans="1:12">
      <c r="A439" s="11" t="s">
        <v>689</v>
      </c>
      <c r="D439" s="11" t="s">
        <v>260</v>
      </c>
      <c r="E439" s="19" t="s">
        <v>939</v>
      </c>
      <c r="F439" s="10">
        <v>42036</v>
      </c>
      <c r="G439" s="10">
        <v>44228</v>
      </c>
      <c r="H439" s="11">
        <v>7</v>
      </c>
      <c r="I439" s="20" t="s">
        <v>259</v>
      </c>
      <c r="J439" s="11" t="s">
        <v>261</v>
      </c>
      <c r="K439" s="11" t="s">
        <v>2958</v>
      </c>
      <c r="L439" s="11">
        <v>2</v>
      </c>
    </row>
    <row r="440" spans="1:12">
      <c r="A440" s="11" t="s">
        <v>690</v>
      </c>
      <c r="D440" s="11" t="s">
        <v>260</v>
      </c>
      <c r="E440" s="19" t="s">
        <v>940</v>
      </c>
      <c r="F440" s="10">
        <v>42036</v>
      </c>
      <c r="G440" s="10">
        <v>44228</v>
      </c>
      <c r="H440" s="11">
        <v>7</v>
      </c>
      <c r="I440" s="20" t="s">
        <v>259</v>
      </c>
      <c r="J440" s="11" t="s">
        <v>261</v>
      </c>
      <c r="K440" s="11" t="s">
        <v>2958</v>
      </c>
      <c r="L440" s="11">
        <v>2</v>
      </c>
    </row>
    <row r="441" spans="1:12">
      <c r="A441" s="11" t="s">
        <v>691</v>
      </c>
      <c r="D441" s="11" t="s">
        <v>260</v>
      </c>
      <c r="E441" s="19" t="s">
        <v>941</v>
      </c>
      <c r="F441" s="10">
        <v>42036</v>
      </c>
      <c r="G441" s="10">
        <v>44228</v>
      </c>
      <c r="H441" s="11">
        <v>7</v>
      </c>
      <c r="I441" s="20" t="s">
        <v>259</v>
      </c>
      <c r="J441" s="11" t="s">
        <v>261</v>
      </c>
      <c r="K441" s="11" t="s">
        <v>2958</v>
      </c>
      <c r="L441" s="11">
        <v>2</v>
      </c>
    </row>
    <row r="442" spans="1:12">
      <c r="A442" s="11" t="s">
        <v>692</v>
      </c>
      <c r="D442" s="11" t="s">
        <v>260</v>
      </c>
      <c r="E442" s="19" t="s">
        <v>942</v>
      </c>
      <c r="F442" s="10">
        <v>42036</v>
      </c>
      <c r="G442" s="10">
        <v>44228</v>
      </c>
      <c r="H442" s="11">
        <v>7</v>
      </c>
      <c r="I442" s="20" t="s">
        <v>259</v>
      </c>
      <c r="J442" s="11" t="s">
        <v>261</v>
      </c>
      <c r="K442" s="11" t="s">
        <v>2958</v>
      </c>
      <c r="L442" s="11">
        <v>2</v>
      </c>
    </row>
    <row r="443" spans="1:12">
      <c r="A443" s="11" t="s">
        <v>693</v>
      </c>
      <c r="D443" s="11" t="s">
        <v>260</v>
      </c>
      <c r="E443" s="19" t="s">
        <v>943</v>
      </c>
      <c r="F443" s="10">
        <v>42036</v>
      </c>
      <c r="G443" s="10">
        <v>44228</v>
      </c>
      <c r="H443" s="11">
        <v>7</v>
      </c>
      <c r="I443" s="20" t="s">
        <v>259</v>
      </c>
      <c r="J443" s="11" t="s">
        <v>261</v>
      </c>
      <c r="K443" s="11" t="s">
        <v>2958</v>
      </c>
      <c r="L443" s="11">
        <v>2</v>
      </c>
    </row>
    <row r="444" spans="1:12">
      <c r="A444" s="11" t="s">
        <v>694</v>
      </c>
      <c r="D444" s="11" t="s">
        <v>260</v>
      </c>
      <c r="E444" s="19" t="s">
        <v>944</v>
      </c>
      <c r="F444" s="10">
        <v>42036</v>
      </c>
      <c r="G444" s="10">
        <v>44228</v>
      </c>
      <c r="H444" s="11">
        <v>7</v>
      </c>
      <c r="I444" s="20" t="s">
        <v>259</v>
      </c>
      <c r="J444" s="11" t="s">
        <v>261</v>
      </c>
      <c r="K444" s="11" t="s">
        <v>2958</v>
      </c>
      <c r="L444" s="11">
        <v>2</v>
      </c>
    </row>
    <row r="445" spans="1:12">
      <c r="A445" s="11" t="s">
        <v>695</v>
      </c>
      <c r="D445" s="11" t="s">
        <v>260</v>
      </c>
      <c r="E445" s="19" t="s">
        <v>945</v>
      </c>
      <c r="F445" s="10">
        <v>42036</v>
      </c>
      <c r="G445" s="10">
        <v>44228</v>
      </c>
      <c r="H445" s="11">
        <v>7</v>
      </c>
      <c r="I445" s="20" t="s">
        <v>259</v>
      </c>
      <c r="J445" s="11" t="s">
        <v>261</v>
      </c>
      <c r="K445" s="11" t="s">
        <v>2958</v>
      </c>
      <c r="L445" s="11">
        <v>2</v>
      </c>
    </row>
    <row r="446" spans="1:12">
      <c r="A446" s="11" t="s">
        <v>696</v>
      </c>
      <c r="D446" s="11" t="s">
        <v>260</v>
      </c>
      <c r="E446" s="19" t="s">
        <v>946</v>
      </c>
      <c r="F446" s="10">
        <v>42036</v>
      </c>
      <c r="G446" s="10">
        <v>44228</v>
      </c>
      <c r="H446" s="11">
        <v>7</v>
      </c>
      <c r="I446" s="20" t="s">
        <v>259</v>
      </c>
      <c r="J446" s="11" t="s">
        <v>261</v>
      </c>
      <c r="K446" s="11" t="s">
        <v>2958</v>
      </c>
      <c r="L446" s="11">
        <v>2</v>
      </c>
    </row>
    <row r="447" spans="1:12">
      <c r="A447" s="11" t="s">
        <v>697</v>
      </c>
      <c r="D447" s="11" t="s">
        <v>260</v>
      </c>
      <c r="E447" s="19" t="s">
        <v>947</v>
      </c>
      <c r="F447" s="10">
        <v>42036</v>
      </c>
      <c r="G447" s="10">
        <v>44228</v>
      </c>
      <c r="H447" s="11">
        <v>7</v>
      </c>
      <c r="I447" s="20" t="s">
        <v>259</v>
      </c>
      <c r="J447" s="11" t="s">
        <v>261</v>
      </c>
      <c r="K447" s="11" t="s">
        <v>2958</v>
      </c>
      <c r="L447" s="11">
        <v>2</v>
      </c>
    </row>
    <row r="448" spans="1:12">
      <c r="A448" s="11" t="s">
        <v>698</v>
      </c>
      <c r="D448" s="11" t="s">
        <v>260</v>
      </c>
      <c r="E448" s="19" t="s">
        <v>948</v>
      </c>
      <c r="F448" s="10">
        <v>42036</v>
      </c>
      <c r="G448" s="10">
        <v>44228</v>
      </c>
      <c r="H448" s="11">
        <v>7</v>
      </c>
      <c r="I448" s="20" t="s">
        <v>259</v>
      </c>
      <c r="J448" s="11" t="s">
        <v>261</v>
      </c>
      <c r="K448" s="11" t="s">
        <v>2958</v>
      </c>
      <c r="L448" s="11">
        <v>2</v>
      </c>
    </row>
    <row r="449" spans="1:12">
      <c r="A449" s="11" t="s">
        <v>699</v>
      </c>
      <c r="D449" s="11" t="s">
        <v>260</v>
      </c>
      <c r="E449" s="19" t="s">
        <v>949</v>
      </c>
      <c r="F449" s="10">
        <v>42036</v>
      </c>
      <c r="G449" s="10">
        <v>44228</v>
      </c>
      <c r="H449" s="11">
        <v>7</v>
      </c>
      <c r="I449" s="20" t="s">
        <v>259</v>
      </c>
      <c r="J449" s="11" t="s">
        <v>261</v>
      </c>
      <c r="K449" s="11" t="s">
        <v>2958</v>
      </c>
      <c r="L449" s="11">
        <v>2</v>
      </c>
    </row>
    <row r="450" spans="1:12">
      <c r="A450" s="11" t="s">
        <v>700</v>
      </c>
      <c r="D450" s="11" t="s">
        <v>260</v>
      </c>
      <c r="E450" s="19" t="s">
        <v>950</v>
      </c>
      <c r="F450" s="10">
        <v>42036</v>
      </c>
      <c r="G450" s="10">
        <v>44228</v>
      </c>
      <c r="H450" s="11">
        <v>7</v>
      </c>
      <c r="I450" s="20" t="s">
        <v>259</v>
      </c>
      <c r="J450" s="11" t="s">
        <v>261</v>
      </c>
      <c r="K450" s="11" t="s">
        <v>2958</v>
      </c>
      <c r="L450" s="11">
        <v>2</v>
      </c>
    </row>
    <row r="451" spans="1:12">
      <c r="A451" s="11" t="s">
        <v>701</v>
      </c>
      <c r="D451" s="11" t="s">
        <v>260</v>
      </c>
      <c r="E451" s="19" t="s">
        <v>951</v>
      </c>
      <c r="F451" s="10">
        <v>42036</v>
      </c>
      <c r="G451" s="10">
        <v>44228</v>
      </c>
      <c r="H451" s="11">
        <v>7</v>
      </c>
      <c r="I451" s="20" t="s">
        <v>259</v>
      </c>
      <c r="J451" s="11" t="s">
        <v>261</v>
      </c>
      <c r="K451" s="11" t="s">
        <v>2958</v>
      </c>
      <c r="L451" s="11">
        <v>2</v>
      </c>
    </row>
    <row r="452" spans="1:12">
      <c r="A452" s="11" t="s">
        <v>702</v>
      </c>
      <c r="D452" s="11" t="s">
        <v>260</v>
      </c>
      <c r="E452" s="19" t="s">
        <v>952</v>
      </c>
      <c r="F452" s="10">
        <v>42036</v>
      </c>
      <c r="G452" s="10">
        <v>44228</v>
      </c>
      <c r="H452" s="11">
        <v>7</v>
      </c>
      <c r="I452" s="20" t="s">
        <v>259</v>
      </c>
      <c r="J452" s="11" t="s">
        <v>261</v>
      </c>
      <c r="K452" s="11" t="s">
        <v>2958</v>
      </c>
      <c r="L452" s="11">
        <v>2</v>
      </c>
    </row>
    <row r="453" spans="1:12">
      <c r="A453" s="11" t="s">
        <v>703</v>
      </c>
      <c r="D453" s="11" t="s">
        <v>260</v>
      </c>
      <c r="E453" s="19" t="s">
        <v>953</v>
      </c>
      <c r="F453" s="10">
        <v>42036</v>
      </c>
      <c r="G453" s="10">
        <v>44228</v>
      </c>
      <c r="H453" s="11">
        <v>7</v>
      </c>
      <c r="I453" s="20" t="s">
        <v>259</v>
      </c>
      <c r="J453" s="11" t="s">
        <v>261</v>
      </c>
      <c r="K453" s="11" t="s">
        <v>2958</v>
      </c>
      <c r="L453" s="11">
        <v>2</v>
      </c>
    </row>
    <row r="454" spans="1:12">
      <c r="A454" s="11" t="s">
        <v>704</v>
      </c>
      <c r="D454" s="11" t="s">
        <v>260</v>
      </c>
      <c r="E454" s="19" t="s">
        <v>954</v>
      </c>
      <c r="F454" s="10">
        <v>42036</v>
      </c>
      <c r="G454" s="10">
        <v>44228</v>
      </c>
      <c r="H454" s="11">
        <v>7</v>
      </c>
      <c r="I454" s="20" t="s">
        <v>259</v>
      </c>
      <c r="J454" s="11" t="s">
        <v>261</v>
      </c>
      <c r="K454" s="11" t="s">
        <v>2958</v>
      </c>
      <c r="L454" s="11">
        <v>2</v>
      </c>
    </row>
    <row r="455" spans="1:12">
      <c r="A455" s="11" t="s">
        <v>705</v>
      </c>
      <c r="D455" s="11" t="s">
        <v>260</v>
      </c>
      <c r="E455" s="19" t="s">
        <v>955</v>
      </c>
      <c r="F455" s="10">
        <v>42036</v>
      </c>
      <c r="G455" s="10">
        <v>44228</v>
      </c>
      <c r="H455" s="11">
        <v>7</v>
      </c>
      <c r="I455" s="20" t="s">
        <v>259</v>
      </c>
      <c r="J455" s="11" t="s">
        <v>261</v>
      </c>
      <c r="K455" s="11" t="s">
        <v>2958</v>
      </c>
      <c r="L455" s="11">
        <v>2</v>
      </c>
    </row>
    <row r="456" spans="1:12">
      <c r="A456" s="11" t="s">
        <v>706</v>
      </c>
      <c r="D456" s="11" t="s">
        <v>260</v>
      </c>
      <c r="E456" s="19" t="s">
        <v>956</v>
      </c>
      <c r="F456" s="10">
        <v>42036</v>
      </c>
      <c r="G456" s="10">
        <v>44228</v>
      </c>
      <c r="H456" s="11">
        <v>7</v>
      </c>
      <c r="I456" s="20" t="s">
        <v>259</v>
      </c>
      <c r="J456" s="11" t="s">
        <v>261</v>
      </c>
      <c r="K456" s="11" t="s">
        <v>2958</v>
      </c>
      <c r="L456" s="11">
        <v>2</v>
      </c>
    </row>
    <row r="457" spans="1:12">
      <c r="A457" s="11" t="s">
        <v>707</v>
      </c>
      <c r="D457" s="11" t="s">
        <v>260</v>
      </c>
      <c r="E457" s="19" t="s">
        <v>957</v>
      </c>
      <c r="F457" s="10">
        <v>42036</v>
      </c>
      <c r="G457" s="10">
        <v>44228</v>
      </c>
      <c r="H457" s="11">
        <v>7</v>
      </c>
      <c r="I457" s="20" t="s">
        <v>259</v>
      </c>
      <c r="J457" s="11" t="s">
        <v>261</v>
      </c>
      <c r="K457" s="11" t="s">
        <v>2958</v>
      </c>
      <c r="L457" s="11">
        <v>2</v>
      </c>
    </row>
    <row r="458" spans="1:12">
      <c r="A458" s="11" t="s">
        <v>708</v>
      </c>
      <c r="D458" s="11" t="s">
        <v>260</v>
      </c>
      <c r="E458" s="19" t="s">
        <v>958</v>
      </c>
      <c r="F458" s="10">
        <v>42036</v>
      </c>
      <c r="G458" s="10">
        <v>44228</v>
      </c>
      <c r="H458" s="11">
        <v>7</v>
      </c>
      <c r="I458" s="20" t="s">
        <v>259</v>
      </c>
      <c r="J458" s="11" t="s">
        <v>261</v>
      </c>
      <c r="K458" s="11" t="s">
        <v>2958</v>
      </c>
      <c r="L458" s="11">
        <v>2</v>
      </c>
    </row>
    <row r="459" spans="1:12">
      <c r="A459" s="11" t="s">
        <v>709</v>
      </c>
      <c r="D459" s="11" t="s">
        <v>260</v>
      </c>
      <c r="E459" s="19" t="s">
        <v>959</v>
      </c>
      <c r="F459" s="10">
        <v>42036</v>
      </c>
      <c r="G459" s="10">
        <v>44228</v>
      </c>
      <c r="H459" s="11">
        <v>7</v>
      </c>
      <c r="I459" s="20" t="s">
        <v>259</v>
      </c>
      <c r="J459" s="11" t="s">
        <v>261</v>
      </c>
      <c r="K459" s="11" t="s">
        <v>2958</v>
      </c>
      <c r="L459" s="11">
        <v>2</v>
      </c>
    </row>
    <row r="460" spans="1:12">
      <c r="A460" s="11" t="s">
        <v>710</v>
      </c>
      <c r="D460" s="11" t="s">
        <v>260</v>
      </c>
      <c r="E460" s="19" t="s">
        <v>960</v>
      </c>
      <c r="F460" s="10">
        <v>42036</v>
      </c>
      <c r="G460" s="10">
        <v>44228</v>
      </c>
      <c r="H460" s="11">
        <v>7</v>
      </c>
      <c r="I460" s="20" t="s">
        <v>259</v>
      </c>
      <c r="J460" s="11" t="s">
        <v>261</v>
      </c>
      <c r="K460" s="11" t="s">
        <v>2958</v>
      </c>
      <c r="L460" s="11">
        <v>2</v>
      </c>
    </row>
    <row r="461" spans="1:12">
      <c r="A461" s="11" t="s">
        <v>711</v>
      </c>
      <c r="D461" s="11" t="s">
        <v>260</v>
      </c>
      <c r="E461" s="19" t="s">
        <v>961</v>
      </c>
      <c r="F461" s="10">
        <v>42036</v>
      </c>
      <c r="G461" s="10">
        <v>44228</v>
      </c>
      <c r="H461" s="11">
        <v>7</v>
      </c>
      <c r="I461" s="20" t="s">
        <v>259</v>
      </c>
      <c r="J461" s="11" t="s">
        <v>261</v>
      </c>
      <c r="K461" s="11" t="s">
        <v>2958</v>
      </c>
      <c r="L461" s="11">
        <v>2</v>
      </c>
    </row>
    <row r="462" spans="1:12">
      <c r="A462" s="11" t="s">
        <v>712</v>
      </c>
      <c r="D462" s="11" t="s">
        <v>260</v>
      </c>
      <c r="E462" s="19" t="s">
        <v>962</v>
      </c>
      <c r="F462" s="10">
        <v>42036</v>
      </c>
      <c r="G462" s="10">
        <v>44228</v>
      </c>
      <c r="H462" s="11">
        <v>7</v>
      </c>
      <c r="I462" s="20" t="s">
        <v>259</v>
      </c>
      <c r="J462" s="11" t="s">
        <v>261</v>
      </c>
      <c r="K462" s="11" t="s">
        <v>2958</v>
      </c>
      <c r="L462" s="11">
        <v>2</v>
      </c>
    </row>
    <row r="463" spans="1:12">
      <c r="A463" s="11" t="s">
        <v>713</v>
      </c>
      <c r="D463" s="11" t="s">
        <v>260</v>
      </c>
      <c r="E463" s="19" t="s">
        <v>963</v>
      </c>
      <c r="F463" s="10">
        <v>42036</v>
      </c>
      <c r="G463" s="10">
        <v>44228</v>
      </c>
      <c r="H463" s="11">
        <v>7</v>
      </c>
      <c r="I463" s="20" t="s">
        <v>259</v>
      </c>
      <c r="J463" s="11" t="s">
        <v>261</v>
      </c>
      <c r="K463" s="11" t="s">
        <v>2958</v>
      </c>
      <c r="L463" s="11">
        <v>2</v>
      </c>
    </row>
    <row r="464" spans="1:12">
      <c r="A464" s="11" t="s">
        <v>714</v>
      </c>
      <c r="D464" s="11" t="s">
        <v>260</v>
      </c>
      <c r="E464" s="19" t="s">
        <v>964</v>
      </c>
      <c r="F464" s="10">
        <v>42036</v>
      </c>
      <c r="G464" s="10">
        <v>44228</v>
      </c>
      <c r="H464" s="11">
        <v>7</v>
      </c>
      <c r="I464" s="20" t="s">
        <v>259</v>
      </c>
      <c r="J464" s="11" t="s">
        <v>261</v>
      </c>
      <c r="K464" s="11" t="s">
        <v>2958</v>
      </c>
      <c r="L464" s="11">
        <v>2</v>
      </c>
    </row>
    <row r="465" spans="1:12">
      <c r="A465" s="11" t="s">
        <v>715</v>
      </c>
      <c r="D465" s="11" t="s">
        <v>260</v>
      </c>
      <c r="E465" s="19" t="s">
        <v>965</v>
      </c>
      <c r="F465" s="10">
        <v>42036</v>
      </c>
      <c r="G465" s="10">
        <v>44228</v>
      </c>
      <c r="H465" s="11">
        <v>7</v>
      </c>
      <c r="I465" s="20" t="s">
        <v>259</v>
      </c>
      <c r="J465" s="11" t="s">
        <v>261</v>
      </c>
      <c r="K465" s="11" t="s">
        <v>2958</v>
      </c>
      <c r="L465" s="11">
        <v>2</v>
      </c>
    </row>
    <row r="466" spans="1:12">
      <c r="A466" s="11" t="s">
        <v>716</v>
      </c>
      <c r="D466" s="11" t="s">
        <v>260</v>
      </c>
      <c r="E466" s="19" t="s">
        <v>966</v>
      </c>
      <c r="F466" s="10">
        <v>42036</v>
      </c>
      <c r="G466" s="10">
        <v>44228</v>
      </c>
      <c r="H466" s="11">
        <v>7</v>
      </c>
      <c r="I466" s="20" t="s">
        <v>259</v>
      </c>
      <c r="J466" s="11" t="s">
        <v>261</v>
      </c>
      <c r="K466" s="11" t="s">
        <v>2958</v>
      </c>
      <c r="L466" s="11">
        <v>2</v>
      </c>
    </row>
    <row r="467" spans="1:12">
      <c r="A467" s="11" t="s">
        <v>717</v>
      </c>
      <c r="D467" s="11" t="s">
        <v>260</v>
      </c>
      <c r="E467" s="19" t="s">
        <v>967</v>
      </c>
      <c r="F467" s="10">
        <v>42036</v>
      </c>
      <c r="G467" s="10">
        <v>44228</v>
      </c>
      <c r="H467" s="11">
        <v>7</v>
      </c>
      <c r="I467" s="20" t="s">
        <v>259</v>
      </c>
      <c r="J467" s="11" t="s">
        <v>261</v>
      </c>
      <c r="K467" s="11" t="s">
        <v>2958</v>
      </c>
      <c r="L467" s="11">
        <v>2</v>
      </c>
    </row>
    <row r="468" spans="1:12">
      <c r="A468" s="11" t="s">
        <v>718</v>
      </c>
      <c r="D468" s="11" t="s">
        <v>260</v>
      </c>
      <c r="E468" s="19" t="s">
        <v>968</v>
      </c>
      <c r="F468" s="10">
        <v>42036</v>
      </c>
      <c r="G468" s="10">
        <v>44228</v>
      </c>
      <c r="H468" s="11">
        <v>7</v>
      </c>
      <c r="I468" s="20" t="s">
        <v>259</v>
      </c>
      <c r="J468" s="11" t="s">
        <v>261</v>
      </c>
      <c r="K468" s="11" t="s">
        <v>2958</v>
      </c>
      <c r="L468" s="11">
        <v>2</v>
      </c>
    </row>
    <row r="469" spans="1:12">
      <c r="A469" s="11" t="s">
        <v>719</v>
      </c>
      <c r="D469" s="11" t="s">
        <v>260</v>
      </c>
      <c r="E469" s="19" t="s">
        <v>969</v>
      </c>
      <c r="F469" s="10">
        <v>42036</v>
      </c>
      <c r="G469" s="10">
        <v>44228</v>
      </c>
      <c r="H469" s="11">
        <v>7</v>
      </c>
      <c r="I469" s="20" t="s">
        <v>259</v>
      </c>
      <c r="J469" s="11" t="s">
        <v>261</v>
      </c>
      <c r="K469" s="11" t="s">
        <v>2958</v>
      </c>
      <c r="L469" s="11">
        <v>2</v>
      </c>
    </row>
    <row r="470" spans="1:12">
      <c r="A470" s="11" t="s">
        <v>720</v>
      </c>
      <c r="D470" s="11" t="s">
        <v>260</v>
      </c>
      <c r="E470" s="19" t="s">
        <v>970</v>
      </c>
      <c r="F470" s="10">
        <v>42036</v>
      </c>
      <c r="G470" s="10">
        <v>44228</v>
      </c>
      <c r="H470" s="11">
        <v>7</v>
      </c>
      <c r="I470" s="20" t="s">
        <v>259</v>
      </c>
      <c r="J470" s="11" t="s">
        <v>261</v>
      </c>
      <c r="K470" s="11" t="s">
        <v>2958</v>
      </c>
      <c r="L470" s="11">
        <v>2</v>
      </c>
    </row>
    <row r="471" spans="1:12">
      <c r="A471" s="11" t="s">
        <v>721</v>
      </c>
      <c r="D471" s="11" t="s">
        <v>260</v>
      </c>
      <c r="E471" s="19" t="s">
        <v>971</v>
      </c>
      <c r="F471" s="10">
        <v>42036</v>
      </c>
      <c r="G471" s="10">
        <v>44228</v>
      </c>
      <c r="H471" s="11">
        <v>7</v>
      </c>
      <c r="I471" s="20" t="s">
        <v>259</v>
      </c>
      <c r="J471" s="11" t="s">
        <v>261</v>
      </c>
      <c r="K471" s="11" t="s">
        <v>2958</v>
      </c>
      <c r="L471" s="11">
        <v>2</v>
      </c>
    </row>
    <row r="472" spans="1:12">
      <c r="A472" s="11" t="s">
        <v>722</v>
      </c>
      <c r="D472" s="11" t="s">
        <v>260</v>
      </c>
      <c r="E472" s="19" t="s">
        <v>972</v>
      </c>
      <c r="F472" s="10">
        <v>42036</v>
      </c>
      <c r="G472" s="10">
        <v>44228</v>
      </c>
      <c r="H472" s="11">
        <v>7</v>
      </c>
      <c r="I472" s="20" t="s">
        <v>259</v>
      </c>
      <c r="J472" s="11" t="s">
        <v>261</v>
      </c>
      <c r="K472" s="11" t="s">
        <v>2958</v>
      </c>
      <c r="L472" s="11">
        <v>2</v>
      </c>
    </row>
    <row r="473" spans="1:12">
      <c r="A473" s="11" t="s">
        <v>723</v>
      </c>
      <c r="D473" s="11" t="s">
        <v>260</v>
      </c>
      <c r="E473" s="19" t="s">
        <v>973</v>
      </c>
      <c r="F473" s="10">
        <v>42036</v>
      </c>
      <c r="G473" s="10">
        <v>44228</v>
      </c>
      <c r="H473" s="11">
        <v>7</v>
      </c>
      <c r="I473" s="20" t="s">
        <v>259</v>
      </c>
      <c r="J473" s="11" t="s">
        <v>261</v>
      </c>
      <c r="K473" s="11" t="s">
        <v>2958</v>
      </c>
      <c r="L473" s="11">
        <v>2</v>
      </c>
    </row>
    <row r="474" spans="1:12">
      <c r="A474" s="11" t="s">
        <v>724</v>
      </c>
      <c r="D474" s="11" t="s">
        <v>260</v>
      </c>
      <c r="E474" s="19" t="s">
        <v>974</v>
      </c>
      <c r="F474" s="10">
        <v>42036</v>
      </c>
      <c r="G474" s="10">
        <v>44228</v>
      </c>
      <c r="H474" s="11">
        <v>7</v>
      </c>
      <c r="I474" s="20" t="s">
        <v>259</v>
      </c>
      <c r="J474" s="11" t="s">
        <v>261</v>
      </c>
      <c r="K474" s="11" t="s">
        <v>2958</v>
      </c>
      <c r="L474" s="11">
        <v>2</v>
      </c>
    </row>
    <row r="475" spans="1:12">
      <c r="A475" s="11" t="s">
        <v>725</v>
      </c>
      <c r="D475" s="11" t="s">
        <v>260</v>
      </c>
      <c r="E475" s="19" t="s">
        <v>975</v>
      </c>
      <c r="F475" s="10">
        <v>42036</v>
      </c>
      <c r="G475" s="10">
        <v>44228</v>
      </c>
      <c r="H475" s="11">
        <v>7</v>
      </c>
      <c r="I475" s="20" t="s">
        <v>259</v>
      </c>
      <c r="J475" s="11" t="s">
        <v>261</v>
      </c>
      <c r="K475" s="11" t="s">
        <v>2958</v>
      </c>
      <c r="L475" s="11">
        <v>2</v>
      </c>
    </row>
    <row r="476" spans="1:12">
      <c r="A476" s="11" t="s">
        <v>726</v>
      </c>
      <c r="D476" s="11" t="s">
        <v>260</v>
      </c>
      <c r="E476" s="19" t="s">
        <v>976</v>
      </c>
      <c r="F476" s="10">
        <v>42036</v>
      </c>
      <c r="G476" s="10">
        <v>44228</v>
      </c>
      <c r="H476" s="11">
        <v>7</v>
      </c>
      <c r="I476" s="20" t="s">
        <v>259</v>
      </c>
      <c r="J476" s="11" t="s">
        <v>261</v>
      </c>
      <c r="K476" s="11" t="s">
        <v>2958</v>
      </c>
      <c r="L476" s="11">
        <v>2</v>
      </c>
    </row>
    <row r="477" spans="1:12">
      <c r="A477" s="11" t="s">
        <v>727</v>
      </c>
      <c r="D477" s="11" t="s">
        <v>260</v>
      </c>
      <c r="E477" s="19" t="s">
        <v>977</v>
      </c>
      <c r="F477" s="10">
        <v>42036</v>
      </c>
      <c r="G477" s="10">
        <v>44228</v>
      </c>
      <c r="H477" s="11">
        <v>7</v>
      </c>
      <c r="I477" s="20" t="s">
        <v>259</v>
      </c>
      <c r="J477" s="11" t="s">
        <v>261</v>
      </c>
      <c r="K477" s="11" t="s">
        <v>2958</v>
      </c>
      <c r="L477" s="11">
        <v>2</v>
      </c>
    </row>
    <row r="478" spans="1:12">
      <c r="A478" s="11" t="s">
        <v>728</v>
      </c>
      <c r="D478" s="11" t="s">
        <v>260</v>
      </c>
      <c r="E478" s="19" t="s">
        <v>978</v>
      </c>
      <c r="F478" s="10">
        <v>42036</v>
      </c>
      <c r="G478" s="10">
        <v>44228</v>
      </c>
      <c r="H478" s="11">
        <v>7</v>
      </c>
      <c r="I478" s="20" t="s">
        <v>259</v>
      </c>
      <c r="J478" s="11" t="s">
        <v>261</v>
      </c>
      <c r="K478" s="11" t="s">
        <v>2958</v>
      </c>
      <c r="L478" s="11">
        <v>2</v>
      </c>
    </row>
    <row r="479" spans="1:12">
      <c r="A479" s="11" t="s">
        <v>729</v>
      </c>
      <c r="D479" s="11" t="s">
        <v>260</v>
      </c>
      <c r="E479" s="19" t="s">
        <v>979</v>
      </c>
      <c r="F479" s="10">
        <v>42036</v>
      </c>
      <c r="G479" s="10">
        <v>44228</v>
      </c>
      <c r="H479" s="11">
        <v>7</v>
      </c>
      <c r="I479" s="20" t="s">
        <v>259</v>
      </c>
      <c r="J479" s="11" t="s">
        <v>261</v>
      </c>
      <c r="K479" s="11" t="s">
        <v>2958</v>
      </c>
      <c r="L479" s="11">
        <v>2</v>
      </c>
    </row>
    <row r="480" spans="1:12">
      <c r="A480" s="11" t="s">
        <v>730</v>
      </c>
      <c r="D480" s="11" t="s">
        <v>260</v>
      </c>
      <c r="E480" s="19" t="s">
        <v>980</v>
      </c>
      <c r="F480" s="10">
        <v>42036</v>
      </c>
      <c r="G480" s="10">
        <v>44228</v>
      </c>
      <c r="H480" s="11">
        <v>7</v>
      </c>
      <c r="I480" s="20" t="s">
        <v>259</v>
      </c>
      <c r="J480" s="11" t="s">
        <v>261</v>
      </c>
      <c r="K480" s="11" t="s">
        <v>2958</v>
      </c>
      <c r="L480" s="11">
        <v>2</v>
      </c>
    </row>
    <row r="481" spans="1:12">
      <c r="A481" s="11" t="s">
        <v>731</v>
      </c>
      <c r="D481" s="11" t="s">
        <v>260</v>
      </c>
      <c r="E481" s="19" t="s">
        <v>981</v>
      </c>
      <c r="F481" s="10">
        <v>42036</v>
      </c>
      <c r="G481" s="10">
        <v>44228</v>
      </c>
      <c r="H481" s="11">
        <v>7</v>
      </c>
      <c r="I481" s="20" t="s">
        <v>259</v>
      </c>
      <c r="J481" s="11" t="s">
        <v>261</v>
      </c>
      <c r="K481" s="11" t="s">
        <v>2958</v>
      </c>
      <c r="L481" s="11">
        <v>2</v>
      </c>
    </row>
    <row r="482" spans="1:12">
      <c r="A482" s="11" t="s">
        <v>732</v>
      </c>
      <c r="D482" s="11" t="s">
        <v>260</v>
      </c>
      <c r="E482" s="19" t="s">
        <v>982</v>
      </c>
      <c r="F482" s="10">
        <v>42036</v>
      </c>
      <c r="G482" s="10">
        <v>44228</v>
      </c>
      <c r="H482" s="11">
        <v>7</v>
      </c>
      <c r="I482" s="20" t="s">
        <v>259</v>
      </c>
      <c r="J482" s="11" t="s">
        <v>261</v>
      </c>
      <c r="K482" s="11" t="s">
        <v>2958</v>
      </c>
      <c r="L482" s="11">
        <v>2</v>
      </c>
    </row>
    <row r="483" spans="1:12">
      <c r="A483" s="11" t="s">
        <v>733</v>
      </c>
      <c r="D483" s="11" t="s">
        <v>260</v>
      </c>
      <c r="E483" s="19" t="s">
        <v>983</v>
      </c>
      <c r="F483" s="10">
        <v>42036</v>
      </c>
      <c r="G483" s="10">
        <v>44228</v>
      </c>
      <c r="H483" s="11">
        <v>7</v>
      </c>
      <c r="I483" s="20" t="s">
        <v>259</v>
      </c>
      <c r="J483" s="11" t="s">
        <v>261</v>
      </c>
      <c r="K483" s="11" t="s">
        <v>2958</v>
      </c>
      <c r="L483" s="11">
        <v>2</v>
      </c>
    </row>
    <row r="484" spans="1:12">
      <c r="A484" s="11" t="s">
        <v>734</v>
      </c>
      <c r="D484" s="11" t="s">
        <v>260</v>
      </c>
      <c r="E484" s="19" t="s">
        <v>984</v>
      </c>
      <c r="F484" s="10">
        <v>42036</v>
      </c>
      <c r="G484" s="10">
        <v>44228</v>
      </c>
      <c r="H484" s="11">
        <v>7</v>
      </c>
      <c r="I484" s="20" t="s">
        <v>259</v>
      </c>
      <c r="J484" s="11" t="s">
        <v>261</v>
      </c>
      <c r="K484" s="11" t="s">
        <v>2958</v>
      </c>
      <c r="L484" s="11">
        <v>2</v>
      </c>
    </row>
    <row r="485" spans="1:12">
      <c r="A485" s="11" t="s">
        <v>735</v>
      </c>
      <c r="D485" s="11" t="s">
        <v>260</v>
      </c>
      <c r="E485" s="19" t="s">
        <v>985</v>
      </c>
      <c r="F485" s="10">
        <v>42036</v>
      </c>
      <c r="G485" s="10">
        <v>44228</v>
      </c>
      <c r="H485" s="11">
        <v>7</v>
      </c>
      <c r="I485" s="20" t="s">
        <v>259</v>
      </c>
      <c r="J485" s="11" t="s">
        <v>261</v>
      </c>
      <c r="K485" s="11" t="s">
        <v>2958</v>
      </c>
      <c r="L485" s="11">
        <v>2</v>
      </c>
    </row>
    <row r="486" spans="1:12">
      <c r="A486" s="11" t="s">
        <v>736</v>
      </c>
      <c r="D486" s="11" t="s">
        <v>260</v>
      </c>
      <c r="E486" s="19" t="s">
        <v>986</v>
      </c>
      <c r="F486" s="10">
        <v>42036</v>
      </c>
      <c r="G486" s="10">
        <v>44228</v>
      </c>
      <c r="H486" s="11">
        <v>7</v>
      </c>
      <c r="I486" s="20" t="s">
        <v>259</v>
      </c>
      <c r="J486" s="11" t="s">
        <v>261</v>
      </c>
      <c r="K486" s="11" t="s">
        <v>2958</v>
      </c>
      <c r="L486" s="11">
        <v>2</v>
      </c>
    </row>
    <row r="487" spans="1:12">
      <c r="A487" s="11" t="s">
        <v>737</v>
      </c>
      <c r="D487" s="11" t="s">
        <v>260</v>
      </c>
      <c r="E487" s="19" t="s">
        <v>987</v>
      </c>
      <c r="F487" s="10">
        <v>42036</v>
      </c>
      <c r="G487" s="10">
        <v>44228</v>
      </c>
      <c r="H487" s="11">
        <v>7</v>
      </c>
      <c r="I487" s="20" t="s">
        <v>259</v>
      </c>
      <c r="J487" s="11" t="s">
        <v>261</v>
      </c>
      <c r="K487" s="11" t="s">
        <v>2958</v>
      </c>
      <c r="L487" s="11">
        <v>2</v>
      </c>
    </row>
    <row r="488" spans="1:12">
      <c r="A488" s="11" t="s">
        <v>738</v>
      </c>
      <c r="D488" s="11" t="s">
        <v>260</v>
      </c>
      <c r="E488" s="19" t="s">
        <v>988</v>
      </c>
      <c r="F488" s="10">
        <v>42036</v>
      </c>
      <c r="G488" s="10">
        <v>44228</v>
      </c>
      <c r="H488" s="11">
        <v>7</v>
      </c>
      <c r="I488" s="20" t="s">
        <v>259</v>
      </c>
      <c r="J488" s="11" t="s">
        <v>261</v>
      </c>
      <c r="K488" s="11" t="s">
        <v>2958</v>
      </c>
      <c r="L488" s="11">
        <v>2</v>
      </c>
    </row>
    <row r="489" spans="1:12">
      <c r="A489" s="11" t="s">
        <v>739</v>
      </c>
      <c r="D489" s="11" t="s">
        <v>260</v>
      </c>
      <c r="E489" s="19" t="s">
        <v>989</v>
      </c>
      <c r="F489" s="10">
        <v>42036</v>
      </c>
      <c r="G489" s="10">
        <v>44228</v>
      </c>
      <c r="H489" s="11">
        <v>7</v>
      </c>
      <c r="I489" s="20" t="s">
        <v>259</v>
      </c>
      <c r="J489" s="11" t="s">
        <v>261</v>
      </c>
      <c r="K489" s="11" t="s">
        <v>2958</v>
      </c>
      <c r="L489" s="11">
        <v>2</v>
      </c>
    </row>
    <row r="490" spans="1:12">
      <c r="A490" s="11" t="s">
        <v>740</v>
      </c>
      <c r="D490" s="11" t="s">
        <v>260</v>
      </c>
      <c r="E490" s="19" t="s">
        <v>990</v>
      </c>
      <c r="F490" s="10">
        <v>42036</v>
      </c>
      <c r="G490" s="10">
        <v>44228</v>
      </c>
      <c r="H490" s="11">
        <v>7</v>
      </c>
      <c r="I490" s="20" t="s">
        <v>259</v>
      </c>
      <c r="J490" s="11" t="s">
        <v>261</v>
      </c>
      <c r="K490" s="11" t="s">
        <v>2958</v>
      </c>
      <c r="L490" s="11">
        <v>2</v>
      </c>
    </row>
    <row r="491" spans="1:12">
      <c r="A491" s="11" t="s">
        <v>741</v>
      </c>
      <c r="D491" s="11" t="s">
        <v>260</v>
      </c>
      <c r="E491" s="19" t="s">
        <v>991</v>
      </c>
      <c r="F491" s="10">
        <v>42036</v>
      </c>
      <c r="G491" s="10">
        <v>44228</v>
      </c>
      <c r="H491" s="11">
        <v>7</v>
      </c>
      <c r="I491" s="20" t="s">
        <v>259</v>
      </c>
      <c r="J491" s="11" t="s">
        <v>261</v>
      </c>
      <c r="K491" s="11" t="s">
        <v>2958</v>
      </c>
      <c r="L491" s="11">
        <v>2</v>
      </c>
    </row>
    <row r="492" spans="1:12">
      <c r="A492" s="11" t="s">
        <v>742</v>
      </c>
      <c r="D492" s="11" t="s">
        <v>260</v>
      </c>
      <c r="E492" s="19" t="s">
        <v>992</v>
      </c>
      <c r="F492" s="10">
        <v>42036</v>
      </c>
      <c r="G492" s="10">
        <v>44228</v>
      </c>
      <c r="H492" s="11">
        <v>7</v>
      </c>
      <c r="I492" s="20" t="s">
        <v>259</v>
      </c>
      <c r="J492" s="11" t="s">
        <v>261</v>
      </c>
      <c r="K492" s="11" t="s">
        <v>2958</v>
      </c>
      <c r="L492" s="11">
        <v>2</v>
      </c>
    </row>
    <row r="493" spans="1:12">
      <c r="A493" s="11" t="s">
        <v>743</v>
      </c>
      <c r="D493" s="11" t="s">
        <v>260</v>
      </c>
      <c r="E493" s="19" t="s">
        <v>993</v>
      </c>
      <c r="F493" s="10">
        <v>42036</v>
      </c>
      <c r="G493" s="10">
        <v>44228</v>
      </c>
      <c r="H493" s="11">
        <v>7</v>
      </c>
      <c r="I493" s="20" t="s">
        <v>259</v>
      </c>
      <c r="J493" s="11" t="s">
        <v>261</v>
      </c>
      <c r="K493" s="11" t="s">
        <v>2958</v>
      </c>
      <c r="L493" s="11">
        <v>2</v>
      </c>
    </row>
    <row r="494" spans="1:12">
      <c r="A494" s="11" t="s">
        <v>744</v>
      </c>
      <c r="D494" s="11" t="s">
        <v>260</v>
      </c>
      <c r="E494" s="19" t="s">
        <v>994</v>
      </c>
      <c r="F494" s="10">
        <v>42036</v>
      </c>
      <c r="G494" s="10">
        <v>44228</v>
      </c>
      <c r="H494" s="11">
        <v>7</v>
      </c>
      <c r="I494" s="20" t="s">
        <v>259</v>
      </c>
      <c r="J494" s="11" t="s">
        <v>261</v>
      </c>
      <c r="K494" s="11" t="s">
        <v>2958</v>
      </c>
      <c r="L494" s="11">
        <v>2</v>
      </c>
    </row>
    <row r="495" spans="1:12">
      <c r="A495" s="11" t="s">
        <v>745</v>
      </c>
      <c r="D495" s="11" t="s">
        <v>260</v>
      </c>
      <c r="E495" s="19" t="s">
        <v>995</v>
      </c>
      <c r="F495" s="10">
        <v>42036</v>
      </c>
      <c r="G495" s="10">
        <v>44228</v>
      </c>
      <c r="H495" s="11">
        <v>7</v>
      </c>
      <c r="I495" s="20" t="s">
        <v>259</v>
      </c>
      <c r="J495" s="11" t="s">
        <v>261</v>
      </c>
      <c r="K495" s="11" t="s">
        <v>2958</v>
      </c>
      <c r="L495" s="11">
        <v>2</v>
      </c>
    </row>
    <row r="496" spans="1:12">
      <c r="A496" s="11" t="s">
        <v>746</v>
      </c>
      <c r="D496" s="11" t="s">
        <v>260</v>
      </c>
      <c r="E496" s="19" t="s">
        <v>996</v>
      </c>
      <c r="F496" s="10">
        <v>42036</v>
      </c>
      <c r="G496" s="10">
        <v>44228</v>
      </c>
      <c r="H496" s="11">
        <v>7</v>
      </c>
      <c r="I496" s="20" t="s">
        <v>259</v>
      </c>
      <c r="J496" s="11" t="s">
        <v>261</v>
      </c>
      <c r="K496" s="11" t="s">
        <v>2958</v>
      </c>
      <c r="L496" s="11">
        <v>2</v>
      </c>
    </row>
    <row r="497" spans="1:12">
      <c r="A497" s="11" t="s">
        <v>747</v>
      </c>
      <c r="D497" s="11" t="s">
        <v>260</v>
      </c>
      <c r="E497" s="19" t="s">
        <v>997</v>
      </c>
      <c r="F497" s="10">
        <v>42036</v>
      </c>
      <c r="G497" s="10">
        <v>44228</v>
      </c>
      <c r="H497" s="11">
        <v>7</v>
      </c>
      <c r="I497" s="20" t="s">
        <v>259</v>
      </c>
      <c r="J497" s="11" t="s">
        <v>261</v>
      </c>
      <c r="K497" s="11" t="s">
        <v>2958</v>
      </c>
      <c r="L497" s="11">
        <v>2</v>
      </c>
    </row>
    <row r="498" spans="1:12">
      <c r="A498" s="11" t="s">
        <v>748</v>
      </c>
      <c r="D498" s="11" t="s">
        <v>260</v>
      </c>
      <c r="E498" s="19" t="s">
        <v>998</v>
      </c>
      <c r="F498" s="10">
        <v>42036</v>
      </c>
      <c r="G498" s="10">
        <v>44228</v>
      </c>
      <c r="H498" s="11">
        <v>7</v>
      </c>
      <c r="I498" s="20" t="s">
        <v>259</v>
      </c>
      <c r="J498" s="11" t="s">
        <v>261</v>
      </c>
      <c r="K498" s="11" t="s">
        <v>2958</v>
      </c>
      <c r="L498" s="11">
        <v>2</v>
      </c>
    </row>
    <row r="499" spans="1:12">
      <c r="A499" s="11" t="s">
        <v>749</v>
      </c>
      <c r="D499" s="11" t="s">
        <v>260</v>
      </c>
      <c r="E499" s="19" t="s">
        <v>999</v>
      </c>
      <c r="F499" s="10">
        <v>42036</v>
      </c>
      <c r="G499" s="10">
        <v>44228</v>
      </c>
      <c r="H499" s="11">
        <v>7</v>
      </c>
      <c r="I499" s="20" t="s">
        <v>259</v>
      </c>
      <c r="J499" s="11" t="s">
        <v>261</v>
      </c>
      <c r="K499" s="11" t="s">
        <v>2958</v>
      </c>
      <c r="L499" s="11">
        <v>2</v>
      </c>
    </row>
    <row r="500" spans="1:12">
      <c r="A500" s="11" t="s">
        <v>750</v>
      </c>
      <c r="D500" s="11" t="s">
        <v>260</v>
      </c>
      <c r="E500" s="19" t="s">
        <v>1000</v>
      </c>
      <c r="F500" s="10">
        <v>42036</v>
      </c>
      <c r="G500" s="10">
        <v>44228</v>
      </c>
      <c r="H500" s="11">
        <v>7</v>
      </c>
      <c r="I500" s="20" t="s">
        <v>259</v>
      </c>
      <c r="J500" s="11" t="s">
        <v>261</v>
      </c>
      <c r="K500" s="11" t="s">
        <v>2958</v>
      </c>
      <c r="L500" s="11">
        <v>2</v>
      </c>
    </row>
    <row r="501" spans="1:12">
      <c r="A501" s="11" t="s">
        <v>751</v>
      </c>
      <c r="D501" s="11" t="s">
        <v>260</v>
      </c>
      <c r="E501" s="19" t="s">
        <v>1001</v>
      </c>
      <c r="F501" s="10">
        <v>42036</v>
      </c>
      <c r="G501" s="10">
        <v>44228</v>
      </c>
      <c r="H501" s="11">
        <v>7</v>
      </c>
      <c r="I501" s="20" t="s">
        <v>259</v>
      </c>
      <c r="J501" s="11" t="s">
        <v>261</v>
      </c>
      <c r="K501" s="11" t="s">
        <v>2958</v>
      </c>
      <c r="L501" s="11">
        <v>2</v>
      </c>
    </row>
    <row r="502" spans="1:12">
      <c r="A502" s="11" t="s">
        <v>752</v>
      </c>
      <c r="D502" s="11" t="s">
        <v>260</v>
      </c>
      <c r="E502" s="19" t="s">
        <v>1002</v>
      </c>
      <c r="F502" s="10">
        <v>42036</v>
      </c>
      <c r="G502" s="10">
        <v>44228</v>
      </c>
      <c r="H502" s="11">
        <v>7</v>
      </c>
      <c r="I502" s="20" t="s">
        <v>259</v>
      </c>
      <c r="J502" s="11" t="s">
        <v>261</v>
      </c>
      <c r="K502" s="11" t="s">
        <v>2958</v>
      </c>
      <c r="L502" s="11">
        <v>2</v>
      </c>
    </row>
    <row r="503" spans="1:12">
      <c r="A503" s="11" t="s">
        <v>753</v>
      </c>
      <c r="D503" s="11" t="s">
        <v>260</v>
      </c>
      <c r="E503" s="19" t="s">
        <v>1003</v>
      </c>
      <c r="F503" s="10">
        <v>42036</v>
      </c>
      <c r="G503" s="10">
        <v>44228</v>
      </c>
      <c r="H503" s="11">
        <v>7</v>
      </c>
      <c r="I503" s="20" t="s">
        <v>259</v>
      </c>
      <c r="J503" s="11" t="s">
        <v>261</v>
      </c>
      <c r="K503" s="11" t="s">
        <v>2958</v>
      </c>
      <c r="L503" s="11">
        <v>2</v>
      </c>
    </row>
    <row r="504" spans="1:12">
      <c r="A504" s="11" t="s">
        <v>754</v>
      </c>
      <c r="D504" s="11" t="s">
        <v>260</v>
      </c>
      <c r="E504" s="19" t="s">
        <v>1004</v>
      </c>
      <c r="F504" s="10">
        <v>42036</v>
      </c>
      <c r="G504" s="10">
        <v>44228</v>
      </c>
      <c r="H504" s="11">
        <v>7</v>
      </c>
      <c r="I504" s="20" t="s">
        <v>259</v>
      </c>
      <c r="J504" s="11" t="s">
        <v>261</v>
      </c>
      <c r="K504" s="11" t="s">
        <v>2958</v>
      </c>
      <c r="L504" s="11">
        <v>2</v>
      </c>
    </row>
    <row r="505" spans="1:12">
      <c r="A505" s="11" t="s">
        <v>755</v>
      </c>
      <c r="D505" s="11" t="s">
        <v>260</v>
      </c>
      <c r="E505" s="19" t="s">
        <v>1005</v>
      </c>
      <c r="F505" s="10">
        <v>42036</v>
      </c>
      <c r="G505" s="10">
        <v>44228</v>
      </c>
      <c r="H505" s="11">
        <v>7</v>
      </c>
      <c r="I505" s="20" t="s">
        <v>259</v>
      </c>
      <c r="J505" s="11" t="s">
        <v>261</v>
      </c>
      <c r="K505" s="11" t="s">
        <v>2958</v>
      </c>
      <c r="L505" s="11">
        <v>2</v>
      </c>
    </row>
    <row r="506" spans="1:12">
      <c r="A506" s="11" t="s">
        <v>756</v>
      </c>
      <c r="D506" s="11" t="s">
        <v>260</v>
      </c>
      <c r="E506" s="19" t="s">
        <v>1006</v>
      </c>
      <c r="F506" s="10">
        <v>42036</v>
      </c>
      <c r="G506" s="10">
        <v>44228</v>
      </c>
      <c r="H506" s="11">
        <v>7</v>
      </c>
      <c r="I506" s="20" t="s">
        <v>259</v>
      </c>
      <c r="J506" s="11" t="s">
        <v>261</v>
      </c>
      <c r="K506" s="11" t="s">
        <v>2958</v>
      </c>
      <c r="L506" s="11">
        <v>2</v>
      </c>
    </row>
    <row r="507" spans="1:12">
      <c r="A507" s="11" t="s">
        <v>757</v>
      </c>
      <c r="D507" s="11" t="s">
        <v>260</v>
      </c>
      <c r="E507" s="19" t="s">
        <v>1007</v>
      </c>
      <c r="F507" s="10">
        <v>42036</v>
      </c>
      <c r="G507" s="10">
        <v>44228</v>
      </c>
      <c r="H507" s="11">
        <v>7</v>
      </c>
      <c r="I507" s="20" t="s">
        <v>259</v>
      </c>
      <c r="J507" s="11" t="s">
        <v>261</v>
      </c>
      <c r="K507" s="11" t="s">
        <v>2958</v>
      </c>
      <c r="L507" s="11">
        <v>2</v>
      </c>
    </row>
    <row r="508" spans="1:12">
      <c r="A508" s="11" t="s">
        <v>758</v>
      </c>
      <c r="D508" s="11" t="s">
        <v>260</v>
      </c>
      <c r="E508" s="19" t="s">
        <v>1008</v>
      </c>
      <c r="F508" s="10">
        <v>42036</v>
      </c>
      <c r="G508" s="10">
        <v>44228</v>
      </c>
      <c r="H508" s="11">
        <v>7</v>
      </c>
      <c r="I508" s="20" t="s">
        <v>259</v>
      </c>
      <c r="J508" s="11" t="s">
        <v>261</v>
      </c>
      <c r="K508" s="11" t="s">
        <v>2958</v>
      </c>
      <c r="L508" s="11">
        <v>2</v>
      </c>
    </row>
    <row r="509" spans="1:12">
      <c r="A509" s="11" t="s">
        <v>759</v>
      </c>
      <c r="D509" s="11" t="s">
        <v>260</v>
      </c>
      <c r="E509" s="19" t="s">
        <v>1009</v>
      </c>
      <c r="F509" s="10">
        <v>42036</v>
      </c>
      <c r="G509" s="10">
        <v>44228</v>
      </c>
      <c r="H509" s="11">
        <v>7</v>
      </c>
      <c r="I509" s="20" t="s">
        <v>259</v>
      </c>
      <c r="J509" s="11" t="s">
        <v>261</v>
      </c>
      <c r="K509" s="11" t="s">
        <v>2958</v>
      </c>
      <c r="L509" s="11">
        <v>2</v>
      </c>
    </row>
    <row r="510" spans="1:12">
      <c r="A510" s="11" t="s">
        <v>760</v>
      </c>
      <c r="D510" s="11" t="s">
        <v>260</v>
      </c>
      <c r="E510" s="19" t="s">
        <v>1010</v>
      </c>
      <c r="F510" s="10">
        <v>42036</v>
      </c>
      <c r="G510" s="10">
        <v>44228</v>
      </c>
      <c r="H510" s="11">
        <v>7</v>
      </c>
      <c r="I510" s="20" t="s">
        <v>259</v>
      </c>
      <c r="J510" s="11" t="s">
        <v>261</v>
      </c>
      <c r="K510" s="11" t="s">
        <v>2958</v>
      </c>
      <c r="L510" s="11">
        <v>2</v>
      </c>
    </row>
    <row r="511" spans="1:12">
      <c r="A511" s="11" t="s">
        <v>761</v>
      </c>
      <c r="D511" s="11" t="s">
        <v>260</v>
      </c>
      <c r="E511" s="19" t="s">
        <v>1011</v>
      </c>
      <c r="F511" s="10">
        <v>42036</v>
      </c>
      <c r="G511" s="10">
        <v>44228</v>
      </c>
      <c r="H511" s="11">
        <v>7</v>
      </c>
      <c r="I511" s="20" t="s">
        <v>259</v>
      </c>
      <c r="J511" s="11" t="s">
        <v>261</v>
      </c>
      <c r="K511" s="11" t="s">
        <v>2958</v>
      </c>
      <c r="L511" s="11">
        <v>2</v>
      </c>
    </row>
    <row r="512" spans="1:12">
      <c r="A512" s="11" t="s">
        <v>1012</v>
      </c>
      <c r="D512" s="11" t="s">
        <v>260</v>
      </c>
      <c r="E512" s="19" t="s">
        <v>1262</v>
      </c>
      <c r="F512" s="10">
        <v>42036</v>
      </c>
      <c r="G512" s="10">
        <v>44228</v>
      </c>
      <c r="H512" s="11">
        <v>7</v>
      </c>
      <c r="I512" s="20" t="s">
        <v>259</v>
      </c>
      <c r="J512" s="11" t="s">
        <v>261</v>
      </c>
      <c r="K512" s="11" t="s">
        <v>2958</v>
      </c>
      <c r="L512" s="11">
        <v>2</v>
      </c>
    </row>
    <row r="513" spans="1:12">
      <c r="A513" s="11" t="s">
        <v>1013</v>
      </c>
      <c r="D513" s="11" t="s">
        <v>260</v>
      </c>
      <c r="E513" s="19" t="s">
        <v>1263</v>
      </c>
      <c r="F513" s="10">
        <v>42036</v>
      </c>
      <c r="G513" s="10">
        <v>44228</v>
      </c>
      <c r="H513" s="11">
        <v>7</v>
      </c>
      <c r="I513" s="20" t="s">
        <v>259</v>
      </c>
      <c r="J513" s="11" t="s">
        <v>261</v>
      </c>
      <c r="K513" s="11" t="s">
        <v>2958</v>
      </c>
      <c r="L513" s="11">
        <v>2</v>
      </c>
    </row>
    <row r="514" spans="1:12">
      <c r="A514" s="11" t="s">
        <v>1014</v>
      </c>
      <c r="D514" s="11" t="s">
        <v>260</v>
      </c>
      <c r="E514" s="19" t="s">
        <v>1264</v>
      </c>
      <c r="F514" s="10">
        <v>42036</v>
      </c>
      <c r="G514" s="10">
        <v>44228</v>
      </c>
      <c r="H514" s="11">
        <v>7</v>
      </c>
      <c r="I514" s="20" t="s">
        <v>259</v>
      </c>
      <c r="J514" s="11" t="s">
        <v>261</v>
      </c>
      <c r="K514" s="11" t="s">
        <v>2958</v>
      </c>
      <c r="L514" s="11">
        <v>2</v>
      </c>
    </row>
    <row r="515" spans="1:12">
      <c r="A515" s="11" t="s">
        <v>1015</v>
      </c>
      <c r="D515" s="11" t="s">
        <v>260</v>
      </c>
      <c r="E515" s="19" t="s">
        <v>1265</v>
      </c>
      <c r="F515" s="10">
        <v>42036</v>
      </c>
      <c r="G515" s="10">
        <v>44228</v>
      </c>
      <c r="H515" s="11">
        <v>7</v>
      </c>
      <c r="I515" s="20" t="s">
        <v>259</v>
      </c>
      <c r="J515" s="11" t="s">
        <v>261</v>
      </c>
      <c r="K515" s="11" t="s">
        <v>2958</v>
      </c>
      <c r="L515" s="11">
        <v>2</v>
      </c>
    </row>
    <row r="516" spans="1:12">
      <c r="A516" s="11" t="s">
        <v>1016</v>
      </c>
      <c r="D516" s="11" t="s">
        <v>260</v>
      </c>
      <c r="E516" s="19" t="s">
        <v>1266</v>
      </c>
      <c r="F516" s="10">
        <v>42036</v>
      </c>
      <c r="G516" s="10">
        <v>44228</v>
      </c>
      <c r="H516" s="11">
        <v>7</v>
      </c>
      <c r="I516" s="20" t="s">
        <v>259</v>
      </c>
      <c r="J516" s="11" t="s">
        <v>261</v>
      </c>
      <c r="K516" s="11" t="s">
        <v>2958</v>
      </c>
      <c r="L516" s="11">
        <v>2</v>
      </c>
    </row>
    <row r="517" spans="1:12">
      <c r="A517" s="11" t="s">
        <v>1017</v>
      </c>
      <c r="D517" s="11" t="s">
        <v>260</v>
      </c>
      <c r="E517" s="19" t="s">
        <v>1267</v>
      </c>
      <c r="F517" s="10">
        <v>42036</v>
      </c>
      <c r="G517" s="10">
        <v>44228</v>
      </c>
      <c r="H517" s="11">
        <v>7</v>
      </c>
      <c r="I517" s="20" t="s">
        <v>259</v>
      </c>
      <c r="J517" s="11" t="s">
        <v>261</v>
      </c>
      <c r="K517" s="11" t="s">
        <v>2958</v>
      </c>
      <c r="L517" s="11">
        <v>2</v>
      </c>
    </row>
    <row r="518" spans="1:12">
      <c r="A518" s="11" t="s">
        <v>1018</v>
      </c>
      <c r="D518" s="11" t="s">
        <v>260</v>
      </c>
      <c r="E518" s="19" t="s">
        <v>1268</v>
      </c>
      <c r="F518" s="10">
        <v>42036</v>
      </c>
      <c r="G518" s="10">
        <v>44228</v>
      </c>
      <c r="H518" s="11">
        <v>7</v>
      </c>
      <c r="I518" s="20" t="s">
        <v>259</v>
      </c>
      <c r="J518" s="11" t="s">
        <v>261</v>
      </c>
      <c r="K518" s="11" t="s">
        <v>2958</v>
      </c>
      <c r="L518" s="11">
        <v>2</v>
      </c>
    </row>
    <row r="519" spans="1:12">
      <c r="A519" s="11" t="s">
        <v>1019</v>
      </c>
      <c r="D519" s="11" t="s">
        <v>260</v>
      </c>
      <c r="E519" s="19" t="s">
        <v>1269</v>
      </c>
      <c r="F519" s="10">
        <v>42036</v>
      </c>
      <c r="G519" s="10">
        <v>44228</v>
      </c>
      <c r="H519" s="11">
        <v>7</v>
      </c>
      <c r="I519" s="20" t="s">
        <v>259</v>
      </c>
      <c r="J519" s="11" t="s">
        <v>261</v>
      </c>
      <c r="K519" s="11" t="s">
        <v>2958</v>
      </c>
      <c r="L519" s="11">
        <v>2</v>
      </c>
    </row>
    <row r="520" spans="1:12">
      <c r="A520" s="11" t="s">
        <v>1020</v>
      </c>
      <c r="D520" s="11" t="s">
        <v>260</v>
      </c>
      <c r="E520" s="19" t="s">
        <v>1270</v>
      </c>
      <c r="F520" s="10">
        <v>42036</v>
      </c>
      <c r="G520" s="10">
        <v>44228</v>
      </c>
      <c r="H520" s="11">
        <v>7</v>
      </c>
      <c r="I520" s="20" t="s">
        <v>259</v>
      </c>
      <c r="J520" s="11" t="s">
        <v>261</v>
      </c>
      <c r="K520" s="11" t="s">
        <v>2958</v>
      </c>
      <c r="L520" s="11">
        <v>2</v>
      </c>
    </row>
    <row r="521" spans="1:12">
      <c r="A521" s="11" t="s">
        <v>1021</v>
      </c>
      <c r="D521" s="11" t="s">
        <v>260</v>
      </c>
      <c r="E521" s="19" t="s">
        <v>1271</v>
      </c>
      <c r="F521" s="10">
        <v>42036</v>
      </c>
      <c r="G521" s="10">
        <v>44228</v>
      </c>
      <c r="H521" s="11">
        <v>7</v>
      </c>
      <c r="I521" s="20" t="s">
        <v>259</v>
      </c>
      <c r="J521" s="11" t="s">
        <v>261</v>
      </c>
      <c r="K521" s="11" t="s">
        <v>2958</v>
      </c>
      <c r="L521" s="11">
        <v>2</v>
      </c>
    </row>
    <row r="522" spans="1:12">
      <c r="A522" s="11" t="s">
        <v>1022</v>
      </c>
      <c r="D522" s="11" t="s">
        <v>260</v>
      </c>
      <c r="E522" s="19" t="s">
        <v>1272</v>
      </c>
      <c r="F522" s="10">
        <v>42036</v>
      </c>
      <c r="G522" s="10">
        <v>44228</v>
      </c>
      <c r="H522" s="11">
        <v>7</v>
      </c>
      <c r="I522" s="20" t="s">
        <v>259</v>
      </c>
      <c r="J522" s="11" t="s">
        <v>261</v>
      </c>
      <c r="K522" s="11" t="s">
        <v>2958</v>
      </c>
      <c r="L522" s="11">
        <v>2</v>
      </c>
    </row>
    <row r="523" spans="1:12">
      <c r="A523" s="11" t="s">
        <v>1023</v>
      </c>
      <c r="D523" s="11" t="s">
        <v>260</v>
      </c>
      <c r="E523" s="19" t="s">
        <v>1273</v>
      </c>
      <c r="F523" s="10">
        <v>42036</v>
      </c>
      <c r="G523" s="10">
        <v>44228</v>
      </c>
      <c r="H523" s="11">
        <v>7</v>
      </c>
      <c r="I523" s="20" t="s">
        <v>259</v>
      </c>
      <c r="J523" s="11" t="s">
        <v>261</v>
      </c>
      <c r="K523" s="11" t="s">
        <v>2958</v>
      </c>
      <c r="L523" s="11">
        <v>2</v>
      </c>
    </row>
    <row r="524" spans="1:12">
      <c r="A524" s="11" t="s">
        <v>1024</v>
      </c>
      <c r="D524" s="11" t="s">
        <v>260</v>
      </c>
      <c r="E524" s="19" t="s">
        <v>1274</v>
      </c>
      <c r="F524" s="10">
        <v>42036</v>
      </c>
      <c r="G524" s="10">
        <v>44228</v>
      </c>
      <c r="H524" s="11">
        <v>7</v>
      </c>
      <c r="I524" s="20" t="s">
        <v>259</v>
      </c>
      <c r="J524" s="11" t="s">
        <v>261</v>
      </c>
      <c r="K524" s="11" t="s">
        <v>2958</v>
      </c>
      <c r="L524" s="11">
        <v>2</v>
      </c>
    </row>
    <row r="525" spans="1:12">
      <c r="A525" s="11" t="s">
        <v>1025</v>
      </c>
      <c r="D525" s="11" t="s">
        <v>260</v>
      </c>
      <c r="E525" s="19" t="s">
        <v>1275</v>
      </c>
      <c r="F525" s="10">
        <v>42036</v>
      </c>
      <c r="G525" s="10">
        <v>44228</v>
      </c>
      <c r="H525" s="11">
        <v>7</v>
      </c>
      <c r="I525" s="20" t="s">
        <v>259</v>
      </c>
      <c r="J525" s="11" t="s">
        <v>261</v>
      </c>
      <c r="K525" s="11" t="s">
        <v>2958</v>
      </c>
      <c r="L525" s="11">
        <v>2</v>
      </c>
    </row>
    <row r="526" spans="1:12">
      <c r="A526" s="11" t="s">
        <v>1026</v>
      </c>
      <c r="D526" s="11" t="s">
        <v>260</v>
      </c>
      <c r="E526" s="19" t="s">
        <v>1276</v>
      </c>
      <c r="F526" s="10">
        <v>42036</v>
      </c>
      <c r="G526" s="10">
        <v>44228</v>
      </c>
      <c r="H526" s="11">
        <v>7</v>
      </c>
      <c r="I526" s="20" t="s">
        <v>259</v>
      </c>
      <c r="J526" s="11" t="s">
        <v>261</v>
      </c>
      <c r="K526" s="11" t="s">
        <v>2958</v>
      </c>
      <c r="L526" s="11">
        <v>2</v>
      </c>
    </row>
    <row r="527" spans="1:12">
      <c r="A527" s="11" t="s">
        <v>1027</v>
      </c>
      <c r="D527" s="11" t="s">
        <v>260</v>
      </c>
      <c r="E527" s="19" t="s">
        <v>1277</v>
      </c>
      <c r="F527" s="10">
        <v>42036</v>
      </c>
      <c r="G527" s="10">
        <v>44228</v>
      </c>
      <c r="H527" s="11">
        <v>7</v>
      </c>
      <c r="I527" s="20" t="s">
        <v>259</v>
      </c>
      <c r="J527" s="11" t="s">
        <v>261</v>
      </c>
      <c r="K527" s="11" t="s">
        <v>2958</v>
      </c>
      <c r="L527" s="11">
        <v>2</v>
      </c>
    </row>
    <row r="528" spans="1:12">
      <c r="A528" s="11" t="s">
        <v>1028</v>
      </c>
      <c r="D528" s="11" t="s">
        <v>260</v>
      </c>
      <c r="E528" s="19" t="s">
        <v>1278</v>
      </c>
      <c r="F528" s="10">
        <v>42036</v>
      </c>
      <c r="G528" s="10">
        <v>44228</v>
      </c>
      <c r="H528" s="11">
        <v>7</v>
      </c>
      <c r="I528" s="20" t="s">
        <v>259</v>
      </c>
      <c r="J528" s="11" t="s">
        <v>261</v>
      </c>
      <c r="K528" s="11" t="s">
        <v>2958</v>
      </c>
      <c r="L528" s="11">
        <v>2</v>
      </c>
    </row>
    <row r="529" spans="1:12">
      <c r="A529" s="11" t="s">
        <v>1029</v>
      </c>
      <c r="D529" s="11" t="s">
        <v>260</v>
      </c>
      <c r="E529" s="19" t="s">
        <v>1279</v>
      </c>
      <c r="F529" s="10">
        <v>42036</v>
      </c>
      <c r="G529" s="10">
        <v>44228</v>
      </c>
      <c r="H529" s="11">
        <v>7</v>
      </c>
      <c r="I529" s="20" t="s">
        <v>259</v>
      </c>
      <c r="J529" s="11" t="s">
        <v>261</v>
      </c>
      <c r="K529" s="11" t="s">
        <v>2958</v>
      </c>
      <c r="L529" s="11">
        <v>2</v>
      </c>
    </row>
    <row r="530" spans="1:12">
      <c r="A530" s="11" t="s">
        <v>1030</v>
      </c>
      <c r="D530" s="11" t="s">
        <v>260</v>
      </c>
      <c r="E530" s="19" t="s">
        <v>1280</v>
      </c>
      <c r="F530" s="10">
        <v>42036</v>
      </c>
      <c r="G530" s="10">
        <v>44228</v>
      </c>
      <c r="H530" s="11">
        <v>7</v>
      </c>
      <c r="I530" s="20" t="s">
        <v>259</v>
      </c>
      <c r="J530" s="11" t="s">
        <v>261</v>
      </c>
      <c r="K530" s="11" t="s">
        <v>2958</v>
      </c>
      <c r="L530" s="11">
        <v>2</v>
      </c>
    </row>
    <row r="531" spans="1:12">
      <c r="A531" s="11" t="s">
        <v>1031</v>
      </c>
      <c r="D531" s="11" t="s">
        <v>260</v>
      </c>
      <c r="E531" s="19" t="s">
        <v>1281</v>
      </c>
      <c r="F531" s="10">
        <v>42036</v>
      </c>
      <c r="G531" s="10">
        <v>44228</v>
      </c>
      <c r="H531" s="11">
        <v>7</v>
      </c>
      <c r="I531" s="20" t="s">
        <v>259</v>
      </c>
      <c r="J531" s="11" t="s">
        <v>261</v>
      </c>
      <c r="K531" s="11" t="s">
        <v>2958</v>
      </c>
      <c r="L531" s="11">
        <v>2</v>
      </c>
    </row>
    <row r="532" spans="1:12">
      <c r="A532" s="11" t="s">
        <v>1032</v>
      </c>
      <c r="D532" s="11" t="s">
        <v>260</v>
      </c>
      <c r="E532" s="19" t="s">
        <v>1282</v>
      </c>
      <c r="F532" s="10">
        <v>42036</v>
      </c>
      <c r="G532" s="10">
        <v>44228</v>
      </c>
      <c r="H532" s="11">
        <v>7</v>
      </c>
      <c r="I532" s="20" t="s">
        <v>259</v>
      </c>
      <c r="J532" s="11" t="s">
        <v>261</v>
      </c>
      <c r="K532" s="11" t="s">
        <v>2958</v>
      </c>
      <c r="L532" s="11">
        <v>2</v>
      </c>
    </row>
    <row r="533" spans="1:12">
      <c r="A533" s="11" t="s">
        <v>1033</v>
      </c>
      <c r="D533" s="11" t="s">
        <v>260</v>
      </c>
      <c r="E533" s="19" t="s">
        <v>1283</v>
      </c>
      <c r="F533" s="10">
        <v>42036</v>
      </c>
      <c r="G533" s="10">
        <v>44228</v>
      </c>
      <c r="H533" s="11">
        <v>7</v>
      </c>
      <c r="I533" s="20" t="s">
        <v>259</v>
      </c>
      <c r="J533" s="11" t="s">
        <v>261</v>
      </c>
      <c r="K533" s="11" t="s">
        <v>2958</v>
      </c>
      <c r="L533" s="11">
        <v>2</v>
      </c>
    </row>
    <row r="534" spans="1:12">
      <c r="A534" s="11" t="s">
        <v>1034</v>
      </c>
      <c r="D534" s="11" t="s">
        <v>260</v>
      </c>
      <c r="E534" s="19" t="s">
        <v>1284</v>
      </c>
      <c r="F534" s="10">
        <v>42036</v>
      </c>
      <c r="G534" s="10">
        <v>44228</v>
      </c>
      <c r="H534" s="11">
        <v>7</v>
      </c>
      <c r="I534" s="20" t="s">
        <v>259</v>
      </c>
      <c r="J534" s="11" t="s">
        <v>261</v>
      </c>
      <c r="K534" s="11" t="s">
        <v>2958</v>
      </c>
      <c r="L534" s="11">
        <v>2</v>
      </c>
    </row>
    <row r="535" spans="1:12">
      <c r="A535" s="11" t="s">
        <v>1035</v>
      </c>
      <c r="D535" s="11" t="s">
        <v>260</v>
      </c>
      <c r="E535" s="19" t="s">
        <v>1285</v>
      </c>
      <c r="F535" s="10">
        <v>42036</v>
      </c>
      <c r="G535" s="10">
        <v>44228</v>
      </c>
      <c r="H535" s="11">
        <v>7</v>
      </c>
      <c r="I535" s="20" t="s">
        <v>259</v>
      </c>
      <c r="J535" s="11" t="s">
        <v>261</v>
      </c>
      <c r="K535" s="11" t="s">
        <v>2958</v>
      </c>
      <c r="L535" s="11">
        <v>2</v>
      </c>
    </row>
    <row r="536" spans="1:12">
      <c r="A536" s="11" t="s">
        <v>1036</v>
      </c>
      <c r="D536" s="11" t="s">
        <v>260</v>
      </c>
      <c r="E536" s="19" t="s">
        <v>1286</v>
      </c>
      <c r="F536" s="10">
        <v>42036</v>
      </c>
      <c r="G536" s="10">
        <v>44228</v>
      </c>
      <c r="H536" s="11">
        <v>7</v>
      </c>
      <c r="I536" s="20" t="s">
        <v>259</v>
      </c>
      <c r="J536" s="11" t="s">
        <v>261</v>
      </c>
      <c r="K536" s="11" t="s">
        <v>2958</v>
      </c>
      <c r="L536" s="11">
        <v>2</v>
      </c>
    </row>
    <row r="537" spans="1:12">
      <c r="A537" s="11" t="s">
        <v>1037</v>
      </c>
      <c r="D537" s="11" t="s">
        <v>260</v>
      </c>
      <c r="E537" s="19" t="s">
        <v>1287</v>
      </c>
      <c r="F537" s="10">
        <v>42036</v>
      </c>
      <c r="G537" s="10">
        <v>44228</v>
      </c>
      <c r="H537" s="11">
        <v>7</v>
      </c>
      <c r="I537" s="20" t="s">
        <v>259</v>
      </c>
      <c r="J537" s="11" t="s">
        <v>261</v>
      </c>
      <c r="K537" s="11" t="s">
        <v>2958</v>
      </c>
      <c r="L537" s="11">
        <v>2</v>
      </c>
    </row>
    <row r="538" spans="1:12">
      <c r="A538" s="11" t="s">
        <v>1038</v>
      </c>
      <c r="D538" s="11" t="s">
        <v>260</v>
      </c>
      <c r="E538" s="19" t="s">
        <v>1288</v>
      </c>
      <c r="F538" s="10">
        <v>42036</v>
      </c>
      <c r="G538" s="10">
        <v>44228</v>
      </c>
      <c r="H538" s="11">
        <v>7</v>
      </c>
      <c r="I538" s="20" t="s">
        <v>259</v>
      </c>
      <c r="J538" s="11" t="s">
        <v>261</v>
      </c>
      <c r="K538" s="11" t="s">
        <v>2958</v>
      </c>
      <c r="L538" s="11">
        <v>2</v>
      </c>
    </row>
    <row r="539" spans="1:12">
      <c r="A539" s="11" t="s">
        <v>1039</v>
      </c>
      <c r="D539" s="11" t="s">
        <v>260</v>
      </c>
      <c r="E539" s="19" t="s">
        <v>1289</v>
      </c>
      <c r="F539" s="10">
        <v>42036</v>
      </c>
      <c r="G539" s="10">
        <v>44228</v>
      </c>
      <c r="H539" s="11">
        <v>7</v>
      </c>
      <c r="I539" s="20" t="s">
        <v>259</v>
      </c>
      <c r="J539" s="11" t="s">
        <v>261</v>
      </c>
      <c r="K539" s="11" t="s">
        <v>2958</v>
      </c>
      <c r="L539" s="11">
        <v>2</v>
      </c>
    </row>
    <row r="540" spans="1:12">
      <c r="A540" s="11" t="s">
        <v>1040</v>
      </c>
      <c r="D540" s="11" t="s">
        <v>260</v>
      </c>
      <c r="E540" s="19" t="s">
        <v>1290</v>
      </c>
      <c r="F540" s="10">
        <v>42036</v>
      </c>
      <c r="G540" s="10">
        <v>44228</v>
      </c>
      <c r="H540" s="11">
        <v>7</v>
      </c>
      <c r="I540" s="20" t="s">
        <v>259</v>
      </c>
      <c r="J540" s="11" t="s">
        <v>261</v>
      </c>
      <c r="K540" s="11" t="s">
        <v>2958</v>
      </c>
      <c r="L540" s="11">
        <v>2</v>
      </c>
    </row>
    <row r="541" spans="1:12">
      <c r="A541" s="11" t="s">
        <v>1041</v>
      </c>
      <c r="D541" s="11" t="s">
        <v>260</v>
      </c>
      <c r="E541" s="19" t="s">
        <v>1291</v>
      </c>
      <c r="F541" s="10">
        <v>42036</v>
      </c>
      <c r="G541" s="10">
        <v>44228</v>
      </c>
      <c r="H541" s="11">
        <v>7</v>
      </c>
      <c r="I541" s="20" t="s">
        <v>259</v>
      </c>
      <c r="J541" s="11" t="s">
        <v>261</v>
      </c>
      <c r="K541" s="11" t="s">
        <v>2958</v>
      </c>
      <c r="L541" s="11">
        <v>2</v>
      </c>
    </row>
    <row r="542" spans="1:12">
      <c r="A542" s="11" t="s">
        <v>1042</v>
      </c>
      <c r="D542" s="11" t="s">
        <v>260</v>
      </c>
      <c r="E542" s="19" t="s">
        <v>1292</v>
      </c>
      <c r="F542" s="10">
        <v>42036</v>
      </c>
      <c r="G542" s="10">
        <v>44228</v>
      </c>
      <c r="H542" s="11">
        <v>7</v>
      </c>
      <c r="I542" s="20" t="s">
        <v>259</v>
      </c>
      <c r="J542" s="11" t="s">
        <v>261</v>
      </c>
      <c r="K542" s="11" t="s">
        <v>2958</v>
      </c>
      <c r="L542" s="11">
        <v>2</v>
      </c>
    </row>
    <row r="543" spans="1:12">
      <c r="A543" s="11" t="s">
        <v>1043</v>
      </c>
      <c r="D543" s="11" t="s">
        <v>260</v>
      </c>
      <c r="E543" s="19" t="s">
        <v>1293</v>
      </c>
      <c r="F543" s="10">
        <v>42036</v>
      </c>
      <c r="G543" s="10">
        <v>44228</v>
      </c>
      <c r="H543" s="11">
        <v>7</v>
      </c>
      <c r="I543" s="20" t="s">
        <v>259</v>
      </c>
      <c r="J543" s="11" t="s">
        <v>261</v>
      </c>
      <c r="K543" s="11" t="s">
        <v>2958</v>
      </c>
      <c r="L543" s="11">
        <v>2</v>
      </c>
    </row>
    <row r="544" spans="1:12">
      <c r="A544" s="11" t="s">
        <v>1044</v>
      </c>
      <c r="D544" s="11" t="s">
        <v>260</v>
      </c>
      <c r="E544" s="19" t="s">
        <v>1294</v>
      </c>
      <c r="F544" s="10">
        <v>42036</v>
      </c>
      <c r="G544" s="10">
        <v>44228</v>
      </c>
      <c r="H544" s="11">
        <v>7</v>
      </c>
      <c r="I544" s="20" t="s">
        <v>259</v>
      </c>
      <c r="J544" s="11" t="s">
        <v>261</v>
      </c>
      <c r="K544" s="11" t="s">
        <v>2958</v>
      </c>
      <c r="L544" s="11">
        <v>2</v>
      </c>
    </row>
    <row r="545" spans="1:12">
      <c r="A545" s="11" t="s">
        <v>1045</v>
      </c>
      <c r="D545" s="11" t="s">
        <v>260</v>
      </c>
      <c r="E545" s="19" t="s">
        <v>1295</v>
      </c>
      <c r="F545" s="10">
        <v>42036</v>
      </c>
      <c r="G545" s="10">
        <v>44228</v>
      </c>
      <c r="H545" s="11">
        <v>7</v>
      </c>
      <c r="I545" s="20" t="s">
        <v>259</v>
      </c>
      <c r="J545" s="11" t="s">
        <v>261</v>
      </c>
      <c r="K545" s="11" t="s">
        <v>2958</v>
      </c>
      <c r="L545" s="11">
        <v>2</v>
      </c>
    </row>
    <row r="546" spans="1:12">
      <c r="A546" s="11" t="s">
        <v>1046</v>
      </c>
      <c r="D546" s="11" t="s">
        <v>260</v>
      </c>
      <c r="E546" s="19" t="s">
        <v>1296</v>
      </c>
      <c r="F546" s="10">
        <v>42036</v>
      </c>
      <c r="G546" s="10">
        <v>44228</v>
      </c>
      <c r="H546" s="11">
        <v>7</v>
      </c>
      <c r="I546" s="20" t="s">
        <v>259</v>
      </c>
      <c r="J546" s="11" t="s">
        <v>261</v>
      </c>
      <c r="K546" s="11" t="s">
        <v>2958</v>
      </c>
      <c r="L546" s="11">
        <v>2</v>
      </c>
    </row>
    <row r="547" spans="1:12">
      <c r="A547" s="11" t="s">
        <v>1047</v>
      </c>
      <c r="D547" s="11" t="s">
        <v>260</v>
      </c>
      <c r="E547" s="19" t="s">
        <v>1297</v>
      </c>
      <c r="F547" s="10">
        <v>42036</v>
      </c>
      <c r="G547" s="10">
        <v>44228</v>
      </c>
      <c r="H547" s="11">
        <v>7</v>
      </c>
      <c r="I547" s="20" t="s">
        <v>259</v>
      </c>
      <c r="J547" s="11" t="s">
        <v>261</v>
      </c>
      <c r="K547" s="11" t="s">
        <v>2958</v>
      </c>
      <c r="L547" s="11">
        <v>2</v>
      </c>
    </row>
    <row r="548" spans="1:12">
      <c r="A548" s="11" t="s">
        <v>1048</v>
      </c>
      <c r="D548" s="11" t="s">
        <v>260</v>
      </c>
      <c r="E548" s="19" t="s">
        <v>1298</v>
      </c>
      <c r="F548" s="10">
        <v>42036</v>
      </c>
      <c r="G548" s="10">
        <v>44228</v>
      </c>
      <c r="H548" s="11">
        <v>7</v>
      </c>
      <c r="I548" s="20" t="s">
        <v>259</v>
      </c>
      <c r="J548" s="11" t="s">
        <v>261</v>
      </c>
      <c r="K548" s="11" t="s">
        <v>2958</v>
      </c>
      <c r="L548" s="11">
        <v>2</v>
      </c>
    </row>
    <row r="549" spans="1:12">
      <c r="A549" s="11" t="s">
        <v>1049</v>
      </c>
      <c r="D549" s="11" t="s">
        <v>260</v>
      </c>
      <c r="E549" s="19" t="s">
        <v>1299</v>
      </c>
      <c r="F549" s="10">
        <v>42036</v>
      </c>
      <c r="G549" s="10">
        <v>44228</v>
      </c>
      <c r="H549" s="11">
        <v>7</v>
      </c>
      <c r="I549" s="20" t="s">
        <v>259</v>
      </c>
      <c r="J549" s="11" t="s">
        <v>261</v>
      </c>
      <c r="K549" s="11" t="s">
        <v>2958</v>
      </c>
      <c r="L549" s="11">
        <v>2</v>
      </c>
    </row>
    <row r="550" spans="1:12">
      <c r="A550" s="11" t="s">
        <v>1050</v>
      </c>
      <c r="D550" s="11" t="s">
        <v>260</v>
      </c>
      <c r="E550" s="19" t="s">
        <v>1300</v>
      </c>
      <c r="F550" s="10">
        <v>42036</v>
      </c>
      <c r="G550" s="10">
        <v>44228</v>
      </c>
      <c r="H550" s="11">
        <v>7</v>
      </c>
      <c r="I550" s="20" t="s">
        <v>259</v>
      </c>
      <c r="J550" s="11" t="s">
        <v>261</v>
      </c>
      <c r="K550" s="11" t="s">
        <v>2958</v>
      </c>
      <c r="L550" s="11">
        <v>2</v>
      </c>
    </row>
    <row r="551" spans="1:12">
      <c r="A551" s="11" t="s">
        <v>1051</v>
      </c>
      <c r="D551" s="11" t="s">
        <v>260</v>
      </c>
      <c r="E551" s="19" t="s">
        <v>1301</v>
      </c>
      <c r="F551" s="10">
        <v>42036</v>
      </c>
      <c r="G551" s="10">
        <v>44228</v>
      </c>
      <c r="H551" s="11">
        <v>7</v>
      </c>
      <c r="I551" s="20" t="s">
        <v>259</v>
      </c>
      <c r="J551" s="11" t="s">
        <v>261</v>
      </c>
      <c r="K551" s="11" t="s">
        <v>2958</v>
      </c>
      <c r="L551" s="11">
        <v>2</v>
      </c>
    </row>
    <row r="552" spans="1:12">
      <c r="A552" s="11" t="s">
        <v>1052</v>
      </c>
      <c r="D552" s="11" t="s">
        <v>260</v>
      </c>
      <c r="E552" s="19" t="s">
        <v>1302</v>
      </c>
      <c r="F552" s="10">
        <v>42036</v>
      </c>
      <c r="G552" s="10">
        <v>44228</v>
      </c>
      <c r="H552" s="11">
        <v>7</v>
      </c>
      <c r="I552" s="20" t="s">
        <v>259</v>
      </c>
      <c r="J552" s="11" t="s">
        <v>261</v>
      </c>
      <c r="K552" s="11" t="s">
        <v>2958</v>
      </c>
      <c r="L552" s="11">
        <v>2</v>
      </c>
    </row>
    <row r="553" spans="1:12">
      <c r="A553" s="11" t="s">
        <v>1053</v>
      </c>
      <c r="D553" s="11" t="s">
        <v>260</v>
      </c>
      <c r="E553" s="19" t="s">
        <v>1303</v>
      </c>
      <c r="F553" s="10">
        <v>42036</v>
      </c>
      <c r="G553" s="10">
        <v>44228</v>
      </c>
      <c r="H553" s="11">
        <v>7</v>
      </c>
      <c r="I553" s="20" t="s">
        <v>259</v>
      </c>
      <c r="J553" s="11" t="s">
        <v>261</v>
      </c>
      <c r="K553" s="11" t="s">
        <v>2958</v>
      </c>
      <c r="L553" s="11">
        <v>2</v>
      </c>
    </row>
    <row r="554" spans="1:12">
      <c r="A554" s="11" t="s">
        <v>1054</v>
      </c>
      <c r="D554" s="11" t="s">
        <v>260</v>
      </c>
      <c r="E554" s="19" t="s">
        <v>1304</v>
      </c>
      <c r="F554" s="10">
        <v>42036</v>
      </c>
      <c r="G554" s="10">
        <v>44228</v>
      </c>
      <c r="H554" s="11">
        <v>7</v>
      </c>
      <c r="I554" s="20" t="s">
        <v>259</v>
      </c>
      <c r="J554" s="11" t="s">
        <v>261</v>
      </c>
      <c r="K554" s="11" t="s">
        <v>2958</v>
      </c>
      <c r="L554" s="11">
        <v>2</v>
      </c>
    </row>
    <row r="555" spans="1:12">
      <c r="A555" s="11" t="s">
        <v>1055</v>
      </c>
      <c r="D555" s="11" t="s">
        <v>260</v>
      </c>
      <c r="E555" s="19" t="s">
        <v>1305</v>
      </c>
      <c r="F555" s="10">
        <v>42036</v>
      </c>
      <c r="G555" s="10">
        <v>44228</v>
      </c>
      <c r="H555" s="11">
        <v>7</v>
      </c>
      <c r="I555" s="20" t="s">
        <v>259</v>
      </c>
      <c r="J555" s="11" t="s">
        <v>261</v>
      </c>
      <c r="K555" s="11" t="s">
        <v>2958</v>
      </c>
      <c r="L555" s="11">
        <v>2</v>
      </c>
    </row>
    <row r="556" spans="1:12">
      <c r="A556" s="11" t="s">
        <v>1056</v>
      </c>
      <c r="D556" s="11" t="s">
        <v>260</v>
      </c>
      <c r="E556" s="19" t="s">
        <v>1306</v>
      </c>
      <c r="F556" s="10">
        <v>42036</v>
      </c>
      <c r="G556" s="10">
        <v>44228</v>
      </c>
      <c r="H556" s="11">
        <v>7</v>
      </c>
      <c r="I556" s="20" t="s">
        <v>259</v>
      </c>
      <c r="J556" s="11" t="s">
        <v>261</v>
      </c>
      <c r="K556" s="11" t="s">
        <v>2958</v>
      </c>
      <c r="L556" s="11">
        <v>2</v>
      </c>
    </row>
    <row r="557" spans="1:12">
      <c r="A557" s="11" t="s">
        <v>1057</v>
      </c>
      <c r="D557" s="11" t="s">
        <v>260</v>
      </c>
      <c r="E557" s="19" t="s">
        <v>1307</v>
      </c>
      <c r="F557" s="10">
        <v>42036</v>
      </c>
      <c r="G557" s="10">
        <v>44228</v>
      </c>
      <c r="H557" s="11">
        <v>7</v>
      </c>
      <c r="I557" s="20" t="s">
        <v>259</v>
      </c>
      <c r="J557" s="11" t="s">
        <v>261</v>
      </c>
      <c r="K557" s="11" t="s">
        <v>2958</v>
      </c>
      <c r="L557" s="11">
        <v>2</v>
      </c>
    </row>
    <row r="558" spans="1:12">
      <c r="A558" s="11" t="s">
        <v>1058</v>
      </c>
      <c r="D558" s="11" t="s">
        <v>260</v>
      </c>
      <c r="E558" s="19" t="s">
        <v>1308</v>
      </c>
      <c r="F558" s="10">
        <v>42036</v>
      </c>
      <c r="G558" s="10">
        <v>44228</v>
      </c>
      <c r="H558" s="11">
        <v>7</v>
      </c>
      <c r="I558" s="20" t="s">
        <v>259</v>
      </c>
      <c r="J558" s="11" t="s">
        <v>261</v>
      </c>
      <c r="K558" s="11" t="s">
        <v>2958</v>
      </c>
      <c r="L558" s="11">
        <v>2</v>
      </c>
    </row>
    <row r="559" spans="1:12">
      <c r="A559" s="11" t="s">
        <v>1059</v>
      </c>
      <c r="D559" s="11" t="s">
        <v>260</v>
      </c>
      <c r="E559" s="19" t="s">
        <v>1309</v>
      </c>
      <c r="F559" s="10">
        <v>42036</v>
      </c>
      <c r="G559" s="10">
        <v>44228</v>
      </c>
      <c r="H559" s="11">
        <v>7</v>
      </c>
      <c r="I559" s="20" t="s">
        <v>259</v>
      </c>
      <c r="J559" s="11" t="s">
        <v>261</v>
      </c>
      <c r="K559" s="11" t="s">
        <v>2958</v>
      </c>
      <c r="L559" s="11">
        <v>2</v>
      </c>
    </row>
    <row r="560" spans="1:12">
      <c r="A560" s="11" t="s">
        <v>1060</v>
      </c>
      <c r="D560" s="11" t="s">
        <v>260</v>
      </c>
      <c r="E560" s="19" t="s">
        <v>1310</v>
      </c>
      <c r="F560" s="10">
        <v>42036</v>
      </c>
      <c r="G560" s="10">
        <v>44228</v>
      </c>
      <c r="H560" s="11">
        <v>7</v>
      </c>
      <c r="I560" s="20" t="s">
        <v>259</v>
      </c>
      <c r="J560" s="11" t="s">
        <v>261</v>
      </c>
      <c r="K560" s="11" t="s">
        <v>2958</v>
      </c>
      <c r="L560" s="11">
        <v>2</v>
      </c>
    </row>
    <row r="561" spans="1:12">
      <c r="A561" s="11" t="s">
        <v>1061</v>
      </c>
      <c r="D561" s="11" t="s">
        <v>260</v>
      </c>
      <c r="E561" s="19" t="s">
        <v>1311</v>
      </c>
      <c r="F561" s="10">
        <v>42036</v>
      </c>
      <c r="G561" s="10">
        <v>44228</v>
      </c>
      <c r="H561" s="11">
        <v>7</v>
      </c>
      <c r="I561" s="20" t="s">
        <v>259</v>
      </c>
      <c r="J561" s="11" t="s">
        <v>261</v>
      </c>
      <c r="K561" s="11" t="s">
        <v>2958</v>
      </c>
      <c r="L561" s="11">
        <v>2</v>
      </c>
    </row>
    <row r="562" spans="1:12">
      <c r="A562" s="11" t="s">
        <v>1062</v>
      </c>
      <c r="D562" s="11" t="s">
        <v>260</v>
      </c>
      <c r="E562" s="19" t="s">
        <v>1312</v>
      </c>
      <c r="F562" s="10">
        <v>42036</v>
      </c>
      <c r="G562" s="10">
        <v>44228</v>
      </c>
      <c r="H562" s="11">
        <v>7</v>
      </c>
      <c r="I562" s="20" t="s">
        <v>259</v>
      </c>
      <c r="J562" s="11" t="s">
        <v>261</v>
      </c>
      <c r="K562" s="11" t="s">
        <v>2958</v>
      </c>
      <c r="L562" s="11">
        <v>2</v>
      </c>
    </row>
    <row r="563" spans="1:12">
      <c r="A563" s="11" t="s">
        <v>1063</v>
      </c>
      <c r="D563" s="11" t="s">
        <v>260</v>
      </c>
      <c r="E563" s="19" t="s">
        <v>1313</v>
      </c>
      <c r="F563" s="10">
        <v>42036</v>
      </c>
      <c r="G563" s="10">
        <v>44228</v>
      </c>
      <c r="H563" s="11">
        <v>7</v>
      </c>
      <c r="I563" s="20" t="s">
        <v>259</v>
      </c>
      <c r="J563" s="11" t="s">
        <v>261</v>
      </c>
      <c r="K563" s="11" t="s">
        <v>2958</v>
      </c>
      <c r="L563" s="11">
        <v>2</v>
      </c>
    </row>
    <row r="564" spans="1:12">
      <c r="A564" s="11" t="s">
        <v>1064</v>
      </c>
      <c r="D564" s="11" t="s">
        <v>260</v>
      </c>
      <c r="E564" s="19" t="s">
        <v>1314</v>
      </c>
      <c r="F564" s="10">
        <v>42036</v>
      </c>
      <c r="G564" s="10">
        <v>44228</v>
      </c>
      <c r="H564" s="11">
        <v>7</v>
      </c>
      <c r="I564" s="20" t="s">
        <v>259</v>
      </c>
      <c r="J564" s="11" t="s">
        <v>261</v>
      </c>
      <c r="K564" s="11" t="s">
        <v>2958</v>
      </c>
      <c r="L564" s="11">
        <v>2</v>
      </c>
    </row>
    <row r="565" spans="1:12">
      <c r="A565" s="11" t="s">
        <v>1065</v>
      </c>
      <c r="D565" s="11" t="s">
        <v>260</v>
      </c>
      <c r="E565" s="19" t="s">
        <v>1315</v>
      </c>
      <c r="F565" s="10">
        <v>42036</v>
      </c>
      <c r="G565" s="10">
        <v>44228</v>
      </c>
      <c r="H565" s="11">
        <v>7</v>
      </c>
      <c r="I565" s="20" t="s">
        <v>259</v>
      </c>
      <c r="J565" s="11" t="s">
        <v>261</v>
      </c>
      <c r="K565" s="11" t="s">
        <v>2958</v>
      </c>
      <c r="L565" s="11">
        <v>2</v>
      </c>
    </row>
    <row r="566" spans="1:12">
      <c r="A566" s="11" t="s">
        <v>1066</v>
      </c>
      <c r="D566" s="11" t="s">
        <v>260</v>
      </c>
      <c r="E566" s="19" t="s">
        <v>1316</v>
      </c>
      <c r="F566" s="10">
        <v>42036</v>
      </c>
      <c r="G566" s="10">
        <v>44228</v>
      </c>
      <c r="H566" s="11">
        <v>7</v>
      </c>
      <c r="I566" s="20" t="s">
        <v>259</v>
      </c>
      <c r="J566" s="11" t="s">
        <v>261</v>
      </c>
      <c r="K566" s="11" t="s">
        <v>2958</v>
      </c>
      <c r="L566" s="11">
        <v>2</v>
      </c>
    </row>
    <row r="567" spans="1:12">
      <c r="A567" s="11" t="s">
        <v>1067</v>
      </c>
      <c r="D567" s="11" t="s">
        <v>260</v>
      </c>
      <c r="E567" s="19" t="s">
        <v>1317</v>
      </c>
      <c r="F567" s="10">
        <v>42036</v>
      </c>
      <c r="G567" s="10">
        <v>44228</v>
      </c>
      <c r="H567" s="11">
        <v>7</v>
      </c>
      <c r="I567" s="20" t="s">
        <v>259</v>
      </c>
      <c r="J567" s="11" t="s">
        <v>261</v>
      </c>
      <c r="K567" s="11" t="s">
        <v>2958</v>
      </c>
      <c r="L567" s="11">
        <v>2</v>
      </c>
    </row>
    <row r="568" spans="1:12">
      <c r="A568" s="11" t="s">
        <v>1068</v>
      </c>
      <c r="D568" s="11" t="s">
        <v>260</v>
      </c>
      <c r="E568" s="19" t="s">
        <v>1318</v>
      </c>
      <c r="F568" s="10">
        <v>42036</v>
      </c>
      <c r="G568" s="10">
        <v>44228</v>
      </c>
      <c r="H568" s="11">
        <v>7</v>
      </c>
      <c r="I568" s="20" t="s">
        <v>259</v>
      </c>
      <c r="J568" s="11" t="s">
        <v>261</v>
      </c>
      <c r="K568" s="11" t="s">
        <v>2958</v>
      </c>
      <c r="L568" s="11">
        <v>2</v>
      </c>
    </row>
    <row r="569" spans="1:12">
      <c r="A569" s="11" t="s">
        <v>1069</v>
      </c>
      <c r="D569" s="11" t="s">
        <v>260</v>
      </c>
      <c r="E569" s="19" t="s">
        <v>1319</v>
      </c>
      <c r="F569" s="10">
        <v>42036</v>
      </c>
      <c r="G569" s="10">
        <v>44228</v>
      </c>
      <c r="H569" s="11">
        <v>7</v>
      </c>
      <c r="I569" s="20" t="s">
        <v>259</v>
      </c>
      <c r="J569" s="11" t="s">
        <v>261</v>
      </c>
      <c r="K569" s="11" t="s">
        <v>2958</v>
      </c>
      <c r="L569" s="11">
        <v>2</v>
      </c>
    </row>
    <row r="570" spans="1:12">
      <c r="A570" s="11" t="s">
        <v>1070</v>
      </c>
      <c r="D570" s="11" t="s">
        <v>260</v>
      </c>
      <c r="E570" s="19" t="s">
        <v>1320</v>
      </c>
      <c r="F570" s="10">
        <v>42036</v>
      </c>
      <c r="G570" s="10">
        <v>44228</v>
      </c>
      <c r="H570" s="11">
        <v>7</v>
      </c>
      <c r="I570" s="20" t="s">
        <v>259</v>
      </c>
      <c r="J570" s="11" t="s">
        <v>261</v>
      </c>
      <c r="K570" s="11" t="s">
        <v>2958</v>
      </c>
      <c r="L570" s="11">
        <v>2</v>
      </c>
    </row>
    <row r="571" spans="1:12">
      <c r="A571" s="11" t="s">
        <v>1071</v>
      </c>
      <c r="D571" s="11" t="s">
        <v>260</v>
      </c>
      <c r="E571" s="19" t="s">
        <v>1321</v>
      </c>
      <c r="F571" s="10">
        <v>42036</v>
      </c>
      <c r="G571" s="10">
        <v>44228</v>
      </c>
      <c r="H571" s="11">
        <v>7</v>
      </c>
      <c r="I571" s="20" t="s">
        <v>259</v>
      </c>
      <c r="J571" s="11" t="s">
        <v>261</v>
      </c>
      <c r="K571" s="11" t="s">
        <v>2958</v>
      </c>
      <c r="L571" s="11">
        <v>2</v>
      </c>
    </row>
    <row r="572" spans="1:12">
      <c r="A572" s="11" t="s">
        <v>1072</v>
      </c>
      <c r="D572" s="11" t="s">
        <v>260</v>
      </c>
      <c r="E572" s="19" t="s">
        <v>1322</v>
      </c>
      <c r="F572" s="10">
        <v>42036</v>
      </c>
      <c r="G572" s="10">
        <v>44228</v>
      </c>
      <c r="H572" s="11">
        <v>7</v>
      </c>
      <c r="I572" s="20" t="s">
        <v>259</v>
      </c>
      <c r="J572" s="11" t="s">
        <v>261</v>
      </c>
      <c r="K572" s="11" t="s">
        <v>2958</v>
      </c>
      <c r="L572" s="11">
        <v>2</v>
      </c>
    </row>
    <row r="573" spans="1:12">
      <c r="A573" s="11" t="s">
        <v>1073</v>
      </c>
      <c r="D573" s="11" t="s">
        <v>260</v>
      </c>
      <c r="E573" s="19" t="s">
        <v>1323</v>
      </c>
      <c r="F573" s="10">
        <v>42036</v>
      </c>
      <c r="G573" s="10">
        <v>44228</v>
      </c>
      <c r="H573" s="11">
        <v>7</v>
      </c>
      <c r="I573" s="20" t="s">
        <v>259</v>
      </c>
      <c r="J573" s="11" t="s">
        <v>261</v>
      </c>
      <c r="K573" s="11" t="s">
        <v>2958</v>
      </c>
      <c r="L573" s="11">
        <v>2</v>
      </c>
    </row>
    <row r="574" spans="1:12">
      <c r="A574" s="11" t="s">
        <v>1074</v>
      </c>
      <c r="D574" s="11" t="s">
        <v>260</v>
      </c>
      <c r="E574" s="19" t="s">
        <v>1324</v>
      </c>
      <c r="F574" s="10">
        <v>42036</v>
      </c>
      <c r="G574" s="10">
        <v>44228</v>
      </c>
      <c r="H574" s="11">
        <v>7</v>
      </c>
      <c r="I574" s="20" t="s">
        <v>259</v>
      </c>
      <c r="J574" s="11" t="s">
        <v>261</v>
      </c>
      <c r="K574" s="11" t="s">
        <v>2958</v>
      </c>
      <c r="L574" s="11">
        <v>2</v>
      </c>
    </row>
    <row r="575" spans="1:12">
      <c r="A575" s="11" t="s">
        <v>1075</v>
      </c>
      <c r="D575" s="11" t="s">
        <v>260</v>
      </c>
      <c r="E575" s="19" t="s">
        <v>1325</v>
      </c>
      <c r="F575" s="10">
        <v>42036</v>
      </c>
      <c r="G575" s="10">
        <v>44228</v>
      </c>
      <c r="H575" s="11">
        <v>7</v>
      </c>
      <c r="I575" s="20" t="s">
        <v>259</v>
      </c>
      <c r="J575" s="11" t="s">
        <v>261</v>
      </c>
      <c r="K575" s="11" t="s">
        <v>2958</v>
      </c>
      <c r="L575" s="11">
        <v>2</v>
      </c>
    </row>
    <row r="576" spans="1:12">
      <c r="A576" s="11" t="s">
        <v>1076</v>
      </c>
      <c r="D576" s="11" t="s">
        <v>260</v>
      </c>
      <c r="E576" s="19" t="s">
        <v>1326</v>
      </c>
      <c r="F576" s="10">
        <v>42036</v>
      </c>
      <c r="G576" s="10">
        <v>44228</v>
      </c>
      <c r="H576" s="11">
        <v>7</v>
      </c>
      <c r="I576" s="20" t="s">
        <v>259</v>
      </c>
      <c r="J576" s="11" t="s">
        <v>261</v>
      </c>
      <c r="K576" s="11" t="s">
        <v>2958</v>
      </c>
      <c r="L576" s="11">
        <v>2</v>
      </c>
    </row>
    <row r="577" spans="1:12">
      <c r="A577" s="11" t="s">
        <v>1077</v>
      </c>
      <c r="D577" s="11" t="s">
        <v>260</v>
      </c>
      <c r="E577" s="19" t="s">
        <v>1327</v>
      </c>
      <c r="F577" s="10">
        <v>42036</v>
      </c>
      <c r="G577" s="10">
        <v>44228</v>
      </c>
      <c r="H577" s="11">
        <v>7</v>
      </c>
      <c r="I577" s="20" t="s">
        <v>259</v>
      </c>
      <c r="J577" s="11" t="s">
        <v>261</v>
      </c>
      <c r="K577" s="11" t="s">
        <v>2958</v>
      </c>
      <c r="L577" s="11">
        <v>2</v>
      </c>
    </row>
    <row r="578" spans="1:12">
      <c r="A578" s="11" t="s">
        <v>1078</v>
      </c>
      <c r="D578" s="11" t="s">
        <v>260</v>
      </c>
      <c r="E578" s="19" t="s">
        <v>1328</v>
      </c>
      <c r="F578" s="10">
        <v>42036</v>
      </c>
      <c r="G578" s="10">
        <v>44228</v>
      </c>
      <c r="H578" s="11">
        <v>7</v>
      </c>
      <c r="I578" s="20" t="s">
        <v>259</v>
      </c>
      <c r="J578" s="11" t="s">
        <v>261</v>
      </c>
      <c r="K578" s="11" t="s">
        <v>2958</v>
      </c>
      <c r="L578" s="11">
        <v>2</v>
      </c>
    </row>
    <row r="579" spans="1:12">
      <c r="A579" s="11" t="s">
        <v>1079</v>
      </c>
      <c r="D579" s="11" t="s">
        <v>260</v>
      </c>
      <c r="E579" s="19" t="s">
        <v>1329</v>
      </c>
      <c r="F579" s="10">
        <v>42036</v>
      </c>
      <c r="G579" s="10">
        <v>44228</v>
      </c>
      <c r="H579" s="11">
        <v>7</v>
      </c>
      <c r="I579" s="20" t="s">
        <v>259</v>
      </c>
      <c r="J579" s="11" t="s">
        <v>261</v>
      </c>
      <c r="K579" s="11" t="s">
        <v>2958</v>
      </c>
      <c r="L579" s="11">
        <v>2</v>
      </c>
    </row>
    <row r="580" spans="1:12">
      <c r="A580" s="11" t="s">
        <v>1080</v>
      </c>
      <c r="D580" s="11" t="s">
        <v>260</v>
      </c>
      <c r="E580" s="19" t="s">
        <v>1330</v>
      </c>
      <c r="F580" s="10">
        <v>42036</v>
      </c>
      <c r="G580" s="10">
        <v>44228</v>
      </c>
      <c r="H580" s="11">
        <v>7</v>
      </c>
      <c r="I580" s="20" t="s">
        <v>259</v>
      </c>
      <c r="J580" s="11" t="s">
        <v>261</v>
      </c>
      <c r="K580" s="11" t="s">
        <v>2958</v>
      </c>
      <c r="L580" s="11">
        <v>2</v>
      </c>
    </row>
    <row r="581" spans="1:12">
      <c r="A581" s="11" t="s">
        <v>1081</v>
      </c>
      <c r="D581" s="11" t="s">
        <v>260</v>
      </c>
      <c r="E581" s="19" t="s">
        <v>1331</v>
      </c>
      <c r="F581" s="10">
        <v>42036</v>
      </c>
      <c r="G581" s="10">
        <v>44228</v>
      </c>
      <c r="H581" s="11">
        <v>7</v>
      </c>
      <c r="I581" s="20" t="s">
        <v>259</v>
      </c>
      <c r="J581" s="11" t="s">
        <v>261</v>
      </c>
      <c r="K581" s="11" t="s">
        <v>2958</v>
      </c>
      <c r="L581" s="11">
        <v>2</v>
      </c>
    </row>
    <row r="582" spans="1:12">
      <c r="A582" s="11" t="s">
        <v>1082</v>
      </c>
      <c r="D582" s="11" t="s">
        <v>260</v>
      </c>
      <c r="E582" s="19" t="s">
        <v>1332</v>
      </c>
      <c r="F582" s="10">
        <v>42036</v>
      </c>
      <c r="G582" s="10">
        <v>44228</v>
      </c>
      <c r="H582" s="11">
        <v>7</v>
      </c>
      <c r="I582" s="20" t="s">
        <v>259</v>
      </c>
      <c r="J582" s="11" t="s">
        <v>261</v>
      </c>
      <c r="K582" s="11" t="s">
        <v>2958</v>
      </c>
      <c r="L582" s="11">
        <v>2</v>
      </c>
    </row>
    <row r="583" spans="1:12">
      <c r="A583" s="11" t="s">
        <v>1083</v>
      </c>
      <c r="D583" s="11" t="s">
        <v>260</v>
      </c>
      <c r="E583" s="19" t="s">
        <v>1333</v>
      </c>
      <c r="F583" s="10">
        <v>42036</v>
      </c>
      <c r="G583" s="10">
        <v>44228</v>
      </c>
      <c r="H583" s="11">
        <v>7</v>
      </c>
      <c r="I583" s="20" t="s">
        <v>259</v>
      </c>
      <c r="J583" s="11" t="s">
        <v>261</v>
      </c>
      <c r="K583" s="11" t="s">
        <v>2958</v>
      </c>
      <c r="L583" s="11">
        <v>2</v>
      </c>
    </row>
    <row r="584" spans="1:12">
      <c r="A584" s="11" t="s">
        <v>1084</v>
      </c>
      <c r="D584" s="11" t="s">
        <v>260</v>
      </c>
      <c r="E584" s="19" t="s">
        <v>1334</v>
      </c>
      <c r="F584" s="10">
        <v>42036</v>
      </c>
      <c r="G584" s="10">
        <v>44228</v>
      </c>
      <c r="H584" s="11">
        <v>7</v>
      </c>
      <c r="I584" s="20" t="s">
        <v>259</v>
      </c>
      <c r="J584" s="11" t="s">
        <v>261</v>
      </c>
      <c r="K584" s="11" t="s">
        <v>2958</v>
      </c>
      <c r="L584" s="11">
        <v>2</v>
      </c>
    </row>
    <row r="585" spans="1:12">
      <c r="A585" s="11" t="s">
        <v>1085</v>
      </c>
      <c r="D585" s="11" t="s">
        <v>260</v>
      </c>
      <c r="E585" s="19" t="s">
        <v>1335</v>
      </c>
      <c r="F585" s="10">
        <v>42036</v>
      </c>
      <c r="G585" s="10">
        <v>44228</v>
      </c>
      <c r="H585" s="11">
        <v>7</v>
      </c>
      <c r="I585" s="20" t="s">
        <v>259</v>
      </c>
      <c r="J585" s="11" t="s">
        <v>261</v>
      </c>
      <c r="K585" s="11" t="s">
        <v>2958</v>
      </c>
      <c r="L585" s="11">
        <v>2</v>
      </c>
    </row>
    <row r="586" spans="1:12">
      <c r="A586" s="11" t="s">
        <v>1086</v>
      </c>
      <c r="D586" s="11" t="s">
        <v>260</v>
      </c>
      <c r="E586" s="19" t="s">
        <v>1336</v>
      </c>
      <c r="F586" s="10">
        <v>42036</v>
      </c>
      <c r="G586" s="10">
        <v>44228</v>
      </c>
      <c r="H586" s="11">
        <v>7</v>
      </c>
      <c r="I586" s="20" t="s">
        <v>259</v>
      </c>
      <c r="J586" s="11" t="s">
        <v>261</v>
      </c>
      <c r="K586" s="11" t="s">
        <v>2958</v>
      </c>
      <c r="L586" s="11">
        <v>2</v>
      </c>
    </row>
    <row r="587" spans="1:12">
      <c r="A587" s="11" t="s">
        <v>1087</v>
      </c>
      <c r="D587" s="11" t="s">
        <v>260</v>
      </c>
      <c r="E587" s="19" t="s">
        <v>1337</v>
      </c>
      <c r="F587" s="10">
        <v>42036</v>
      </c>
      <c r="G587" s="10">
        <v>44228</v>
      </c>
      <c r="H587" s="11">
        <v>7</v>
      </c>
      <c r="I587" s="20" t="s">
        <v>259</v>
      </c>
      <c r="J587" s="11" t="s">
        <v>261</v>
      </c>
      <c r="K587" s="11" t="s">
        <v>2958</v>
      </c>
      <c r="L587" s="11">
        <v>2</v>
      </c>
    </row>
    <row r="588" spans="1:12">
      <c r="A588" s="11" t="s">
        <v>1088</v>
      </c>
      <c r="D588" s="11" t="s">
        <v>260</v>
      </c>
      <c r="E588" s="19" t="s">
        <v>1338</v>
      </c>
      <c r="F588" s="10">
        <v>42036</v>
      </c>
      <c r="G588" s="10">
        <v>44228</v>
      </c>
      <c r="H588" s="11">
        <v>7</v>
      </c>
      <c r="I588" s="20" t="s">
        <v>259</v>
      </c>
      <c r="J588" s="11" t="s">
        <v>261</v>
      </c>
      <c r="K588" s="11" t="s">
        <v>2958</v>
      </c>
      <c r="L588" s="11">
        <v>2</v>
      </c>
    </row>
    <row r="589" spans="1:12">
      <c r="A589" s="11" t="s">
        <v>1089</v>
      </c>
      <c r="D589" s="11" t="s">
        <v>260</v>
      </c>
      <c r="E589" s="19" t="s">
        <v>1339</v>
      </c>
      <c r="F589" s="10">
        <v>42036</v>
      </c>
      <c r="G589" s="10">
        <v>44228</v>
      </c>
      <c r="H589" s="11">
        <v>7</v>
      </c>
      <c r="I589" s="20" t="s">
        <v>259</v>
      </c>
      <c r="J589" s="11" t="s">
        <v>261</v>
      </c>
      <c r="K589" s="11" t="s">
        <v>2958</v>
      </c>
      <c r="L589" s="11">
        <v>2</v>
      </c>
    </row>
    <row r="590" spans="1:12">
      <c r="A590" s="11" t="s">
        <v>1090</v>
      </c>
      <c r="D590" s="11" t="s">
        <v>260</v>
      </c>
      <c r="E590" s="19" t="s">
        <v>1340</v>
      </c>
      <c r="F590" s="10">
        <v>42036</v>
      </c>
      <c r="G590" s="10">
        <v>44228</v>
      </c>
      <c r="H590" s="11">
        <v>7</v>
      </c>
      <c r="I590" s="20" t="s">
        <v>259</v>
      </c>
      <c r="J590" s="11" t="s">
        <v>261</v>
      </c>
      <c r="K590" s="11" t="s">
        <v>2958</v>
      </c>
      <c r="L590" s="11">
        <v>2</v>
      </c>
    </row>
    <row r="591" spans="1:12">
      <c r="A591" s="11" t="s">
        <v>1091</v>
      </c>
      <c r="D591" s="11" t="s">
        <v>260</v>
      </c>
      <c r="E591" s="19" t="s">
        <v>1341</v>
      </c>
      <c r="F591" s="10">
        <v>42036</v>
      </c>
      <c r="G591" s="10">
        <v>44228</v>
      </c>
      <c r="H591" s="11">
        <v>7</v>
      </c>
      <c r="I591" s="20" t="s">
        <v>259</v>
      </c>
      <c r="J591" s="11" t="s">
        <v>261</v>
      </c>
      <c r="K591" s="11" t="s">
        <v>2958</v>
      </c>
      <c r="L591" s="11">
        <v>2</v>
      </c>
    </row>
    <row r="592" spans="1:12">
      <c r="A592" s="11" t="s">
        <v>1092</v>
      </c>
      <c r="D592" s="11" t="s">
        <v>260</v>
      </c>
      <c r="E592" s="19" t="s">
        <v>1342</v>
      </c>
      <c r="F592" s="10">
        <v>42036</v>
      </c>
      <c r="G592" s="10">
        <v>44228</v>
      </c>
      <c r="H592" s="11">
        <v>7</v>
      </c>
      <c r="I592" s="20" t="s">
        <v>259</v>
      </c>
      <c r="J592" s="11" t="s">
        <v>261</v>
      </c>
      <c r="K592" s="11" t="s">
        <v>2958</v>
      </c>
      <c r="L592" s="11">
        <v>2</v>
      </c>
    </row>
    <row r="593" spans="1:12">
      <c r="A593" s="11" t="s">
        <v>1093</v>
      </c>
      <c r="D593" s="11" t="s">
        <v>260</v>
      </c>
      <c r="E593" s="19" t="s">
        <v>1343</v>
      </c>
      <c r="F593" s="10">
        <v>42036</v>
      </c>
      <c r="G593" s="10">
        <v>44228</v>
      </c>
      <c r="H593" s="11">
        <v>7</v>
      </c>
      <c r="I593" s="20" t="s">
        <v>259</v>
      </c>
      <c r="J593" s="11" t="s">
        <v>261</v>
      </c>
      <c r="K593" s="11" t="s">
        <v>2958</v>
      </c>
      <c r="L593" s="11">
        <v>2</v>
      </c>
    </row>
    <row r="594" spans="1:12">
      <c r="A594" s="11" t="s">
        <v>1094</v>
      </c>
      <c r="D594" s="11" t="s">
        <v>260</v>
      </c>
      <c r="E594" s="19" t="s">
        <v>1344</v>
      </c>
      <c r="F594" s="10">
        <v>42036</v>
      </c>
      <c r="G594" s="10">
        <v>44228</v>
      </c>
      <c r="H594" s="11">
        <v>7</v>
      </c>
      <c r="I594" s="20" t="s">
        <v>259</v>
      </c>
      <c r="J594" s="11" t="s">
        <v>261</v>
      </c>
      <c r="K594" s="11" t="s">
        <v>2958</v>
      </c>
      <c r="L594" s="11">
        <v>2</v>
      </c>
    </row>
    <row r="595" spans="1:12">
      <c r="A595" s="11" t="s">
        <v>1095</v>
      </c>
      <c r="D595" s="11" t="s">
        <v>260</v>
      </c>
      <c r="E595" s="19" t="s">
        <v>1345</v>
      </c>
      <c r="F595" s="10">
        <v>42036</v>
      </c>
      <c r="G595" s="10">
        <v>44228</v>
      </c>
      <c r="H595" s="11">
        <v>7</v>
      </c>
      <c r="I595" s="20" t="s">
        <v>259</v>
      </c>
      <c r="J595" s="11" t="s">
        <v>261</v>
      </c>
      <c r="K595" s="11" t="s">
        <v>2958</v>
      </c>
      <c r="L595" s="11">
        <v>2</v>
      </c>
    </row>
    <row r="596" spans="1:12">
      <c r="A596" s="11" t="s">
        <v>1096</v>
      </c>
      <c r="D596" s="11" t="s">
        <v>260</v>
      </c>
      <c r="E596" s="19" t="s">
        <v>1346</v>
      </c>
      <c r="F596" s="10">
        <v>42036</v>
      </c>
      <c r="G596" s="10">
        <v>44228</v>
      </c>
      <c r="H596" s="11">
        <v>7</v>
      </c>
      <c r="I596" s="20" t="s">
        <v>259</v>
      </c>
      <c r="J596" s="11" t="s">
        <v>261</v>
      </c>
      <c r="K596" s="11" t="s">
        <v>2958</v>
      </c>
      <c r="L596" s="11">
        <v>2</v>
      </c>
    </row>
    <row r="597" spans="1:12">
      <c r="A597" s="11" t="s">
        <v>1097</v>
      </c>
      <c r="D597" s="11" t="s">
        <v>260</v>
      </c>
      <c r="E597" s="19" t="s">
        <v>1347</v>
      </c>
      <c r="F597" s="10">
        <v>42036</v>
      </c>
      <c r="G597" s="10">
        <v>44228</v>
      </c>
      <c r="H597" s="11">
        <v>7</v>
      </c>
      <c r="I597" s="20" t="s">
        <v>259</v>
      </c>
      <c r="J597" s="11" t="s">
        <v>261</v>
      </c>
      <c r="K597" s="11" t="s">
        <v>2958</v>
      </c>
      <c r="L597" s="11">
        <v>2</v>
      </c>
    </row>
    <row r="598" spans="1:12">
      <c r="A598" s="11" t="s">
        <v>1098</v>
      </c>
      <c r="D598" s="11" t="s">
        <v>260</v>
      </c>
      <c r="E598" s="19" t="s">
        <v>1348</v>
      </c>
      <c r="F598" s="10">
        <v>42036</v>
      </c>
      <c r="G598" s="10">
        <v>44228</v>
      </c>
      <c r="H598" s="11">
        <v>7</v>
      </c>
      <c r="I598" s="20" t="s">
        <v>259</v>
      </c>
      <c r="J598" s="11" t="s">
        <v>261</v>
      </c>
      <c r="K598" s="11" t="s">
        <v>2958</v>
      </c>
      <c r="L598" s="11">
        <v>2</v>
      </c>
    </row>
    <row r="599" spans="1:12">
      <c r="A599" s="11" t="s">
        <v>1099</v>
      </c>
      <c r="D599" s="11" t="s">
        <v>260</v>
      </c>
      <c r="E599" s="19" t="s">
        <v>1349</v>
      </c>
      <c r="F599" s="10">
        <v>42036</v>
      </c>
      <c r="G599" s="10">
        <v>44228</v>
      </c>
      <c r="H599" s="11">
        <v>7</v>
      </c>
      <c r="I599" s="20" t="s">
        <v>259</v>
      </c>
      <c r="J599" s="11" t="s">
        <v>261</v>
      </c>
      <c r="K599" s="11" t="s">
        <v>2958</v>
      </c>
      <c r="L599" s="11">
        <v>2</v>
      </c>
    </row>
    <row r="600" spans="1:12">
      <c r="A600" s="11" t="s">
        <v>1100</v>
      </c>
      <c r="D600" s="11" t="s">
        <v>260</v>
      </c>
      <c r="E600" s="19" t="s">
        <v>1350</v>
      </c>
      <c r="F600" s="10">
        <v>42036</v>
      </c>
      <c r="G600" s="10">
        <v>44228</v>
      </c>
      <c r="H600" s="11">
        <v>7</v>
      </c>
      <c r="I600" s="20" t="s">
        <v>259</v>
      </c>
      <c r="J600" s="11" t="s">
        <v>261</v>
      </c>
      <c r="K600" s="11" t="s">
        <v>2958</v>
      </c>
      <c r="L600" s="11">
        <v>2</v>
      </c>
    </row>
    <row r="601" spans="1:12">
      <c r="A601" s="11" t="s">
        <v>1101</v>
      </c>
      <c r="D601" s="11" t="s">
        <v>260</v>
      </c>
      <c r="E601" s="19" t="s">
        <v>1351</v>
      </c>
      <c r="F601" s="10">
        <v>42036</v>
      </c>
      <c r="G601" s="10">
        <v>44228</v>
      </c>
      <c r="H601" s="11">
        <v>7</v>
      </c>
      <c r="I601" s="20" t="s">
        <v>259</v>
      </c>
      <c r="J601" s="11" t="s">
        <v>261</v>
      </c>
      <c r="K601" s="11" t="s">
        <v>2958</v>
      </c>
      <c r="L601" s="11">
        <v>2</v>
      </c>
    </row>
    <row r="602" spans="1:12">
      <c r="A602" s="11" t="s">
        <v>1102</v>
      </c>
      <c r="D602" s="11" t="s">
        <v>260</v>
      </c>
      <c r="E602" s="19" t="s">
        <v>1352</v>
      </c>
      <c r="F602" s="10">
        <v>42036</v>
      </c>
      <c r="G602" s="10">
        <v>44228</v>
      </c>
      <c r="H602" s="11">
        <v>7</v>
      </c>
      <c r="I602" s="20" t="s">
        <v>259</v>
      </c>
      <c r="J602" s="11" t="s">
        <v>261</v>
      </c>
      <c r="K602" s="11" t="s">
        <v>2958</v>
      </c>
      <c r="L602" s="11">
        <v>2</v>
      </c>
    </row>
    <row r="603" spans="1:12">
      <c r="A603" s="11" t="s">
        <v>1103</v>
      </c>
      <c r="D603" s="11" t="s">
        <v>260</v>
      </c>
      <c r="E603" s="19" t="s">
        <v>1353</v>
      </c>
      <c r="F603" s="10">
        <v>42036</v>
      </c>
      <c r="G603" s="10">
        <v>44228</v>
      </c>
      <c r="H603" s="11">
        <v>7</v>
      </c>
      <c r="I603" s="20" t="s">
        <v>259</v>
      </c>
      <c r="J603" s="11" t="s">
        <v>261</v>
      </c>
      <c r="K603" s="11" t="s">
        <v>2958</v>
      </c>
      <c r="L603" s="11">
        <v>2</v>
      </c>
    </row>
    <row r="604" spans="1:12">
      <c r="A604" s="11" t="s">
        <v>1104</v>
      </c>
      <c r="D604" s="11" t="s">
        <v>260</v>
      </c>
      <c r="E604" s="19" t="s">
        <v>1354</v>
      </c>
      <c r="F604" s="10">
        <v>42036</v>
      </c>
      <c r="G604" s="10">
        <v>44228</v>
      </c>
      <c r="H604" s="11">
        <v>7</v>
      </c>
      <c r="I604" s="20" t="s">
        <v>259</v>
      </c>
      <c r="J604" s="11" t="s">
        <v>261</v>
      </c>
      <c r="K604" s="11" t="s">
        <v>2958</v>
      </c>
      <c r="L604" s="11">
        <v>2</v>
      </c>
    </row>
    <row r="605" spans="1:12">
      <c r="A605" s="11" t="s">
        <v>1105</v>
      </c>
      <c r="D605" s="11" t="s">
        <v>260</v>
      </c>
      <c r="E605" s="19" t="s">
        <v>1355</v>
      </c>
      <c r="F605" s="10">
        <v>42036</v>
      </c>
      <c r="G605" s="10">
        <v>44228</v>
      </c>
      <c r="H605" s="11">
        <v>7</v>
      </c>
      <c r="I605" s="20" t="s">
        <v>259</v>
      </c>
      <c r="J605" s="11" t="s">
        <v>261</v>
      </c>
      <c r="K605" s="11" t="s">
        <v>2958</v>
      </c>
      <c r="L605" s="11">
        <v>2</v>
      </c>
    </row>
    <row r="606" spans="1:12">
      <c r="A606" s="11" t="s">
        <v>1106</v>
      </c>
      <c r="D606" s="11" t="s">
        <v>260</v>
      </c>
      <c r="E606" s="19" t="s">
        <v>1356</v>
      </c>
      <c r="F606" s="10">
        <v>42036</v>
      </c>
      <c r="G606" s="10">
        <v>44228</v>
      </c>
      <c r="H606" s="11">
        <v>7</v>
      </c>
      <c r="I606" s="20" t="s">
        <v>259</v>
      </c>
      <c r="J606" s="11" t="s">
        <v>261</v>
      </c>
      <c r="K606" s="11" t="s">
        <v>2958</v>
      </c>
      <c r="L606" s="11">
        <v>2</v>
      </c>
    </row>
    <row r="607" spans="1:12">
      <c r="A607" s="11" t="s">
        <v>1107</v>
      </c>
      <c r="D607" s="11" t="s">
        <v>260</v>
      </c>
      <c r="E607" s="19" t="s">
        <v>1357</v>
      </c>
      <c r="F607" s="10">
        <v>42036</v>
      </c>
      <c r="G607" s="10">
        <v>44228</v>
      </c>
      <c r="H607" s="11">
        <v>7</v>
      </c>
      <c r="I607" s="20" t="s">
        <v>259</v>
      </c>
      <c r="J607" s="11" t="s">
        <v>261</v>
      </c>
      <c r="K607" s="11" t="s">
        <v>2958</v>
      </c>
      <c r="L607" s="11">
        <v>2</v>
      </c>
    </row>
    <row r="608" spans="1:12">
      <c r="A608" s="11" t="s">
        <v>1108</v>
      </c>
      <c r="D608" s="11" t="s">
        <v>260</v>
      </c>
      <c r="E608" s="19" t="s">
        <v>1358</v>
      </c>
      <c r="F608" s="10">
        <v>42036</v>
      </c>
      <c r="G608" s="10">
        <v>44228</v>
      </c>
      <c r="H608" s="11">
        <v>7</v>
      </c>
      <c r="I608" s="20" t="s">
        <v>259</v>
      </c>
      <c r="J608" s="11" t="s">
        <v>261</v>
      </c>
      <c r="K608" s="11" t="s">
        <v>2958</v>
      </c>
      <c r="L608" s="11">
        <v>2</v>
      </c>
    </row>
    <row r="609" spans="1:12">
      <c r="A609" s="11" t="s">
        <v>1109</v>
      </c>
      <c r="D609" s="11" t="s">
        <v>260</v>
      </c>
      <c r="E609" s="19" t="s">
        <v>1359</v>
      </c>
      <c r="F609" s="10">
        <v>42036</v>
      </c>
      <c r="G609" s="10">
        <v>44228</v>
      </c>
      <c r="H609" s="11">
        <v>7</v>
      </c>
      <c r="I609" s="20" t="s">
        <v>259</v>
      </c>
      <c r="J609" s="11" t="s">
        <v>261</v>
      </c>
      <c r="K609" s="11" t="s">
        <v>2958</v>
      </c>
      <c r="L609" s="11">
        <v>2</v>
      </c>
    </row>
    <row r="610" spans="1:12">
      <c r="A610" s="11" t="s">
        <v>1110</v>
      </c>
      <c r="D610" s="11" t="s">
        <v>260</v>
      </c>
      <c r="E610" s="19" t="s">
        <v>1360</v>
      </c>
      <c r="F610" s="10">
        <v>42036</v>
      </c>
      <c r="G610" s="10">
        <v>44228</v>
      </c>
      <c r="H610" s="11">
        <v>7</v>
      </c>
      <c r="I610" s="20" t="s">
        <v>259</v>
      </c>
      <c r="J610" s="11" t="s">
        <v>261</v>
      </c>
      <c r="K610" s="11" t="s">
        <v>2958</v>
      </c>
      <c r="L610" s="11">
        <v>2</v>
      </c>
    </row>
    <row r="611" spans="1:12">
      <c r="A611" s="11" t="s">
        <v>1111</v>
      </c>
      <c r="D611" s="11" t="s">
        <v>260</v>
      </c>
      <c r="E611" s="19" t="s">
        <v>1361</v>
      </c>
      <c r="F611" s="10">
        <v>42036</v>
      </c>
      <c r="G611" s="10">
        <v>44228</v>
      </c>
      <c r="H611" s="11">
        <v>7</v>
      </c>
      <c r="I611" s="20" t="s">
        <v>259</v>
      </c>
      <c r="J611" s="11" t="s">
        <v>261</v>
      </c>
      <c r="K611" s="11" t="s">
        <v>2958</v>
      </c>
      <c r="L611" s="11">
        <v>2</v>
      </c>
    </row>
    <row r="612" spans="1:12">
      <c r="A612" s="11" t="s">
        <v>1112</v>
      </c>
      <c r="D612" s="11" t="s">
        <v>260</v>
      </c>
      <c r="E612" s="19" t="s">
        <v>1362</v>
      </c>
      <c r="F612" s="10">
        <v>42036</v>
      </c>
      <c r="G612" s="10">
        <v>44228</v>
      </c>
      <c r="H612" s="11">
        <v>7</v>
      </c>
      <c r="I612" s="20" t="s">
        <v>259</v>
      </c>
      <c r="J612" s="11" t="s">
        <v>261</v>
      </c>
      <c r="K612" s="11" t="s">
        <v>2958</v>
      </c>
      <c r="L612" s="11">
        <v>2</v>
      </c>
    </row>
    <row r="613" spans="1:12">
      <c r="A613" s="11" t="s">
        <v>1113</v>
      </c>
      <c r="D613" s="11" t="s">
        <v>260</v>
      </c>
      <c r="E613" s="19" t="s">
        <v>1363</v>
      </c>
      <c r="F613" s="10">
        <v>42036</v>
      </c>
      <c r="G613" s="10">
        <v>44228</v>
      </c>
      <c r="H613" s="11">
        <v>7</v>
      </c>
      <c r="I613" s="20" t="s">
        <v>259</v>
      </c>
      <c r="J613" s="11" t="s">
        <v>261</v>
      </c>
      <c r="K613" s="11" t="s">
        <v>2958</v>
      </c>
      <c r="L613" s="11">
        <v>2</v>
      </c>
    </row>
    <row r="614" spans="1:12">
      <c r="A614" s="11" t="s">
        <v>1114</v>
      </c>
      <c r="D614" s="11" t="s">
        <v>260</v>
      </c>
      <c r="E614" s="19" t="s">
        <v>1364</v>
      </c>
      <c r="F614" s="10">
        <v>42036</v>
      </c>
      <c r="G614" s="10">
        <v>44228</v>
      </c>
      <c r="H614" s="11">
        <v>7</v>
      </c>
      <c r="I614" s="20" t="s">
        <v>259</v>
      </c>
      <c r="J614" s="11" t="s">
        <v>261</v>
      </c>
      <c r="K614" s="11" t="s">
        <v>2958</v>
      </c>
      <c r="L614" s="11">
        <v>2</v>
      </c>
    </row>
    <row r="615" spans="1:12">
      <c r="A615" s="11" t="s">
        <v>1115</v>
      </c>
      <c r="D615" s="11" t="s">
        <v>260</v>
      </c>
      <c r="E615" s="19" t="s">
        <v>1365</v>
      </c>
      <c r="F615" s="10">
        <v>42036</v>
      </c>
      <c r="G615" s="10">
        <v>44228</v>
      </c>
      <c r="H615" s="11">
        <v>7</v>
      </c>
      <c r="I615" s="20" t="s">
        <v>259</v>
      </c>
      <c r="J615" s="11" t="s">
        <v>261</v>
      </c>
      <c r="K615" s="11" t="s">
        <v>2958</v>
      </c>
      <c r="L615" s="11">
        <v>2</v>
      </c>
    </row>
    <row r="616" spans="1:12">
      <c r="A616" s="11" t="s">
        <v>1116</v>
      </c>
      <c r="D616" s="11" t="s">
        <v>260</v>
      </c>
      <c r="E616" s="19" t="s">
        <v>1366</v>
      </c>
      <c r="F616" s="10">
        <v>42036</v>
      </c>
      <c r="G616" s="10">
        <v>44228</v>
      </c>
      <c r="H616" s="11">
        <v>7</v>
      </c>
      <c r="I616" s="20" t="s">
        <v>259</v>
      </c>
      <c r="J616" s="11" t="s">
        <v>261</v>
      </c>
      <c r="K616" s="11" t="s">
        <v>2958</v>
      </c>
      <c r="L616" s="11">
        <v>2</v>
      </c>
    </row>
    <row r="617" spans="1:12">
      <c r="A617" s="11" t="s">
        <v>1117</v>
      </c>
      <c r="D617" s="11" t="s">
        <v>260</v>
      </c>
      <c r="E617" s="19" t="s">
        <v>1367</v>
      </c>
      <c r="F617" s="10">
        <v>42036</v>
      </c>
      <c r="G617" s="10">
        <v>44228</v>
      </c>
      <c r="H617" s="11">
        <v>7</v>
      </c>
      <c r="I617" s="20" t="s">
        <v>259</v>
      </c>
      <c r="J617" s="11" t="s">
        <v>261</v>
      </c>
      <c r="K617" s="11" t="s">
        <v>2958</v>
      </c>
      <c r="L617" s="11">
        <v>2</v>
      </c>
    </row>
    <row r="618" spans="1:12">
      <c r="A618" s="11" t="s">
        <v>1118</v>
      </c>
      <c r="D618" s="11" t="s">
        <v>260</v>
      </c>
      <c r="E618" s="19" t="s">
        <v>1368</v>
      </c>
      <c r="F618" s="10">
        <v>42036</v>
      </c>
      <c r="G618" s="10">
        <v>44228</v>
      </c>
      <c r="H618" s="11">
        <v>7</v>
      </c>
      <c r="I618" s="20" t="s">
        <v>259</v>
      </c>
      <c r="J618" s="11" t="s">
        <v>261</v>
      </c>
      <c r="K618" s="11" t="s">
        <v>2958</v>
      </c>
      <c r="L618" s="11">
        <v>2</v>
      </c>
    </row>
    <row r="619" spans="1:12">
      <c r="A619" s="11" t="s">
        <v>1119</v>
      </c>
      <c r="D619" s="11" t="s">
        <v>260</v>
      </c>
      <c r="E619" s="19" t="s">
        <v>1369</v>
      </c>
      <c r="F619" s="10">
        <v>42036</v>
      </c>
      <c r="G619" s="10">
        <v>44228</v>
      </c>
      <c r="H619" s="11">
        <v>7</v>
      </c>
      <c r="I619" s="20" t="s">
        <v>259</v>
      </c>
      <c r="J619" s="11" t="s">
        <v>261</v>
      </c>
      <c r="K619" s="11" t="s">
        <v>2958</v>
      </c>
      <c r="L619" s="11">
        <v>2</v>
      </c>
    </row>
    <row r="620" spans="1:12">
      <c r="A620" s="11" t="s">
        <v>1120</v>
      </c>
      <c r="D620" s="11" t="s">
        <v>260</v>
      </c>
      <c r="E620" s="19" t="s">
        <v>1370</v>
      </c>
      <c r="F620" s="10">
        <v>42036</v>
      </c>
      <c r="G620" s="10">
        <v>44228</v>
      </c>
      <c r="H620" s="11">
        <v>7</v>
      </c>
      <c r="I620" s="20" t="s">
        <v>259</v>
      </c>
      <c r="J620" s="11" t="s">
        <v>261</v>
      </c>
      <c r="K620" s="11" t="s">
        <v>2958</v>
      </c>
      <c r="L620" s="11">
        <v>2</v>
      </c>
    </row>
    <row r="621" spans="1:12">
      <c r="A621" s="11" t="s">
        <v>1121</v>
      </c>
      <c r="D621" s="11" t="s">
        <v>260</v>
      </c>
      <c r="E621" s="19" t="s">
        <v>1371</v>
      </c>
      <c r="F621" s="10">
        <v>42036</v>
      </c>
      <c r="G621" s="10">
        <v>44228</v>
      </c>
      <c r="H621" s="11">
        <v>7</v>
      </c>
      <c r="I621" s="20" t="s">
        <v>259</v>
      </c>
      <c r="J621" s="11" t="s">
        <v>261</v>
      </c>
      <c r="K621" s="11" t="s">
        <v>2958</v>
      </c>
      <c r="L621" s="11">
        <v>2</v>
      </c>
    </row>
    <row r="622" spans="1:12">
      <c r="A622" s="11" t="s">
        <v>1122</v>
      </c>
      <c r="D622" s="11" t="s">
        <v>260</v>
      </c>
      <c r="E622" s="19" t="s">
        <v>1372</v>
      </c>
      <c r="F622" s="10">
        <v>42036</v>
      </c>
      <c r="G622" s="10">
        <v>44228</v>
      </c>
      <c r="H622" s="11">
        <v>7</v>
      </c>
      <c r="I622" s="20" t="s">
        <v>259</v>
      </c>
      <c r="J622" s="11" t="s">
        <v>261</v>
      </c>
      <c r="K622" s="11" t="s">
        <v>2958</v>
      </c>
      <c r="L622" s="11">
        <v>2</v>
      </c>
    </row>
    <row r="623" spans="1:12">
      <c r="A623" s="11" t="s">
        <v>1123</v>
      </c>
      <c r="D623" s="11" t="s">
        <v>260</v>
      </c>
      <c r="E623" s="19" t="s">
        <v>1373</v>
      </c>
      <c r="F623" s="10">
        <v>42036</v>
      </c>
      <c r="G623" s="10">
        <v>44228</v>
      </c>
      <c r="H623" s="11">
        <v>7</v>
      </c>
      <c r="I623" s="20" t="s">
        <v>259</v>
      </c>
      <c r="J623" s="11" t="s">
        <v>261</v>
      </c>
      <c r="K623" s="11" t="s">
        <v>2958</v>
      </c>
      <c r="L623" s="11">
        <v>2</v>
      </c>
    </row>
    <row r="624" spans="1:12">
      <c r="A624" s="11" t="s">
        <v>1124</v>
      </c>
      <c r="D624" s="11" t="s">
        <v>260</v>
      </c>
      <c r="E624" s="19" t="s">
        <v>1374</v>
      </c>
      <c r="F624" s="10">
        <v>42036</v>
      </c>
      <c r="G624" s="10">
        <v>44228</v>
      </c>
      <c r="H624" s="11">
        <v>7</v>
      </c>
      <c r="I624" s="20" t="s">
        <v>259</v>
      </c>
      <c r="J624" s="11" t="s">
        <v>261</v>
      </c>
      <c r="K624" s="11" t="s">
        <v>2958</v>
      </c>
      <c r="L624" s="11">
        <v>2</v>
      </c>
    </row>
    <row r="625" spans="1:12">
      <c r="A625" s="11" t="s">
        <v>1125</v>
      </c>
      <c r="D625" s="11" t="s">
        <v>260</v>
      </c>
      <c r="E625" s="19" t="s">
        <v>1375</v>
      </c>
      <c r="F625" s="10">
        <v>42036</v>
      </c>
      <c r="G625" s="10">
        <v>44228</v>
      </c>
      <c r="H625" s="11">
        <v>7</v>
      </c>
      <c r="I625" s="20" t="s">
        <v>259</v>
      </c>
      <c r="J625" s="11" t="s">
        <v>261</v>
      </c>
      <c r="K625" s="11" t="s">
        <v>2958</v>
      </c>
      <c r="L625" s="11">
        <v>2</v>
      </c>
    </row>
    <row r="626" spans="1:12">
      <c r="A626" s="11" t="s">
        <v>1126</v>
      </c>
      <c r="D626" s="11" t="s">
        <v>260</v>
      </c>
      <c r="E626" s="19" t="s">
        <v>1376</v>
      </c>
      <c r="F626" s="10">
        <v>42036</v>
      </c>
      <c r="G626" s="10">
        <v>44228</v>
      </c>
      <c r="H626" s="11">
        <v>7</v>
      </c>
      <c r="I626" s="20" t="s">
        <v>259</v>
      </c>
      <c r="J626" s="11" t="s">
        <v>261</v>
      </c>
      <c r="K626" s="11" t="s">
        <v>2958</v>
      </c>
      <c r="L626" s="11">
        <v>2</v>
      </c>
    </row>
    <row r="627" spans="1:12">
      <c r="A627" s="11" t="s">
        <v>1127</v>
      </c>
      <c r="D627" s="11" t="s">
        <v>260</v>
      </c>
      <c r="E627" s="19" t="s">
        <v>1377</v>
      </c>
      <c r="F627" s="10">
        <v>42036</v>
      </c>
      <c r="G627" s="10">
        <v>44228</v>
      </c>
      <c r="H627" s="11">
        <v>7</v>
      </c>
      <c r="I627" s="20" t="s">
        <v>259</v>
      </c>
      <c r="J627" s="11" t="s">
        <v>261</v>
      </c>
      <c r="K627" s="11" t="s">
        <v>2958</v>
      </c>
      <c r="L627" s="11">
        <v>2</v>
      </c>
    </row>
    <row r="628" spans="1:12">
      <c r="A628" s="11" t="s">
        <v>1128</v>
      </c>
      <c r="D628" s="11" t="s">
        <v>260</v>
      </c>
      <c r="E628" s="19" t="s">
        <v>1378</v>
      </c>
      <c r="F628" s="10">
        <v>42036</v>
      </c>
      <c r="G628" s="10">
        <v>44228</v>
      </c>
      <c r="H628" s="11">
        <v>7</v>
      </c>
      <c r="I628" s="20" t="s">
        <v>259</v>
      </c>
      <c r="J628" s="11" t="s">
        <v>261</v>
      </c>
      <c r="K628" s="11" t="s">
        <v>2958</v>
      </c>
      <c r="L628" s="11">
        <v>2</v>
      </c>
    </row>
    <row r="629" spans="1:12">
      <c r="A629" s="11" t="s">
        <v>1129</v>
      </c>
      <c r="D629" s="11" t="s">
        <v>260</v>
      </c>
      <c r="E629" s="19" t="s">
        <v>1379</v>
      </c>
      <c r="F629" s="10">
        <v>42036</v>
      </c>
      <c r="G629" s="10">
        <v>44228</v>
      </c>
      <c r="H629" s="11">
        <v>7</v>
      </c>
      <c r="I629" s="20" t="s">
        <v>259</v>
      </c>
      <c r="J629" s="11" t="s">
        <v>261</v>
      </c>
      <c r="K629" s="11" t="s">
        <v>2958</v>
      </c>
      <c r="L629" s="11">
        <v>2</v>
      </c>
    </row>
    <row r="630" spans="1:12">
      <c r="A630" s="11" t="s">
        <v>1130</v>
      </c>
      <c r="D630" s="11" t="s">
        <v>260</v>
      </c>
      <c r="E630" s="19" t="s">
        <v>1380</v>
      </c>
      <c r="F630" s="10">
        <v>42036</v>
      </c>
      <c r="G630" s="10">
        <v>44228</v>
      </c>
      <c r="H630" s="11">
        <v>7</v>
      </c>
      <c r="I630" s="20" t="s">
        <v>259</v>
      </c>
      <c r="J630" s="11" t="s">
        <v>261</v>
      </c>
      <c r="K630" s="11" t="s">
        <v>2958</v>
      </c>
      <c r="L630" s="11">
        <v>2</v>
      </c>
    </row>
    <row r="631" spans="1:12">
      <c r="A631" s="11" t="s">
        <v>1131</v>
      </c>
      <c r="D631" s="11" t="s">
        <v>260</v>
      </c>
      <c r="E631" s="19" t="s">
        <v>1381</v>
      </c>
      <c r="F631" s="10">
        <v>42036</v>
      </c>
      <c r="G631" s="10">
        <v>44228</v>
      </c>
      <c r="H631" s="11">
        <v>7</v>
      </c>
      <c r="I631" s="20" t="s">
        <v>259</v>
      </c>
      <c r="J631" s="11" t="s">
        <v>261</v>
      </c>
      <c r="K631" s="11" t="s">
        <v>2958</v>
      </c>
      <c r="L631" s="11">
        <v>2</v>
      </c>
    </row>
    <row r="632" spans="1:12">
      <c r="A632" s="11" t="s">
        <v>1132</v>
      </c>
      <c r="D632" s="11" t="s">
        <v>260</v>
      </c>
      <c r="E632" s="19" t="s">
        <v>1382</v>
      </c>
      <c r="F632" s="10">
        <v>42036</v>
      </c>
      <c r="G632" s="10">
        <v>44228</v>
      </c>
      <c r="H632" s="11">
        <v>7</v>
      </c>
      <c r="I632" s="20" t="s">
        <v>259</v>
      </c>
      <c r="J632" s="11" t="s">
        <v>261</v>
      </c>
      <c r="K632" s="11" t="s">
        <v>2958</v>
      </c>
      <c r="L632" s="11">
        <v>2</v>
      </c>
    </row>
    <row r="633" spans="1:12">
      <c r="A633" s="11" t="s">
        <v>1133</v>
      </c>
      <c r="D633" s="11" t="s">
        <v>260</v>
      </c>
      <c r="E633" s="19" t="s">
        <v>1383</v>
      </c>
      <c r="F633" s="10">
        <v>42036</v>
      </c>
      <c r="G633" s="10">
        <v>44228</v>
      </c>
      <c r="H633" s="11">
        <v>7</v>
      </c>
      <c r="I633" s="20" t="s">
        <v>259</v>
      </c>
      <c r="J633" s="11" t="s">
        <v>261</v>
      </c>
      <c r="K633" s="11" t="s">
        <v>2958</v>
      </c>
      <c r="L633" s="11">
        <v>2</v>
      </c>
    </row>
    <row r="634" spans="1:12">
      <c r="A634" s="11" t="s">
        <v>1134</v>
      </c>
      <c r="D634" s="11" t="s">
        <v>260</v>
      </c>
      <c r="E634" s="19" t="s">
        <v>1384</v>
      </c>
      <c r="F634" s="10">
        <v>42036</v>
      </c>
      <c r="G634" s="10">
        <v>44228</v>
      </c>
      <c r="H634" s="11">
        <v>7</v>
      </c>
      <c r="I634" s="20" t="s">
        <v>259</v>
      </c>
      <c r="J634" s="11" t="s">
        <v>261</v>
      </c>
      <c r="K634" s="11" t="s">
        <v>2958</v>
      </c>
      <c r="L634" s="11">
        <v>2</v>
      </c>
    </row>
    <row r="635" spans="1:12">
      <c r="A635" s="11" t="s">
        <v>1135</v>
      </c>
      <c r="D635" s="11" t="s">
        <v>260</v>
      </c>
      <c r="E635" s="19" t="s">
        <v>1385</v>
      </c>
      <c r="F635" s="10">
        <v>42036</v>
      </c>
      <c r="G635" s="10">
        <v>44228</v>
      </c>
      <c r="H635" s="11">
        <v>7</v>
      </c>
      <c r="I635" s="20" t="s">
        <v>259</v>
      </c>
      <c r="J635" s="11" t="s">
        <v>261</v>
      </c>
      <c r="K635" s="11" t="s">
        <v>2958</v>
      </c>
      <c r="L635" s="11">
        <v>2</v>
      </c>
    </row>
    <row r="636" spans="1:12">
      <c r="A636" s="11" t="s">
        <v>1136</v>
      </c>
      <c r="D636" s="11" t="s">
        <v>260</v>
      </c>
      <c r="E636" s="19" t="s">
        <v>1386</v>
      </c>
      <c r="F636" s="10">
        <v>42036</v>
      </c>
      <c r="G636" s="10">
        <v>44228</v>
      </c>
      <c r="H636" s="11">
        <v>7</v>
      </c>
      <c r="I636" s="20" t="s">
        <v>259</v>
      </c>
      <c r="J636" s="11" t="s">
        <v>261</v>
      </c>
      <c r="K636" s="11" t="s">
        <v>2958</v>
      </c>
      <c r="L636" s="11">
        <v>2</v>
      </c>
    </row>
    <row r="637" spans="1:12">
      <c r="A637" s="11" t="s">
        <v>1137</v>
      </c>
      <c r="D637" s="11" t="s">
        <v>260</v>
      </c>
      <c r="E637" s="19" t="s">
        <v>1387</v>
      </c>
      <c r="F637" s="10">
        <v>42036</v>
      </c>
      <c r="G637" s="10">
        <v>44228</v>
      </c>
      <c r="H637" s="11">
        <v>7</v>
      </c>
      <c r="I637" s="20" t="s">
        <v>259</v>
      </c>
      <c r="J637" s="11" t="s">
        <v>261</v>
      </c>
      <c r="K637" s="11" t="s">
        <v>2958</v>
      </c>
      <c r="L637" s="11">
        <v>2</v>
      </c>
    </row>
    <row r="638" spans="1:12">
      <c r="A638" s="11" t="s">
        <v>1138</v>
      </c>
      <c r="D638" s="11" t="s">
        <v>260</v>
      </c>
      <c r="E638" s="19" t="s">
        <v>1388</v>
      </c>
      <c r="F638" s="10">
        <v>42036</v>
      </c>
      <c r="G638" s="10">
        <v>44228</v>
      </c>
      <c r="H638" s="11">
        <v>7</v>
      </c>
      <c r="I638" s="20" t="s">
        <v>259</v>
      </c>
      <c r="J638" s="11" t="s">
        <v>261</v>
      </c>
      <c r="K638" s="11" t="s">
        <v>2958</v>
      </c>
      <c r="L638" s="11">
        <v>2</v>
      </c>
    </row>
    <row r="639" spans="1:12">
      <c r="A639" s="11" t="s">
        <v>1139</v>
      </c>
      <c r="D639" s="11" t="s">
        <v>260</v>
      </c>
      <c r="E639" s="19" t="s">
        <v>1389</v>
      </c>
      <c r="F639" s="10">
        <v>42036</v>
      </c>
      <c r="G639" s="10">
        <v>44228</v>
      </c>
      <c r="H639" s="11">
        <v>7</v>
      </c>
      <c r="I639" s="20" t="s">
        <v>259</v>
      </c>
      <c r="J639" s="11" t="s">
        <v>261</v>
      </c>
      <c r="K639" s="11" t="s">
        <v>2958</v>
      </c>
      <c r="L639" s="11">
        <v>2</v>
      </c>
    </row>
    <row r="640" spans="1:12">
      <c r="A640" s="11" t="s">
        <v>1140</v>
      </c>
      <c r="D640" s="11" t="s">
        <v>260</v>
      </c>
      <c r="E640" s="19" t="s">
        <v>1390</v>
      </c>
      <c r="F640" s="10">
        <v>42036</v>
      </c>
      <c r="G640" s="10">
        <v>44228</v>
      </c>
      <c r="H640" s="11">
        <v>7</v>
      </c>
      <c r="I640" s="20" t="s">
        <v>259</v>
      </c>
      <c r="J640" s="11" t="s">
        <v>261</v>
      </c>
      <c r="K640" s="11" t="s">
        <v>2958</v>
      </c>
      <c r="L640" s="11">
        <v>2</v>
      </c>
    </row>
    <row r="641" spans="1:12">
      <c r="A641" s="11" t="s">
        <v>1141</v>
      </c>
      <c r="D641" s="11" t="s">
        <v>260</v>
      </c>
      <c r="E641" s="19" t="s">
        <v>1391</v>
      </c>
      <c r="F641" s="10">
        <v>42036</v>
      </c>
      <c r="G641" s="10">
        <v>44228</v>
      </c>
      <c r="H641" s="11">
        <v>7</v>
      </c>
      <c r="I641" s="20" t="s">
        <v>259</v>
      </c>
      <c r="J641" s="11" t="s">
        <v>261</v>
      </c>
      <c r="K641" s="11" t="s">
        <v>2958</v>
      </c>
      <c r="L641" s="11">
        <v>2</v>
      </c>
    </row>
    <row r="642" spans="1:12">
      <c r="A642" s="11" t="s">
        <v>1142</v>
      </c>
      <c r="D642" s="11" t="s">
        <v>260</v>
      </c>
      <c r="E642" s="19" t="s">
        <v>1392</v>
      </c>
      <c r="F642" s="10">
        <v>42036</v>
      </c>
      <c r="G642" s="10">
        <v>44228</v>
      </c>
      <c r="H642" s="11">
        <v>7</v>
      </c>
      <c r="I642" s="20" t="s">
        <v>259</v>
      </c>
      <c r="J642" s="11" t="s">
        <v>261</v>
      </c>
      <c r="K642" s="11" t="s">
        <v>2958</v>
      </c>
      <c r="L642" s="11">
        <v>2</v>
      </c>
    </row>
    <row r="643" spans="1:12">
      <c r="A643" s="11" t="s">
        <v>1143</v>
      </c>
      <c r="D643" s="11" t="s">
        <v>260</v>
      </c>
      <c r="E643" s="19" t="s">
        <v>1393</v>
      </c>
      <c r="F643" s="10">
        <v>42036</v>
      </c>
      <c r="G643" s="10">
        <v>44228</v>
      </c>
      <c r="H643" s="11">
        <v>7</v>
      </c>
      <c r="I643" s="20" t="s">
        <v>259</v>
      </c>
      <c r="J643" s="11" t="s">
        <v>261</v>
      </c>
      <c r="K643" s="11" t="s">
        <v>2958</v>
      </c>
      <c r="L643" s="11">
        <v>2</v>
      </c>
    </row>
    <row r="644" spans="1:12">
      <c r="A644" s="11" t="s">
        <v>1144</v>
      </c>
      <c r="D644" s="11" t="s">
        <v>260</v>
      </c>
      <c r="E644" s="19" t="s">
        <v>1394</v>
      </c>
      <c r="F644" s="10">
        <v>42036</v>
      </c>
      <c r="G644" s="10">
        <v>44228</v>
      </c>
      <c r="H644" s="11">
        <v>7</v>
      </c>
      <c r="I644" s="20" t="s">
        <v>259</v>
      </c>
      <c r="J644" s="11" t="s">
        <v>261</v>
      </c>
      <c r="K644" s="11" t="s">
        <v>2958</v>
      </c>
      <c r="L644" s="11">
        <v>2</v>
      </c>
    </row>
    <row r="645" spans="1:12">
      <c r="A645" s="11" t="s">
        <v>1145</v>
      </c>
      <c r="D645" s="11" t="s">
        <v>260</v>
      </c>
      <c r="E645" s="19" t="s">
        <v>1395</v>
      </c>
      <c r="F645" s="10">
        <v>42036</v>
      </c>
      <c r="G645" s="10">
        <v>44228</v>
      </c>
      <c r="H645" s="11">
        <v>7</v>
      </c>
      <c r="I645" s="20" t="s">
        <v>259</v>
      </c>
      <c r="J645" s="11" t="s">
        <v>261</v>
      </c>
      <c r="K645" s="11" t="s">
        <v>2958</v>
      </c>
      <c r="L645" s="11">
        <v>2</v>
      </c>
    </row>
    <row r="646" spans="1:12">
      <c r="A646" s="11" t="s">
        <v>1146</v>
      </c>
      <c r="D646" s="11" t="s">
        <v>260</v>
      </c>
      <c r="E646" s="19" t="s">
        <v>1396</v>
      </c>
      <c r="F646" s="10">
        <v>42036</v>
      </c>
      <c r="G646" s="10">
        <v>44228</v>
      </c>
      <c r="H646" s="11">
        <v>7</v>
      </c>
      <c r="I646" s="20" t="s">
        <v>259</v>
      </c>
      <c r="J646" s="11" t="s">
        <v>261</v>
      </c>
      <c r="K646" s="11" t="s">
        <v>2958</v>
      </c>
      <c r="L646" s="11">
        <v>2</v>
      </c>
    </row>
    <row r="647" spans="1:12">
      <c r="A647" s="11" t="s">
        <v>1147</v>
      </c>
      <c r="D647" s="11" t="s">
        <v>260</v>
      </c>
      <c r="E647" s="19" t="s">
        <v>1397</v>
      </c>
      <c r="F647" s="10">
        <v>42036</v>
      </c>
      <c r="G647" s="10">
        <v>44228</v>
      </c>
      <c r="H647" s="11">
        <v>7</v>
      </c>
      <c r="I647" s="20" t="s">
        <v>259</v>
      </c>
      <c r="J647" s="11" t="s">
        <v>261</v>
      </c>
      <c r="K647" s="11" t="s">
        <v>2958</v>
      </c>
      <c r="L647" s="11">
        <v>2</v>
      </c>
    </row>
    <row r="648" spans="1:12">
      <c r="A648" s="11" t="s">
        <v>1148</v>
      </c>
      <c r="D648" s="11" t="s">
        <v>260</v>
      </c>
      <c r="E648" s="19" t="s">
        <v>1398</v>
      </c>
      <c r="F648" s="10">
        <v>42036</v>
      </c>
      <c r="G648" s="10">
        <v>44228</v>
      </c>
      <c r="H648" s="11">
        <v>7</v>
      </c>
      <c r="I648" s="20" t="s">
        <v>259</v>
      </c>
      <c r="J648" s="11" t="s">
        <v>261</v>
      </c>
      <c r="K648" s="11" t="s">
        <v>2958</v>
      </c>
      <c r="L648" s="11">
        <v>2</v>
      </c>
    </row>
    <row r="649" spans="1:12">
      <c r="A649" s="11" t="s">
        <v>1149</v>
      </c>
      <c r="D649" s="11" t="s">
        <v>260</v>
      </c>
      <c r="E649" s="19" t="s">
        <v>1399</v>
      </c>
      <c r="F649" s="10">
        <v>42036</v>
      </c>
      <c r="G649" s="10">
        <v>44228</v>
      </c>
      <c r="H649" s="11">
        <v>7</v>
      </c>
      <c r="I649" s="20" t="s">
        <v>259</v>
      </c>
      <c r="J649" s="11" t="s">
        <v>261</v>
      </c>
      <c r="K649" s="11" t="s">
        <v>2958</v>
      </c>
      <c r="L649" s="11">
        <v>2</v>
      </c>
    </row>
    <row r="650" spans="1:12">
      <c r="A650" s="11" t="s">
        <v>1150</v>
      </c>
      <c r="D650" s="11" t="s">
        <v>260</v>
      </c>
      <c r="E650" s="19" t="s">
        <v>1400</v>
      </c>
      <c r="F650" s="10">
        <v>42036</v>
      </c>
      <c r="G650" s="10">
        <v>44228</v>
      </c>
      <c r="H650" s="11">
        <v>7</v>
      </c>
      <c r="I650" s="20" t="s">
        <v>259</v>
      </c>
      <c r="J650" s="11" t="s">
        <v>261</v>
      </c>
      <c r="K650" s="11" t="s">
        <v>2958</v>
      </c>
      <c r="L650" s="11">
        <v>2</v>
      </c>
    </row>
    <row r="651" spans="1:12">
      <c r="A651" s="11" t="s">
        <v>1151</v>
      </c>
      <c r="D651" s="11" t="s">
        <v>260</v>
      </c>
      <c r="E651" s="19" t="s">
        <v>1401</v>
      </c>
      <c r="F651" s="10">
        <v>42036</v>
      </c>
      <c r="G651" s="10">
        <v>44228</v>
      </c>
      <c r="H651" s="11">
        <v>7</v>
      </c>
      <c r="I651" s="20" t="s">
        <v>259</v>
      </c>
      <c r="J651" s="11" t="s">
        <v>261</v>
      </c>
      <c r="K651" s="11" t="s">
        <v>2958</v>
      </c>
      <c r="L651" s="11">
        <v>2</v>
      </c>
    </row>
    <row r="652" spans="1:12">
      <c r="A652" s="11" t="s">
        <v>1152</v>
      </c>
      <c r="D652" s="11" t="s">
        <v>260</v>
      </c>
      <c r="E652" s="19" t="s">
        <v>1402</v>
      </c>
      <c r="F652" s="10">
        <v>42036</v>
      </c>
      <c r="G652" s="10">
        <v>44228</v>
      </c>
      <c r="H652" s="11">
        <v>7</v>
      </c>
      <c r="I652" s="20" t="s">
        <v>259</v>
      </c>
      <c r="J652" s="11" t="s">
        <v>261</v>
      </c>
      <c r="K652" s="11" t="s">
        <v>2958</v>
      </c>
      <c r="L652" s="11">
        <v>2</v>
      </c>
    </row>
    <row r="653" spans="1:12">
      <c r="A653" s="11" t="s">
        <v>1153</v>
      </c>
      <c r="D653" s="11" t="s">
        <v>260</v>
      </c>
      <c r="E653" s="19" t="s">
        <v>1403</v>
      </c>
      <c r="F653" s="10">
        <v>42036</v>
      </c>
      <c r="G653" s="10">
        <v>44228</v>
      </c>
      <c r="H653" s="11">
        <v>7</v>
      </c>
      <c r="I653" s="20" t="s">
        <v>259</v>
      </c>
      <c r="J653" s="11" t="s">
        <v>261</v>
      </c>
      <c r="K653" s="11" t="s">
        <v>2958</v>
      </c>
      <c r="L653" s="11">
        <v>2</v>
      </c>
    </row>
    <row r="654" spans="1:12">
      <c r="A654" s="11" t="s">
        <v>1154</v>
      </c>
      <c r="D654" s="11" t="s">
        <v>260</v>
      </c>
      <c r="E654" s="19" t="s">
        <v>1404</v>
      </c>
      <c r="F654" s="10">
        <v>42036</v>
      </c>
      <c r="G654" s="10">
        <v>44228</v>
      </c>
      <c r="H654" s="11">
        <v>7</v>
      </c>
      <c r="I654" s="20" t="s">
        <v>259</v>
      </c>
      <c r="J654" s="11" t="s">
        <v>261</v>
      </c>
      <c r="K654" s="11" t="s">
        <v>2958</v>
      </c>
      <c r="L654" s="11">
        <v>2</v>
      </c>
    </row>
    <row r="655" spans="1:12">
      <c r="A655" s="11" t="s">
        <v>1155</v>
      </c>
      <c r="D655" s="11" t="s">
        <v>260</v>
      </c>
      <c r="E655" s="19" t="s">
        <v>1405</v>
      </c>
      <c r="F655" s="10">
        <v>42036</v>
      </c>
      <c r="G655" s="10">
        <v>44228</v>
      </c>
      <c r="H655" s="11">
        <v>7</v>
      </c>
      <c r="I655" s="20" t="s">
        <v>259</v>
      </c>
      <c r="J655" s="11" t="s">
        <v>261</v>
      </c>
      <c r="K655" s="11" t="s">
        <v>2958</v>
      </c>
      <c r="L655" s="11">
        <v>2</v>
      </c>
    </row>
    <row r="656" spans="1:12">
      <c r="A656" s="11" t="s">
        <v>1156</v>
      </c>
      <c r="D656" s="11" t="s">
        <v>260</v>
      </c>
      <c r="E656" s="19" t="s">
        <v>1406</v>
      </c>
      <c r="F656" s="10">
        <v>42036</v>
      </c>
      <c r="G656" s="10">
        <v>44228</v>
      </c>
      <c r="H656" s="11">
        <v>7</v>
      </c>
      <c r="I656" s="20" t="s">
        <v>259</v>
      </c>
      <c r="J656" s="11" t="s">
        <v>261</v>
      </c>
      <c r="K656" s="11" t="s">
        <v>2958</v>
      </c>
      <c r="L656" s="11">
        <v>2</v>
      </c>
    </row>
    <row r="657" spans="1:12">
      <c r="A657" s="11" t="s">
        <v>1157</v>
      </c>
      <c r="D657" s="11" t="s">
        <v>260</v>
      </c>
      <c r="E657" s="19" t="s">
        <v>1407</v>
      </c>
      <c r="F657" s="10">
        <v>42036</v>
      </c>
      <c r="G657" s="10">
        <v>44228</v>
      </c>
      <c r="H657" s="11">
        <v>7</v>
      </c>
      <c r="I657" s="20" t="s">
        <v>259</v>
      </c>
      <c r="J657" s="11" t="s">
        <v>261</v>
      </c>
      <c r="K657" s="11" t="s">
        <v>2958</v>
      </c>
      <c r="L657" s="11">
        <v>2</v>
      </c>
    </row>
    <row r="658" spans="1:12">
      <c r="A658" s="11" t="s">
        <v>1158</v>
      </c>
      <c r="D658" s="11" t="s">
        <v>260</v>
      </c>
      <c r="E658" s="19" t="s">
        <v>1408</v>
      </c>
      <c r="F658" s="10">
        <v>42036</v>
      </c>
      <c r="G658" s="10">
        <v>44228</v>
      </c>
      <c r="H658" s="11">
        <v>7</v>
      </c>
      <c r="I658" s="20" t="s">
        <v>259</v>
      </c>
      <c r="J658" s="11" t="s">
        <v>261</v>
      </c>
      <c r="K658" s="11" t="s">
        <v>2958</v>
      </c>
      <c r="L658" s="11">
        <v>2</v>
      </c>
    </row>
    <row r="659" spans="1:12">
      <c r="A659" s="11" t="s">
        <v>1159</v>
      </c>
      <c r="D659" s="11" t="s">
        <v>260</v>
      </c>
      <c r="E659" s="19" t="s">
        <v>1409</v>
      </c>
      <c r="F659" s="10">
        <v>42036</v>
      </c>
      <c r="G659" s="10">
        <v>44228</v>
      </c>
      <c r="H659" s="11">
        <v>7</v>
      </c>
      <c r="I659" s="20" t="s">
        <v>259</v>
      </c>
      <c r="J659" s="11" t="s">
        <v>261</v>
      </c>
      <c r="K659" s="11" t="s">
        <v>2958</v>
      </c>
      <c r="L659" s="11">
        <v>2</v>
      </c>
    </row>
    <row r="660" spans="1:12">
      <c r="A660" s="11" t="s">
        <v>1160</v>
      </c>
      <c r="D660" s="11" t="s">
        <v>260</v>
      </c>
      <c r="E660" s="19" t="s">
        <v>1410</v>
      </c>
      <c r="F660" s="10">
        <v>42036</v>
      </c>
      <c r="G660" s="10">
        <v>44228</v>
      </c>
      <c r="H660" s="11">
        <v>7</v>
      </c>
      <c r="I660" s="20" t="s">
        <v>259</v>
      </c>
      <c r="J660" s="11" t="s">
        <v>261</v>
      </c>
      <c r="K660" s="11" t="s">
        <v>2958</v>
      </c>
      <c r="L660" s="11">
        <v>2</v>
      </c>
    </row>
    <row r="661" spans="1:12">
      <c r="A661" s="11" t="s">
        <v>1161</v>
      </c>
      <c r="D661" s="11" t="s">
        <v>260</v>
      </c>
      <c r="E661" s="19" t="s">
        <v>1411</v>
      </c>
      <c r="F661" s="10">
        <v>42036</v>
      </c>
      <c r="G661" s="10">
        <v>44228</v>
      </c>
      <c r="H661" s="11">
        <v>7</v>
      </c>
      <c r="I661" s="20" t="s">
        <v>259</v>
      </c>
      <c r="J661" s="11" t="s">
        <v>261</v>
      </c>
      <c r="K661" s="11" t="s">
        <v>2958</v>
      </c>
      <c r="L661" s="11">
        <v>2</v>
      </c>
    </row>
    <row r="662" spans="1:12">
      <c r="A662" s="11" t="s">
        <v>1162</v>
      </c>
      <c r="D662" s="11" t="s">
        <v>260</v>
      </c>
      <c r="E662" s="19" t="s">
        <v>1412</v>
      </c>
      <c r="F662" s="10">
        <v>42036</v>
      </c>
      <c r="G662" s="10">
        <v>44228</v>
      </c>
      <c r="H662" s="11">
        <v>7</v>
      </c>
      <c r="I662" s="20" t="s">
        <v>259</v>
      </c>
      <c r="J662" s="11" t="s">
        <v>261</v>
      </c>
      <c r="K662" s="11" t="s">
        <v>2958</v>
      </c>
      <c r="L662" s="11">
        <v>2</v>
      </c>
    </row>
    <row r="663" spans="1:12">
      <c r="A663" s="11" t="s">
        <v>1163</v>
      </c>
      <c r="D663" s="11" t="s">
        <v>260</v>
      </c>
      <c r="E663" s="19" t="s">
        <v>1413</v>
      </c>
      <c r="F663" s="10">
        <v>42036</v>
      </c>
      <c r="G663" s="10">
        <v>44228</v>
      </c>
      <c r="H663" s="11">
        <v>7</v>
      </c>
      <c r="I663" s="20" t="s">
        <v>259</v>
      </c>
      <c r="J663" s="11" t="s">
        <v>261</v>
      </c>
      <c r="K663" s="11" t="s">
        <v>2958</v>
      </c>
      <c r="L663" s="11">
        <v>2</v>
      </c>
    </row>
    <row r="664" spans="1:12">
      <c r="A664" s="11" t="s">
        <v>1164</v>
      </c>
      <c r="D664" s="11" t="s">
        <v>260</v>
      </c>
      <c r="E664" s="19" t="s">
        <v>1414</v>
      </c>
      <c r="F664" s="10">
        <v>42036</v>
      </c>
      <c r="G664" s="10">
        <v>44228</v>
      </c>
      <c r="H664" s="11">
        <v>7</v>
      </c>
      <c r="I664" s="20" t="s">
        <v>259</v>
      </c>
      <c r="J664" s="11" t="s">
        <v>261</v>
      </c>
      <c r="K664" s="11" t="s">
        <v>2958</v>
      </c>
      <c r="L664" s="11">
        <v>2</v>
      </c>
    </row>
    <row r="665" spans="1:12">
      <c r="A665" s="11" t="s">
        <v>1165</v>
      </c>
      <c r="D665" s="11" t="s">
        <v>260</v>
      </c>
      <c r="E665" s="19" t="s">
        <v>1415</v>
      </c>
      <c r="F665" s="10">
        <v>42036</v>
      </c>
      <c r="G665" s="10">
        <v>44228</v>
      </c>
      <c r="H665" s="11">
        <v>7</v>
      </c>
      <c r="I665" s="20" t="s">
        <v>259</v>
      </c>
      <c r="J665" s="11" t="s">
        <v>261</v>
      </c>
      <c r="K665" s="11" t="s">
        <v>2958</v>
      </c>
      <c r="L665" s="11">
        <v>2</v>
      </c>
    </row>
    <row r="666" spans="1:12">
      <c r="A666" s="11" t="s">
        <v>1166</v>
      </c>
      <c r="D666" s="11" t="s">
        <v>260</v>
      </c>
      <c r="E666" s="19" t="s">
        <v>1416</v>
      </c>
      <c r="F666" s="10">
        <v>42036</v>
      </c>
      <c r="G666" s="10">
        <v>44228</v>
      </c>
      <c r="H666" s="11">
        <v>7</v>
      </c>
      <c r="I666" s="20" t="s">
        <v>259</v>
      </c>
      <c r="J666" s="11" t="s">
        <v>261</v>
      </c>
      <c r="K666" s="11" t="s">
        <v>2958</v>
      </c>
      <c r="L666" s="11">
        <v>2</v>
      </c>
    </row>
    <row r="667" spans="1:12">
      <c r="A667" s="11" t="s">
        <v>1167</v>
      </c>
      <c r="D667" s="11" t="s">
        <v>260</v>
      </c>
      <c r="E667" s="19" t="s">
        <v>1417</v>
      </c>
      <c r="F667" s="10">
        <v>42036</v>
      </c>
      <c r="G667" s="10">
        <v>44228</v>
      </c>
      <c r="H667" s="11">
        <v>7</v>
      </c>
      <c r="I667" s="20" t="s">
        <v>259</v>
      </c>
      <c r="J667" s="11" t="s">
        <v>261</v>
      </c>
      <c r="K667" s="11" t="s">
        <v>2958</v>
      </c>
      <c r="L667" s="11">
        <v>2</v>
      </c>
    </row>
    <row r="668" spans="1:12">
      <c r="A668" s="11" t="s">
        <v>1168</v>
      </c>
      <c r="D668" s="11" t="s">
        <v>260</v>
      </c>
      <c r="E668" s="19" t="s">
        <v>1418</v>
      </c>
      <c r="F668" s="10">
        <v>42036</v>
      </c>
      <c r="G668" s="10">
        <v>44228</v>
      </c>
      <c r="H668" s="11">
        <v>7</v>
      </c>
      <c r="I668" s="20" t="s">
        <v>259</v>
      </c>
      <c r="J668" s="11" t="s">
        <v>261</v>
      </c>
      <c r="K668" s="11" t="s">
        <v>2958</v>
      </c>
      <c r="L668" s="11">
        <v>2</v>
      </c>
    </row>
    <row r="669" spans="1:12">
      <c r="A669" s="11" t="s">
        <v>1169</v>
      </c>
      <c r="D669" s="11" t="s">
        <v>260</v>
      </c>
      <c r="E669" s="19" t="s">
        <v>1419</v>
      </c>
      <c r="F669" s="10">
        <v>42036</v>
      </c>
      <c r="G669" s="10">
        <v>44228</v>
      </c>
      <c r="H669" s="11">
        <v>7</v>
      </c>
      <c r="I669" s="20" t="s">
        <v>259</v>
      </c>
      <c r="J669" s="11" t="s">
        <v>261</v>
      </c>
      <c r="K669" s="11" t="s">
        <v>2958</v>
      </c>
      <c r="L669" s="11">
        <v>2</v>
      </c>
    </row>
    <row r="670" spans="1:12">
      <c r="A670" s="11" t="s">
        <v>1170</v>
      </c>
      <c r="D670" s="11" t="s">
        <v>260</v>
      </c>
      <c r="E670" s="19" t="s">
        <v>1420</v>
      </c>
      <c r="F670" s="10">
        <v>42036</v>
      </c>
      <c r="G670" s="10">
        <v>44228</v>
      </c>
      <c r="H670" s="11">
        <v>7</v>
      </c>
      <c r="I670" s="20" t="s">
        <v>259</v>
      </c>
      <c r="J670" s="11" t="s">
        <v>261</v>
      </c>
      <c r="K670" s="11" t="s">
        <v>2958</v>
      </c>
      <c r="L670" s="11">
        <v>2</v>
      </c>
    </row>
    <row r="671" spans="1:12">
      <c r="A671" s="11" t="s">
        <v>1171</v>
      </c>
      <c r="D671" s="11" t="s">
        <v>260</v>
      </c>
      <c r="E671" s="19" t="s">
        <v>1421</v>
      </c>
      <c r="F671" s="10">
        <v>42036</v>
      </c>
      <c r="G671" s="10">
        <v>44228</v>
      </c>
      <c r="H671" s="11">
        <v>7</v>
      </c>
      <c r="I671" s="20" t="s">
        <v>259</v>
      </c>
      <c r="J671" s="11" t="s">
        <v>261</v>
      </c>
      <c r="K671" s="11" t="s">
        <v>2958</v>
      </c>
      <c r="L671" s="11">
        <v>2</v>
      </c>
    </row>
    <row r="672" spans="1:12">
      <c r="A672" s="11" t="s">
        <v>1172</v>
      </c>
      <c r="D672" s="11" t="s">
        <v>260</v>
      </c>
      <c r="E672" s="19" t="s">
        <v>1422</v>
      </c>
      <c r="F672" s="10">
        <v>42036</v>
      </c>
      <c r="G672" s="10">
        <v>44228</v>
      </c>
      <c r="H672" s="11">
        <v>7</v>
      </c>
      <c r="I672" s="20" t="s">
        <v>259</v>
      </c>
      <c r="J672" s="11" t="s">
        <v>261</v>
      </c>
      <c r="K672" s="11" t="s">
        <v>2958</v>
      </c>
      <c r="L672" s="11">
        <v>2</v>
      </c>
    </row>
    <row r="673" spans="1:12">
      <c r="A673" s="11" t="s">
        <v>1173</v>
      </c>
      <c r="D673" s="11" t="s">
        <v>260</v>
      </c>
      <c r="E673" s="19" t="s">
        <v>1423</v>
      </c>
      <c r="F673" s="10">
        <v>42036</v>
      </c>
      <c r="G673" s="10">
        <v>44228</v>
      </c>
      <c r="H673" s="11">
        <v>7</v>
      </c>
      <c r="I673" s="20" t="s">
        <v>259</v>
      </c>
      <c r="J673" s="11" t="s">
        <v>261</v>
      </c>
      <c r="K673" s="11" t="s">
        <v>2958</v>
      </c>
      <c r="L673" s="11">
        <v>2</v>
      </c>
    </row>
    <row r="674" spans="1:12">
      <c r="A674" s="11" t="s">
        <v>1174</v>
      </c>
      <c r="D674" s="11" t="s">
        <v>260</v>
      </c>
      <c r="E674" s="19" t="s">
        <v>1424</v>
      </c>
      <c r="F674" s="10">
        <v>42036</v>
      </c>
      <c r="G674" s="10">
        <v>44228</v>
      </c>
      <c r="H674" s="11">
        <v>7</v>
      </c>
      <c r="I674" s="20" t="s">
        <v>259</v>
      </c>
      <c r="J674" s="11" t="s">
        <v>261</v>
      </c>
      <c r="K674" s="11" t="s">
        <v>2958</v>
      </c>
      <c r="L674" s="11">
        <v>2</v>
      </c>
    </row>
    <row r="675" spans="1:12">
      <c r="A675" s="11" t="s">
        <v>1175</v>
      </c>
      <c r="D675" s="11" t="s">
        <v>260</v>
      </c>
      <c r="E675" s="19" t="s">
        <v>1425</v>
      </c>
      <c r="F675" s="10">
        <v>42036</v>
      </c>
      <c r="G675" s="10">
        <v>44228</v>
      </c>
      <c r="H675" s="11">
        <v>7</v>
      </c>
      <c r="I675" s="20" t="s">
        <v>259</v>
      </c>
      <c r="J675" s="11" t="s">
        <v>261</v>
      </c>
      <c r="K675" s="11" t="s">
        <v>2958</v>
      </c>
      <c r="L675" s="11">
        <v>2</v>
      </c>
    </row>
    <row r="676" spans="1:12">
      <c r="A676" s="11" t="s">
        <v>1176</v>
      </c>
      <c r="D676" s="11" t="s">
        <v>260</v>
      </c>
      <c r="E676" s="19" t="s">
        <v>1426</v>
      </c>
      <c r="F676" s="10">
        <v>42036</v>
      </c>
      <c r="G676" s="10">
        <v>44228</v>
      </c>
      <c r="H676" s="11">
        <v>7</v>
      </c>
      <c r="I676" s="20" t="s">
        <v>259</v>
      </c>
      <c r="J676" s="11" t="s">
        <v>261</v>
      </c>
      <c r="K676" s="11" t="s">
        <v>2958</v>
      </c>
      <c r="L676" s="11">
        <v>2</v>
      </c>
    </row>
    <row r="677" spans="1:12">
      <c r="A677" s="11" t="s">
        <v>1177</v>
      </c>
      <c r="D677" s="11" t="s">
        <v>260</v>
      </c>
      <c r="E677" s="19" t="s">
        <v>1427</v>
      </c>
      <c r="F677" s="10">
        <v>42036</v>
      </c>
      <c r="G677" s="10">
        <v>44228</v>
      </c>
      <c r="H677" s="11">
        <v>7</v>
      </c>
      <c r="I677" s="20" t="s">
        <v>259</v>
      </c>
      <c r="J677" s="11" t="s">
        <v>261</v>
      </c>
      <c r="K677" s="11" t="s">
        <v>2958</v>
      </c>
      <c r="L677" s="11">
        <v>2</v>
      </c>
    </row>
    <row r="678" spans="1:12">
      <c r="A678" s="11" t="s">
        <v>1178</v>
      </c>
      <c r="D678" s="11" t="s">
        <v>260</v>
      </c>
      <c r="E678" s="19" t="s">
        <v>1428</v>
      </c>
      <c r="F678" s="10">
        <v>42036</v>
      </c>
      <c r="G678" s="10">
        <v>44228</v>
      </c>
      <c r="H678" s="11">
        <v>7</v>
      </c>
      <c r="I678" s="20" t="s">
        <v>259</v>
      </c>
      <c r="J678" s="11" t="s">
        <v>261</v>
      </c>
      <c r="K678" s="11" t="s">
        <v>2958</v>
      </c>
      <c r="L678" s="11">
        <v>2</v>
      </c>
    </row>
    <row r="679" spans="1:12">
      <c r="A679" s="11" t="s">
        <v>1179</v>
      </c>
      <c r="D679" s="11" t="s">
        <v>260</v>
      </c>
      <c r="E679" s="19" t="s">
        <v>1429</v>
      </c>
      <c r="F679" s="10">
        <v>42036</v>
      </c>
      <c r="G679" s="10">
        <v>44228</v>
      </c>
      <c r="H679" s="11">
        <v>7</v>
      </c>
      <c r="I679" s="20" t="s">
        <v>259</v>
      </c>
      <c r="J679" s="11" t="s">
        <v>261</v>
      </c>
      <c r="K679" s="11" t="s">
        <v>2958</v>
      </c>
      <c r="L679" s="11">
        <v>2</v>
      </c>
    </row>
    <row r="680" spans="1:12">
      <c r="A680" s="11" t="s">
        <v>1180</v>
      </c>
      <c r="D680" s="11" t="s">
        <v>260</v>
      </c>
      <c r="E680" s="19" t="s">
        <v>1430</v>
      </c>
      <c r="F680" s="10">
        <v>42036</v>
      </c>
      <c r="G680" s="10">
        <v>44228</v>
      </c>
      <c r="H680" s="11">
        <v>7</v>
      </c>
      <c r="I680" s="20" t="s">
        <v>259</v>
      </c>
      <c r="J680" s="11" t="s">
        <v>261</v>
      </c>
      <c r="K680" s="11" t="s">
        <v>2958</v>
      </c>
      <c r="L680" s="11">
        <v>2</v>
      </c>
    </row>
    <row r="681" spans="1:12">
      <c r="A681" s="11" t="s">
        <v>1181</v>
      </c>
      <c r="D681" s="11" t="s">
        <v>260</v>
      </c>
      <c r="E681" s="19" t="s">
        <v>1431</v>
      </c>
      <c r="F681" s="10">
        <v>42036</v>
      </c>
      <c r="G681" s="10">
        <v>44228</v>
      </c>
      <c r="H681" s="11">
        <v>7</v>
      </c>
      <c r="I681" s="20" t="s">
        <v>259</v>
      </c>
      <c r="J681" s="11" t="s">
        <v>261</v>
      </c>
      <c r="K681" s="11" t="s">
        <v>2958</v>
      </c>
      <c r="L681" s="11">
        <v>2</v>
      </c>
    </row>
    <row r="682" spans="1:12">
      <c r="A682" s="11" t="s">
        <v>1182</v>
      </c>
      <c r="D682" s="11" t="s">
        <v>260</v>
      </c>
      <c r="E682" s="19" t="s">
        <v>1432</v>
      </c>
      <c r="F682" s="10">
        <v>42036</v>
      </c>
      <c r="G682" s="10">
        <v>44228</v>
      </c>
      <c r="H682" s="11">
        <v>7</v>
      </c>
      <c r="I682" s="20" t="s">
        <v>259</v>
      </c>
      <c r="J682" s="11" t="s">
        <v>261</v>
      </c>
      <c r="K682" s="11" t="s">
        <v>2958</v>
      </c>
      <c r="L682" s="11">
        <v>2</v>
      </c>
    </row>
    <row r="683" spans="1:12">
      <c r="A683" s="11" t="s">
        <v>1183</v>
      </c>
      <c r="D683" s="11" t="s">
        <v>260</v>
      </c>
      <c r="E683" s="19" t="s">
        <v>1433</v>
      </c>
      <c r="F683" s="10">
        <v>42036</v>
      </c>
      <c r="G683" s="10">
        <v>44228</v>
      </c>
      <c r="H683" s="11">
        <v>7</v>
      </c>
      <c r="I683" s="20" t="s">
        <v>259</v>
      </c>
      <c r="J683" s="11" t="s">
        <v>261</v>
      </c>
      <c r="K683" s="11" t="s">
        <v>2958</v>
      </c>
      <c r="L683" s="11">
        <v>2</v>
      </c>
    </row>
    <row r="684" spans="1:12">
      <c r="A684" s="11" t="s">
        <v>1184</v>
      </c>
      <c r="D684" s="11" t="s">
        <v>260</v>
      </c>
      <c r="E684" s="19" t="s">
        <v>1434</v>
      </c>
      <c r="F684" s="10">
        <v>42036</v>
      </c>
      <c r="G684" s="10">
        <v>44228</v>
      </c>
      <c r="H684" s="11">
        <v>7</v>
      </c>
      <c r="I684" s="20" t="s">
        <v>259</v>
      </c>
      <c r="J684" s="11" t="s">
        <v>261</v>
      </c>
      <c r="K684" s="11" t="s">
        <v>2958</v>
      </c>
      <c r="L684" s="11">
        <v>2</v>
      </c>
    </row>
    <row r="685" spans="1:12">
      <c r="A685" s="11" t="s">
        <v>1185</v>
      </c>
      <c r="D685" s="11" t="s">
        <v>260</v>
      </c>
      <c r="E685" s="19" t="s">
        <v>1435</v>
      </c>
      <c r="F685" s="10">
        <v>42036</v>
      </c>
      <c r="G685" s="10">
        <v>44228</v>
      </c>
      <c r="H685" s="11">
        <v>7</v>
      </c>
      <c r="I685" s="20" t="s">
        <v>259</v>
      </c>
      <c r="J685" s="11" t="s">
        <v>261</v>
      </c>
      <c r="K685" s="11" t="s">
        <v>2958</v>
      </c>
      <c r="L685" s="11">
        <v>2</v>
      </c>
    </row>
    <row r="686" spans="1:12">
      <c r="A686" s="11" t="s">
        <v>1186</v>
      </c>
      <c r="D686" s="11" t="s">
        <v>260</v>
      </c>
      <c r="E686" s="19" t="s">
        <v>1436</v>
      </c>
      <c r="F686" s="10">
        <v>42036</v>
      </c>
      <c r="G686" s="10">
        <v>44228</v>
      </c>
      <c r="H686" s="11">
        <v>7</v>
      </c>
      <c r="I686" s="20" t="s">
        <v>259</v>
      </c>
      <c r="J686" s="11" t="s">
        <v>261</v>
      </c>
      <c r="K686" s="11" t="s">
        <v>2958</v>
      </c>
      <c r="L686" s="11">
        <v>2</v>
      </c>
    </row>
    <row r="687" spans="1:12">
      <c r="A687" s="11" t="s">
        <v>1187</v>
      </c>
      <c r="D687" s="11" t="s">
        <v>260</v>
      </c>
      <c r="E687" s="19" t="s">
        <v>1437</v>
      </c>
      <c r="F687" s="10">
        <v>42036</v>
      </c>
      <c r="G687" s="10">
        <v>44228</v>
      </c>
      <c r="H687" s="11">
        <v>7</v>
      </c>
      <c r="I687" s="20" t="s">
        <v>259</v>
      </c>
      <c r="J687" s="11" t="s">
        <v>261</v>
      </c>
      <c r="K687" s="11" t="s">
        <v>2958</v>
      </c>
      <c r="L687" s="11">
        <v>2</v>
      </c>
    </row>
    <row r="688" spans="1:12">
      <c r="A688" s="11" t="s">
        <v>1188</v>
      </c>
      <c r="D688" s="11" t="s">
        <v>260</v>
      </c>
      <c r="E688" s="19" t="s">
        <v>1438</v>
      </c>
      <c r="F688" s="10">
        <v>42036</v>
      </c>
      <c r="G688" s="10">
        <v>44228</v>
      </c>
      <c r="H688" s="11">
        <v>7</v>
      </c>
      <c r="I688" s="20" t="s">
        <v>259</v>
      </c>
      <c r="J688" s="11" t="s">
        <v>261</v>
      </c>
      <c r="K688" s="11" t="s">
        <v>2958</v>
      </c>
      <c r="L688" s="11">
        <v>2</v>
      </c>
    </row>
    <row r="689" spans="1:12">
      <c r="A689" s="11" t="s">
        <v>1189</v>
      </c>
      <c r="D689" s="11" t="s">
        <v>260</v>
      </c>
      <c r="E689" s="19" t="s">
        <v>1439</v>
      </c>
      <c r="F689" s="10">
        <v>42036</v>
      </c>
      <c r="G689" s="10">
        <v>44228</v>
      </c>
      <c r="H689" s="11">
        <v>7</v>
      </c>
      <c r="I689" s="20" t="s">
        <v>259</v>
      </c>
      <c r="J689" s="11" t="s">
        <v>261</v>
      </c>
      <c r="K689" s="11" t="s">
        <v>2958</v>
      </c>
      <c r="L689" s="11">
        <v>2</v>
      </c>
    </row>
    <row r="690" spans="1:12">
      <c r="A690" s="11" t="s">
        <v>1190</v>
      </c>
      <c r="D690" s="11" t="s">
        <v>260</v>
      </c>
      <c r="E690" s="19" t="s">
        <v>1440</v>
      </c>
      <c r="F690" s="10">
        <v>42036</v>
      </c>
      <c r="G690" s="10">
        <v>44228</v>
      </c>
      <c r="H690" s="11">
        <v>7</v>
      </c>
      <c r="I690" s="20" t="s">
        <v>259</v>
      </c>
      <c r="J690" s="11" t="s">
        <v>261</v>
      </c>
      <c r="K690" s="11" t="s">
        <v>2958</v>
      </c>
      <c r="L690" s="11">
        <v>2</v>
      </c>
    </row>
    <row r="691" spans="1:12">
      <c r="A691" s="11" t="s">
        <v>1191</v>
      </c>
      <c r="D691" s="11" t="s">
        <v>260</v>
      </c>
      <c r="E691" s="19" t="s">
        <v>1441</v>
      </c>
      <c r="F691" s="10">
        <v>42036</v>
      </c>
      <c r="G691" s="10">
        <v>44228</v>
      </c>
      <c r="H691" s="11">
        <v>7</v>
      </c>
      <c r="I691" s="20" t="s">
        <v>259</v>
      </c>
      <c r="J691" s="11" t="s">
        <v>261</v>
      </c>
      <c r="K691" s="11" t="s">
        <v>2958</v>
      </c>
      <c r="L691" s="11">
        <v>2</v>
      </c>
    </row>
    <row r="692" spans="1:12">
      <c r="A692" s="11" t="s">
        <v>1192</v>
      </c>
      <c r="D692" s="11" t="s">
        <v>260</v>
      </c>
      <c r="E692" s="19" t="s">
        <v>1442</v>
      </c>
      <c r="F692" s="10">
        <v>42036</v>
      </c>
      <c r="G692" s="10">
        <v>44228</v>
      </c>
      <c r="H692" s="11">
        <v>7</v>
      </c>
      <c r="I692" s="20" t="s">
        <v>259</v>
      </c>
      <c r="J692" s="11" t="s">
        <v>261</v>
      </c>
      <c r="K692" s="11" t="s">
        <v>2958</v>
      </c>
      <c r="L692" s="11">
        <v>2</v>
      </c>
    </row>
    <row r="693" spans="1:12">
      <c r="A693" s="11" t="s">
        <v>1193</v>
      </c>
      <c r="D693" s="11" t="s">
        <v>260</v>
      </c>
      <c r="E693" s="19" t="s">
        <v>1443</v>
      </c>
      <c r="F693" s="10">
        <v>42036</v>
      </c>
      <c r="G693" s="10">
        <v>44228</v>
      </c>
      <c r="H693" s="11">
        <v>7</v>
      </c>
      <c r="I693" s="20" t="s">
        <v>259</v>
      </c>
      <c r="J693" s="11" t="s">
        <v>261</v>
      </c>
      <c r="K693" s="11" t="s">
        <v>2958</v>
      </c>
      <c r="L693" s="11">
        <v>2</v>
      </c>
    </row>
    <row r="694" spans="1:12">
      <c r="A694" s="11" t="s">
        <v>1194</v>
      </c>
      <c r="D694" s="11" t="s">
        <v>260</v>
      </c>
      <c r="E694" s="19" t="s">
        <v>1444</v>
      </c>
      <c r="F694" s="10">
        <v>42036</v>
      </c>
      <c r="G694" s="10">
        <v>44228</v>
      </c>
      <c r="H694" s="11">
        <v>7</v>
      </c>
      <c r="I694" s="20" t="s">
        <v>259</v>
      </c>
      <c r="J694" s="11" t="s">
        <v>261</v>
      </c>
      <c r="K694" s="11" t="s">
        <v>2958</v>
      </c>
      <c r="L694" s="11">
        <v>2</v>
      </c>
    </row>
    <row r="695" spans="1:12">
      <c r="A695" s="11" t="s">
        <v>1195</v>
      </c>
      <c r="D695" s="11" t="s">
        <v>260</v>
      </c>
      <c r="E695" s="19" t="s">
        <v>1445</v>
      </c>
      <c r="F695" s="10">
        <v>42036</v>
      </c>
      <c r="G695" s="10">
        <v>44228</v>
      </c>
      <c r="H695" s="11">
        <v>7</v>
      </c>
      <c r="I695" s="20" t="s">
        <v>259</v>
      </c>
      <c r="J695" s="11" t="s">
        <v>261</v>
      </c>
      <c r="K695" s="11" t="s">
        <v>2958</v>
      </c>
      <c r="L695" s="11">
        <v>2</v>
      </c>
    </row>
    <row r="696" spans="1:12">
      <c r="A696" s="11" t="s">
        <v>1196</v>
      </c>
      <c r="D696" s="11" t="s">
        <v>260</v>
      </c>
      <c r="E696" s="19" t="s">
        <v>1446</v>
      </c>
      <c r="F696" s="10">
        <v>42036</v>
      </c>
      <c r="G696" s="10">
        <v>44228</v>
      </c>
      <c r="H696" s="11">
        <v>7</v>
      </c>
      <c r="I696" s="20" t="s">
        <v>259</v>
      </c>
      <c r="J696" s="11" t="s">
        <v>261</v>
      </c>
      <c r="K696" s="11" t="s">
        <v>2958</v>
      </c>
      <c r="L696" s="11">
        <v>2</v>
      </c>
    </row>
    <row r="697" spans="1:12">
      <c r="A697" s="11" t="s">
        <v>1197</v>
      </c>
      <c r="D697" s="11" t="s">
        <v>260</v>
      </c>
      <c r="E697" s="19" t="s">
        <v>1447</v>
      </c>
      <c r="F697" s="10">
        <v>42036</v>
      </c>
      <c r="G697" s="10">
        <v>44228</v>
      </c>
      <c r="H697" s="11">
        <v>7</v>
      </c>
      <c r="I697" s="20" t="s">
        <v>259</v>
      </c>
      <c r="J697" s="11" t="s">
        <v>261</v>
      </c>
      <c r="K697" s="11" t="s">
        <v>2958</v>
      </c>
      <c r="L697" s="11">
        <v>2</v>
      </c>
    </row>
    <row r="698" spans="1:12">
      <c r="A698" s="11" t="s">
        <v>1198</v>
      </c>
      <c r="D698" s="11" t="s">
        <v>260</v>
      </c>
      <c r="E698" s="19" t="s">
        <v>1448</v>
      </c>
      <c r="F698" s="10">
        <v>42036</v>
      </c>
      <c r="G698" s="10">
        <v>44228</v>
      </c>
      <c r="H698" s="11">
        <v>7</v>
      </c>
      <c r="I698" s="20" t="s">
        <v>259</v>
      </c>
      <c r="J698" s="11" t="s">
        <v>261</v>
      </c>
      <c r="K698" s="11" t="s">
        <v>2958</v>
      </c>
      <c r="L698" s="11">
        <v>2</v>
      </c>
    </row>
    <row r="699" spans="1:12">
      <c r="A699" s="11" t="s">
        <v>1199</v>
      </c>
      <c r="D699" s="11" t="s">
        <v>260</v>
      </c>
      <c r="E699" s="19" t="s">
        <v>1449</v>
      </c>
      <c r="F699" s="10">
        <v>42036</v>
      </c>
      <c r="G699" s="10">
        <v>44228</v>
      </c>
      <c r="H699" s="11">
        <v>7</v>
      </c>
      <c r="I699" s="20" t="s">
        <v>259</v>
      </c>
      <c r="J699" s="11" t="s">
        <v>261</v>
      </c>
      <c r="K699" s="11" t="s">
        <v>2958</v>
      </c>
      <c r="L699" s="11">
        <v>2</v>
      </c>
    </row>
    <row r="700" spans="1:12">
      <c r="A700" s="11" t="s">
        <v>1200</v>
      </c>
      <c r="D700" s="11" t="s">
        <v>260</v>
      </c>
      <c r="E700" s="19" t="s">
        <v>1450</v>
      </c>
      <c r="F700" s="10">
        <v>42036</v>
      </c>
      <c r="G700" s="10">
        <v>44228</v>
      </c>
      <c r="H700" s="11">
        <v>7</v>
      </c>
      <c r="I700" s="20" t="s">
        <v>259</v>
      </c>
      <c r="J700" s="11" t="s">
        <v>261</v>
      </c>
      <c r="K700" s="11" t="s">
        <v>2958</v>
      </c>
      <c r="L700" s="11">
        <v>2</v>
      </c>
    </row>
    <row r="701" spans="1:12">
      <c r="A701" s="11" t="s">
        <v>1201</v>
      </c>
      <c r="D701" s="11" t="s">
        <v>260</v>
      </c>
      <c r="E701" s="19" t="s">
        <v>1451</v>
      </c>
      <c r="F701" s="10">
        <v>42036</v>
      </c>
      <c r="G701" s="10">
        <v>44228</v>
      </c>
      <c r="H701" s="11">
        <v>7</v>
      </c>
      <c r="I701" s="20" t="s">
        <v>259</v>
      </c>
      <c r="J701" s="11" t="s">
        <v>261</v>
      </c>
      <c r="K701" s="11" t="s">
        <v>2958</v>
      </c>
      <c r="L701" s="11">
        <v>2</v>
      </c>
    </row>
    <row r="702" spans="1:12">
      <c r="A702" s="11" t="s">
        <v>1202</v>
      </c>
      <c r="D702" s="11" t="s">
        <v>260</v>
      </c>
      <c r="E702" s="19" t="s">
        <v>1452</v>
      </c>
      <c r="F702" s="10">
        <v>42036</v>
      </c>
      <c r="G702" s="10">
        <v>44228</v>
      </c>
      <c r="H702" s="11">
        <v>7</v>
      </c>
      <c r="I702" s="20" t="s">
        <v>259</v>
      </c>
      <c r="J702" s="11" t="s">
        <v>261</v>
      </c>
      <c r="K702" s="11" t="s">
        <v>2958</v>
      </c>
      <c r="L702" s="11">
        <v>2</v>
      </c>
    </row>
    <row r="703" spans="1:12">
      <c r="A703" s="11" t="s">
        <v>1203</v>
      </c>
      <c r="D703" s="11" t="s">
        <v>260</v>
      </c>
      <c r="E703" s="19" t="s">
        <v>1453</v>
      </c>
      <c r="F703" s="10">
        <v>42036</v>
      </c>
      <c r="G703" s="10">
        <v>44228</v>
      </c>
      <c r="H703" s="11">
        <v>7</v>
      </c>
      <c r="I703" s="20" t="s">
        <v>259</v>
      </c>
      <c r="J703" s="11" t="s">
        <v>261</v>
      </c>
      <c r="K703" s="11" t="s">
        <v>2958</v>
      </c>
      <c r="L703" s="11">
        <v>2</v>
      </c>
    </row>
    <row r="704" spans="1:12">
      <c r="A704" s="11" t="s">
        <v>1204</v>
      </c>
      <c r="D704" s="11" t="s">
        <v>260</v>
      </c>
      <c r="E704" s="19" t="s">
        <v>1454</v>
      </c>
      <c r="F704" s="10">
        <v>42036</v>
      </c>
      <c r="G704" s="10">
        <v>44228</v>
      </c>
      <c r="H704" s="11">
        <v>7</v>
      </c>
      <c r="I704" s="20" t="s">
        <v>259</v>
      </c>
      <c r="J704" s="11" t="s">
        <v>261</v>
      </c>
      <c r="K704" s="11" t="s">
        <v>2958</v>
      </c>
      <c r="L704" s="11">
        <v>2</v>
      </c>
    </row>
    <row r="705" spans="1:12">
      <c r="A705" s="11" t="s">
        <v>1205</v>
      </c>
      <c r="D705" s="11" t="s">
        <v>260</v>
      </c>
      <c r="E705" s="19" t="s">
        <v>1455</v>
      </c>
      <c r="F705" s="10">
        <v>42036</v>
      </c>
      <c r="G705" s="10">
        <v>44228</v>
      </c>
      <c r="H705" s="11">
        <v>7</v>
      </c>
      <c r="I705" s="20" t="s">
        <v>259</v>
      </c>
      <c r="J705" s="11" t="s">
        <v>261</v>
      </c>
      <c r="K705" s="11" t="s">
        <v>2958</v>
      </c>
      <c r="L705" s="11">
        <v>2</v>
      </c>
    </row>
    <row r="706" spans="1:12">
      <c r="A706" s="11" t="s">
        <v>1206</v>
      </c>
      <c r="D706" s="11" t="s">
        <v>260</v>
      </c>
      <c r="E706" s="19" t="s">
        <v>1456</v>
      </c>
      <c r="F706" s="10">
        <v>42036</v>
      </c>
      <c r="G706" s="10">
        <v>44228</v>
      </c>
      <c r="H706" s="11">
        <v>7</v>
      </c>
      <c r="I706" s="20" t="s">
        <v>259</v>
      </c>
      <c r="J706" s="11" t="s">
        <v>261</v>
      </c>
      <c r="K706" s="11" t="s">
        <v>2958</v>
      </c>
      <c r="L706" s="11">
        <v>2</v>
      </c>
    </row>
    <row r="707" spans="1:12">
      <c r="A707" s="11" t="s">
        <v>1207</v>
      </c>
      <c r="D707" s="11" t="s">
        <v>260</v>
      </c>
      <c r="E707" s="19" t="s">
        <v>1457</v>
      </c>
      <c r="F707" s="10">
        <v>42036</v>
      </c>
      <c r="G707" s="10">
        <v>44228</v>
      </c>
      <c r="H707" s="11">
        <v>7</v>
      </c>
      <c r="I707" s="20" t="s">
        <v>259</v>
      </c>
      <c r="J707" s="11" t="s">
        <v>261</v>
      </c>
      <c r="K707" s="11" t="s">
        <v>2958</v>
      </c>
      <c r="L707" s="11">
        <v>2</v>
      </c>
    </row>
    <row r="708" spans="1:12">
      <c r="A708" s="11" t="s">
        <v>1208</v>
      </c>
      <c r="D708" s="11" t="s">
        <v>260</v>
      </c>
      <c r="E708" s="19" t="s">
        <v>1458</v>
      </c>
      <c r="F708" s="10">
        <v>42036</v>
      </c>
      <c r="G708" s="10">
        <v>44228</v>
      </c>
      <c r="H708" s="11">
        <v>7</v>
      </c>
      <c r="I708" s="20" t="s">
        <v>259</v>
      </c>
      <c r="J708" s="11" t="s">
        <v>261</v>
      </c>
      <c r="K708" s="11" t="s">
        <v>2958</v>
      </c>
      <c r="L708" s="11">
        <v>2</v>
      </c>
    </row>
    <row r="709" spans="1:12">
      <c r="A709" s="11" t="s">
        <v>1209</v>
      </c>
      <c r="D709" s="11" t="s">
        <v>260</v>
      </c>
      <c r="E709" s="19" t="s">
        <v>1459</v>
      </c>
      <c r="F709" s="10">
        <v>42036</v>
      </c>
      <c r="G709" s="10">
        <v>44228</v>
      </c>
      <c r="H709" s="11">
        <v>7</v>
      </c>
      <c r="I709" s="20" t="s">
        <v>259</v>
      </c>
      <c r="J709" s="11" t="s">
        <v>261</v>
      </c>
      <c r="K709" s="11" t="s">
        <v>2958</v>
      </c>
      <c r="L709" s="11">
        <v>2</v>
      </c>
    </row>
    <row r="710" spans="1:12">
      <c r="A710" s="11" t="s">
        <v>1210</v>
      </c>
      <c r="D710" s="11" t="s">
        <v>260</v>
      </c>
      <c r="E710" s="19" t="s">
        <v>1460</v>
      </c>
      <c r="F710" s="10">
        <v>42036</v>
      </c>
      <c r="G710" s="10">
        <v>44228</v>
      </c>
      <c r="H710" s="11">
        <v>7</v>
      </c>
      <c r="I710" s="20" t="s">
        <v>259</v>
      </c>
      <c r="J710" s="11" t="s">
        <v>261</v>
      </c>
      <c r="K710" s="11" t="s">
        <v>2958</v>
      </c>
      <c r="L710" s="11">
        <v>2</v>
      </c>
    </row>
    <row r="711" spans="1:12">
      <c r="A711" s="11" t="s">
        <v>1211</v>
      </c>
      <c r="D711" s="11" t="s">
        <v>260</v>
      </c>
      <c r="E711" s="19" t="s">
        <v>1461</v>
      </c>
      <c r="F711" s="10">
        <v>42036</v>
      </c>
      <c r="G711" s="10">
        <v>44228</v>
      </c>
      <c r="H711" s="11">
        <v>7</v>
      </c>
      <c r="I711" s="20" t="s">
        <v>259</v>
      </c>
      <c r="J711" s="11" t="s">
        <v>261</v>
      </c>
      <c r="K711" s="11" t="s">
        <v>2958</v>
      </c>
      <c r="L711" s="11">
        <v>2</v>
      </c>
    </row>
    <row r="712" spans="1:12">
      <c r="A712" s="11" t="s">
        <v>1212</v>
      </c>
      <c r="D712" s="11" t="s">
        <v>260</v>
      </c>
      <c r="E712" s="19" t="s">
        <v>1462</v>
      </c>
      <c r="F712" s="10">
        <v>42036</v>
      </c>
      <c r="G712" s="10">
        <v>44228</v>
      </c>
      <c r="H712" s="11">
        <v>7</v>
      </c>
      <c r="I712" s="20" t="s">
        <v>259</v>
      </c>
      <c r="J712" s="11" t="s">
        <v>261</v>
      </c>
      <c r="K712" s="11" t="s">
        <v>2958</v>
      </c>
      <c r="L712" s="11">
        <v>2</v>
      </c>
    </row>
    <row r="713" spans="1:12">
      <c r="A713" s="11" t="s">
        <v>1213</v>
      </c>
      <c r="D713" s="11" t="s">
        <v>260</v>
      </c>
      <c r="E713" s="19" t="s">
        <v>1463</v>
      </c>
      <c r="F713" s="10">
        <v>42036</v>
      </c>
      <c r="G713" s="10">
        <v>44228</v>
      </c>
      <c r="H713" s="11">
        <v>7</v>
      </c>
      <c r="I713" s="20" t="s">
        <v>259</v>
      </c>
      <c r="J713" s="11" t="s">
        <v>261</v>
      </c>
      <c r="K713" s="11" t="s">
        <v>2958</v>
      </c>
      <c r="L713" s="11">
        <v>2</v>
      </c>
    </row>
    <row r="714" spans="1:12">
      <c r="A714" s="11" t="s">
        <v>1214</v>
      </c>
      <c r="D714" s="11" t="s">
        <v>260</v>
      </c>
      <c r="E714" s="19" t="s">
        <v>1464</v>
      </c>
      <c r="F714" s="10">
        <v>42036</v>
      </c>
      <c r="G714" s="10">
        <v>44228</v>
      </c>
      <c r="H714" s="11">
        <v>7</v>
      </c>
      <c r="I714" s="20" t="s">
        <v>259</v>
      </c>
      <c r="J714" s="11" t="s">
        <v>261</v>
      </c>
      <c r="K714" s="11" t="s">
        <v>2958</v>
      </c>
      <c r="L714" s="11">
        <v>2</v>
      </c>
    </row>
    <row r="715" spans="1:12">
      <c r="A715" s="11" t="s">
        <v>1215</v>
      </c>
      <c r="D715" s="11" t="s">
        <v>260</v>
      </c>
      <c r="E715" s="19" t="s">
        <v>1465</v>
      </c>
      <c r="F715" s="10">
        <v>42036</v>
      </c>
      <c r="G715" s="10">
        <v>44228</v>
      </c>
      <c r="H715" s="11">
        <v>7</v>
      </c>
      <c r="I715" s="20" t="s">
        <v>259</v>
      </c>
      <c r="J715" s="11" t="s">
        <v>261</v>
      </c>
      <c r="K715" s="11" t="s">
        <v>2958</v>
      </c>
      <c r="L715" s="11">
        <v>2</v>
      </c>
    </row>
    <row r="716" spans="1:12">
      <c r="A716" s="11" t="s">
        <v>1216</v>
      </c>
      <c r="D716" s="11" t="s">
        <v>260</v>
      </c>
      <c r="E716" s="19" t="s">
        <v>1466</v>
      </c>
      <c r="F716" s="10">
        <v>42036</v>
      </c>
      <c r="G716" s="10">
        <v>44228</v>
      </c>
      <c r="H716" s="11">
        <v>7</v>
      </c>
      <c r="I716" s="20" t="s">
        <v>259</v>
      </c>
      <c r="J716" s="11" t="s">
        <v>261</v>
      </c>
      <c r="K716" s="11" t="s">
        <v>2958</v>
      </c>
      <c r="L716" s="11">
        <v>2</v>
      </c>
    </row>
    <row r="717" spans="1:12">
      <c r="A717" s="11" t="s">
        <v>1217</v>
      </c>
      <c r="D717" s="11" t="s">
        <v>260</v>
      </c>
      <c r="E717" s="19" t="s">
        <v>1467</v>
      </c>
      <c r="F717" s="10">
        <v>42036</v>
      </c>
      <c r="G717" s="10">
        <v>44228</v>
      </c>
      <c r="H717" s="11">
        <v>7</v>
      </c>
      <c r="I717" s="20" t="s">
        <v>259</v>
      </c>
      <c r="J717" s="11" t="s">
        <v>261</v>
      </c>
      <c r="K717" s="11" t="s">
        <v>2958</v>
      </c>
      <c r="L717" s="11">
        <v>2</v>
      </c>
    </row>
    <row r="718" spans="1:12">
      <c r="A718" s="11" t="s">
        <v>1218</v>
      </c>
      <c r="D718" s="11" t="s">
        <v>260</v>
      </c>
      <c r="E718" s="19" t="s">
        <v>1468</v>
      </c>
      <c r="F718" s="10">
        <v>42036</v>
      </c>
      <c r="G718" s="10">
        <v>44228</v>
      </c>
      <c r="H718" s="11">
        <v>7</v>
      </c>
      <c r="I718" s="20" t="s">
        <v>259</v>
      </c>
      <c r="J718" s="11" t="s">
        <v>261</v>
      </c>
      <c r="K718" s="11" t="s">
        <v>2958</v>
      </c>
      <c r="L718" s="11">
        <v>2</v>
      </c>
    </row>
    <row r="719" spans="1:12">
      <c r="A719" s="11" t="s">
        <v>1219</v>
      </c>
      <c r="D719" s="11" t="s">
        <v>260</v>
      </c>
      <c r="E719" s="19" t="s">
        <v>1469</v>
      </c>
      <c r="F719" s="10">
        <v>42036</v>
      </c>
      <c r="G719" s="10">
        <v>44228</v>
      </c>
      <c r="H719" s="11">
        <v>7</v>
      </c>
      <c r="I719" s="20" t="s">
        <v>259</v>
      </c>
      <c r="J719" s="11" t="s">
        <v>261</v>
      </c>
      <c r="K719" s="11" t="s">
        <v>2958</v>
      </c>
      <c r="L719" s="11">
        <v>2</v>
      </c>
    </row>
    <row r="720" spans="1:12">
      <c r="A720" s="11" t="s">
        <v>1220</v>
      </c>
      <c r="D720" s="11" t="s">
        <v>260</v>
      </c>
      <c r="E720" s="19" t="s">
        <v>1470</v>
      </c>
      <c r="F720" s="10">
        <v>42036</v>
      </c>
      <c r="G720" s="10">
        <v>44228</v>
      </c>
      <c r="H720" s="11">
        <v>7</v>
      </c>
      <c r="I720" s="20" t="s">
        <v>259</v>
      </c>
      <c r="J720" s="11" t="s">
        <v>261</v>
      </c>
      <c r="K720" s="11" t="s">
        <v>2958</v>
      </c>
      <c r="L720" s="11">
        <v>2</v>
      </c>
    </row>
    <row r="721" spans="1:12">
      <c r="A721" s="11" t="s">
        <v>1221</v>
      </c>
      <c r="D721" s="11" t="s">
        <v>260</v>
      </c>
      <c r="E721" s="19" t="s">
        <v>1471</v>
      </c>
      <c r="F721" s="10">
        <v>42036</v>
      </c>
      <c r="G721" s="10">
        <v>44228</v>
      </c>
      <c r="H721" s="11">
        <v>7</v>
      </c>
      <c r="I721" s="20" t="s">
        <v>259</v>
      </c>
      <c r="J721" s="11" t="s">
        <v>261</v>
      </c>
      <c r="K721" s="11" t="s">
        <v>2958</v>
      </c>
      <c r="L721" s="11">
        <v>2</v>
      </c>
    </row>
    <row r="722" spans="1:12">
      <c r="A722" s="11" t="s">
        <v>1222</v>
      </c>
      <c r="D722" s="11" t="s">
        <v>260</v>
      </c>
      <c r="E722" s="19" t="s">
        <v>1472</v>
      </c>
      <c r="F722" s="10">
        <v>42036</v>
      </c>
      <c r="G722" s="10">
        <v>44228</v>
      </c>
      <c r="H722" s="11">
        <v>7</v>
      </c>
      <c r="I722" s="20" t="s">
        <v>259</v>
      </c>
      <c r="J722" s="11" t="s">
        <v>261</v>
      </c>
      <c r="K722" s="11" t="s">
        <v>2958</v>
      </c>
      <c r="L722" s="11">
        <v>2</v>
      </c>
    </row>
    <row r="723" spans="1:12">
      <c r="A723" s="11" t="s">
        <v>1223</v>
      </c>
      <c r="D723" s="11" t="s">
        <v>260</v>
      </c>
      <c r="E723" s="19" t="s">
        <v>1473</v>
      </c>
      <c r="F723" s="10">
        <v>42036</v>
      </c>
      <c r="G723" s="10">
        <v>44228</v>
      </c>
      <c r="H723" s="11">
        <v>7</v>
      </c>
      <c r="I723" s="20" t="s">
        <v>259</v>
      </c>
      <c r="J723" s="11" t="s">
        <v>261</v>
      </c>
      <c r="K723" s="11" t="s">
        <v>2958</v>
      </c>
      <c r="L723" s="11">
        <v>2</v>
      </c>
    </row>
    <row r="724" spans="1:12">
      <c r="A724" s="11" t="s">
        <v>1224</v>
      </c>
      <c r="D724" s="11" t="s">
        <v>260</v>
      </c>
      <c r="E724" s="19" t="s">
        <v>1474</v>
      </c>
      <c r="F724" s="10">
        <v>42036</v>
      </c>
      <c r="G724" s="10">
        <v>44228</v>
      </c>
      <c r="H724" s="11">
        <v>7</v>
      </c>
      <c r="I724" s="20" t="s">
        <v>259</v>
      </c>
      <c r="J724" s="11" t="s">
        <v>261</v>
      </c>
      <c r="K724" s="11" t="s">
        <v>2958</v>
      </c>
      <c r="L724" s="11">
        <v>2</v>
      </c>
    </row>
    <row r="725" spans="1:12">
      <c r="A725" s="11" t="s">
        <v>1225</v>
      </c>
      <c r="D725" s="11" t="s">
        <v>260</v>
      </c>
      <c r="E725" s="19" t="s">
        <v>1475</v>
      </c>
      <c r="F725" s="10">
        <v>42036</v>
      </c>
      <c r="G725" s="10">
        <v>44228</v>
      </c>
      <c r="H725" s="11">
        <v>7</v>
      </c>
      <c r="I725" s="20" t="s">
        <v>259</v>
      </c>
      <c r="J725" s="11" t="s">
        <v>261</v>
      </c>
      <c r="K725" s="11" t="s">
        <v>2958</v>
      </c>
      <c r="L725" s="11">
        <v>2</v>
      </c>
    </row>
    <row r="726" spans="1:12">
      <c r="A726" s="11" t="s">
        <v>1226</v>
      </c>
      <c r="D726" s="11" t="s">
        <v>260</v>
      </c>
      <c r="E726" s="19" t="s">
        <v>1476</v>
      </c>
      <c r="F726" s="10">
        <v>42036</v>
      </c>
      <c r="G726" s="10">
        <v>44228</v>
      </c>
      <c r="H726" s="11">
        <v>7</v>
      </c>
      <c r="I726" s="20" t="s">
        <v>259</v>
      </c>
      <c r="J726" s="11" t="s">
        <v>261</v>
      </c>
      <c r="K726" s="11" t="s">
        <v>2958</v>
      </c>
      <c r="L726" s="11">
        <v>2</v>
      </c>
    </row>
    <row r="727" spans="1:12">
      <c r="A727" s="11" t="s">
        <v>1227</v>
      </c>
      <c r="D727" s="11" t="s">
        <v>260</v>
      </c>
      <c r="E727" s="19" t="s">
        <v>1477</v>
      </c>
      <c r="F727" s="10">
        <v>42036</v>
      </c>
      <c r="G727" s="10">
        <v>44228</v>
      </c>
      <c r="H727" s="11">
        <v>7</v>
      </c>
      <c r="I727" s="20" t="s">
        <v>259</v>
      </c>
      <c r="J727" s="11" t="s">
        <v>261</v>
      </c>
      <c r="K727" s="11" t="s">
        <v>2958</v>
      </c>
      <c r="L727" s="11">
        <v>2</v>
      </c>
    </row>
    <row r="728" spans="1:12">
      <c r="A728" s="11" t="s">
        <v>1228</v>
      </c>
      <c r="D728" s="11" t="s">
        <v>260</v>
      </c>
      <c r="E728" s="19" t="s">
        <v>1478</v>
      </c>
      <c r="F728" s="10">
        <v>42036</v>
      </c>
      <c r="G728" s="10">
        <v>44228</v>
      </c>
      <c r="H728" s="11">
        <v>7</v>
      </c>
      <c r="I728" s="20" t="s">
        <v>259</v>
      </c>
      <c r="J728" s="11" t="s">
        <v>261</v>
      </c>
      <c r="K728" s="11" t="s">
        <v>2958</v>
      </c>
      <c r="L728" s="11">
        <v>2</v>
      </c>
    </row>
    <row r="729" spans="1:12">
      <c r="A729" s="11" t="s">
        <v>1229</v>
      </c>
      <c r="D729" s="11" t="s">
        <v>260</v>
      </c>
      <c r="E729" s="19" t="s">
        <v>1479</v>
      </c>
      <c r="F729" s="10">
        <v>42036</v>
      </c>
      <c r="G729" s="10">
        <v>44228</v>
      </c>
      <c r="H729" s="11">
        <v>7</v>
      </c>
      <c r="I729" s="20" t="s">
        <v>259</v>
      </c>
      <c r="J729" s="11" t="s">
        <v>261</v>
      </c>
      <c r="K729" s="11" t="s">
        <v>2958</v>
      </c>
      <c r="L729" s="11">
        <v>2</v>
      </c>
    </row>
    <row r="730" spans="1:12">
      <c r="A730" s="11" t="s">
        <v>1230</v>
      </c>
      <c r="D730" s="11" t="s">
        <v>260</v>
      </c>
      <c r="E730" s="19" t="s">
        <v>1480</v>
      </c>
      <c r="F730" s="10">
        <v>42036</v>
      </c>
      <c r="G730" s="10">
        <v>44228</v>
      </c>
      <c r="H730" s="11">
        <v>7</v>
      </c>
      <c r="I730" s="20" t="s">
        <v>259</v>
      </c>
      <c r="J730" s="11" t="s">
        <v>261</v>
      </c>
      <c r="K730" s="11" t="s">
        <v>2958</v>
      </c>
      <c r="L730" s="11">
        <v>2</v>
      </c>
    </row>
    <row r="731" spans="1:12">
      <c r="A731" s="11" t="s">
        <v>1231</v>
      </c>
      <c r="D731" s="11" t="s">
        <v>260</v>
      </c>
      <c r="E731" s="19" t="s">
        <v>1481</v>
      </c>
      <c r="F731" s="10">
        <v>42036</v>
      </c>
      <c r="G731" s="10">
        <v>44228</v>
      </c>
      <c r="H731" s="11">
        <v>7</v>
      </c>
      <c r="I731" s="20" t="s">
        <v>259</v>
      </c>
      <c r="J731" s="11" t="s">
        <v>261</v>
      </c>
      <c r="K731" s="11" t="s">
        <v>2958</v>
      </c>
      <c r="L731" s="11">
        <v>2</v>
      </c>
    </row>
    <row r="732" spans="1:12">
      <c r="A732" s="11" t="s">
        <v>1232</v>
      </c>
      <c r="D732" s="11" t="s">
        <v>260</v>
      </c>
      <c r="E732" s="19" t="s">
        <v>1482</v>
      </c>
      <c r="F732" s="10">
        <v>42036</v>
      </c>
      <c r="G732" s="10">
        <v>44228</v>
      </c>
      <c r="H732" s="11">
        <v>7</v>
      </c>
      <c r="I732" s="20" t="s">
        <v>259</v>
      </c>
      <c r="J732" s="11" t="s">
        <v>261</v>
      </c>
      <c r="K732" s="11" t="s">
        <v>2958</v>
      </c>
      <c r="L732" s="11">
        <v>2</v>
      </c>
    </row>
    <row r="733" spans="1:12">
      <c r="A733" s="11" t="s">
        <v>1233</v>
      </c>
      <c r="D733" s="11" t="s">
        <v>260</v>
      </c>
      <c r="E733" s="19" t="s">
        <v>1483</v>
      </c>
      <c r="F733" s="10">
        <v>42036</v>
      </c>
      <c r="G733" s="10">
        <v>44228</v>
      </c>
      <c r="H733" s="11">
        <v>7</v>
      </c>
      <c r="I733" s="20" t="s">
        <v>259</v>
      </c>
      <c r="J733" s="11" t="s">
        <v>261</v>
      </c>
      <c r="K733" s="11" t="s">
        <v>2958</v>
      </c>
      <c r="L733" s="11">
        <v>2</v>
      </c>
    </row>
    <row r="734" spans="1:12">
      <c r="A734" s="11" t="s">
        <v>1234</v>
      </c>
      <c r="D734" s="11" t="s">
        <v>260</v>
      </c>
      <c r="E734" s="19" t="s">
        <v>1484</v>
      </c>
      <c r="F734" s="10">
        <v>42036</v>
      </c>
      <c r="G734" s="10">
        <v>44228</v>
      </c>
      <c r="H734" s="11">
        <v>7</v>
      </c>
      <c r="I734" s="20" t="s">
        <v>259</v>
      </c>
      <c r="J734" s="11" t="s">
        <v>261</v>
      </c>
      <c r="K734" s="11" t="s">
        <v>2958</v>
      </c>
      <c r="L734" s="11">
        <v>2</v>
      </c>
    </row>
    <row r="735" spans="1:12">
      <c r="A735" s="11" t="s">
        <v>1235</v>
      </c>
      <c r="D735" s="11" t="s">
        <v>260</v>
      </c>
      <c r="E735" s="19" t="s">
        <v>1485</v>
      </c>
      <c r="F735" s="10">
        <v>42036</v>
      </c>
      <c r="G735" s="10">
        <v>44228</v>
      </c>
      <c r="H735" s="11">
        <v>7</v>
      </c>
      <c r="I735" s="20" t="s">
        <v>259</v>
      </c>
      <c r="J735" s="11" t="s">
        <v>261</v>
      </c>
      <c r="K735" s="11" t="s">
        <v>2958</v>
      </c>
      <c r="L735" s="11">
        <v>2</v>
      </c>
    </row>
    <row r="736" spans="1:12">
      <c r="A736" s="11" t="s">
        <v>1236</v>
      </c>
      <c r="D736" s="11" t="s">
        <v>260</v>
      </c>
      <c r="E736" s="19" t="s">
        <v>1486</v>
      </c>
      <c r="F736" s="10">
        <v>42036</v>
      </c>
      <c r="G736" s="10">
        <v>44228</v>
      </c>
      <c r="H736" s="11">
        <v>7</v>
      </c>
      <c r="I736" s="20" t="s">
        <v>259</v>
      </c>
      <c r="J736" s="11" t="s">
        <v>261</v>
      </c>
      <c r="K736" s="11" t="s">
        <v>2958</v>
      </c>
      <c r="L736" s="11">
        <v>2</v>
      </c>
    </row>
    <row r="737" spans="1:12">
      <c r="A737" s="11" t="s">
        <v>1237</v>
      </c>
      <c r="D737" s="11" t="s">
        <v>260</v>
      </c>
      <c r="E737" s="19" t="s">
        <v>1487</v>
      </c>
      <c r="F737" s="10">
        <v>42036</v>
      </c>
      <c r="G737" s="10">
        <v>44228</v>
      </c>
      <c r="H737" s="11">
        <v>7</v>
      </c>
      <c r="I737" s="20" t="s">
        <v>259</v>
      </c>
      <c r="J737" s="11" t="s">
        <v>261</v>
      </c>
      <c r="K737" s="11" t="s">
        <v>2958</v>
      </c>
      <c r="L737" s="11">
        <v>2</v>
      </c>
    </row>
    <row r="738" spans="1:12">
      <c r="A738" s="11" t="s">
        <v>1238</v>
      </c>
      <c r="D738" s="11" t="s">
        <v>260</v>
      </c>
      <c r="E738" s="19" t="s">
        <v>1488</v>
      </c>
      <c r="F738" s="10">
        <v>42036</v>
      </c>
      <c r="G738" s="10">
        <v>44228</v>
      </c>
      <c r="H738" s="11">
        <v>7</v>
      </c>
      <c r="I738" s="20" t="s">
        <v>259</v>
      </c>
      <c r="J738" s="11" t="s">
        <v>261</v>
      </c>
      <c r="K738" s="11" t="s">
        <v>2958</v>
      </c>
      <c r="L738" s="11">
        <v>2</v>
      </c>
    </row>
    <row r="739" spans="1:12">
      <c r="A739" s="11" t="s">
        <v>1239</v>
      </c>
      <c r="D739" s="11" t="s">
        <v>260</v>
      </c>
      <c r="E739" s="19" t="s">
        <v>1489</v>
      </c>
      <c r="F739" s="10">
        <v>42036</v>
      </c>
      <c r="G739" s="10">
        <v>44228</v>
      </c>
      <c r="H739" s="11">
        <v>7</v>
      </c>
      <c r="I739" s="20" t="s">
        <v>259</v>
      </c>
      <c r="J739" s="11" t="s">
        <v>261</v>
      </c>
      <c r="K739" s="11" t="s">
        <v>2958</v>
      </c>
      <c r="L739" s="11">
        <v>2</v>
      </c>
    </row>
    <row r="740" spans="1:12">
      <c r="A740" s="11" t="s">
        <v>1240</v>
      </c>
      <c r="D740" s="11" t="s">
        <v>260</v>
      </c>
      <c r="E740" s="19" t="s">
        <v>1490</v>
      </c>
      <c r="F740" s="10">
        <v>42036</v>
      </c>
      <c r="G740" s="10">
        <v>44228</v>
      </c>
      <c r="H740" s="11">
        <v>7</v>
      </c>
      <c r="I740" s="20" t="s">
        <v>259</v>
      </c>
      <c r="J740" s="11" t="s">
        <v>261</v>
      </c>
      <c r="K740" s="11" t="s">
        <v>2958</v>
      </c>
      <c r="L740" s="11">
        <v>2</v>
      </c>
    </row>
    <row r="741" spans="1:12">
      <c r="A741" s="11" t="s">
        <v>1241</v>
      </c>
      <c r="D741" s="11" t="s">
        <v>260</v>
      </c>
      <c r="E741" s="19" t="s">
        <v>1491</v>
      </c>
      <c r="F741" s="10">
        <v>42036</v>
      </c>
      <c r="G741" s="10">
        <v>44228</v>
      </c>
      <c r="H741" s="11">
        <v>7</v>
      </c>
      <c r="I741" s="20" t="s">
        <v>259</v>
      </c>
      <c r="J741" s="11" t="s">
        <v>261</v>
      </c>
      <c r="K741" s="11" t="s">
        <v>2958</v>
      </c>
      <c r="L741" s="11">
        <v>2</v>
      </c>
    </row>
    <row r="742" spans="1:12">
      <c r="A742" s="11" t="s">
        <v>1242</v>
      </c>
      <c r="D742" s="11" t="s">
        <v>260</v>
      </c>
      <c r="E742" s="19" t="s">
        <v>1492</v>
      </c>
      <c r="F742" s="10">
        <v>42036</v>
      </c>
      <c r="G742" s="10">
        <v>44228</v>
      </c>
      <c r="H742" s="11">
        <v>7</v>
      </c>
      <c r="I742" s="20" t="s">
        <v>259</v>
      </c>
      <c r="J742" s="11" t="s">
        <v>261</v>
      </c>
      <c r="K742" s="11" t="s">
        <v>2958</v>
      </c>
      <c r="L742" s="11">
        <v>2</v>
      </c>
    </row>
    <row r="743" spans="1:12">
      <c r="A743" s="11" t="s">
        <v>1243</v>
      </c>
      <c r="D743" s="11" t="s">
        <v>260</v>
      </c>
      <c r="E743" s="19" t="s">
        <v>1493</v>
      </c>
      <c r="F743" s="10">
        <v>42036</v>
      </c>
      <c r="G743" s="10">
        <v>44228</v>
      </c>
      <c r="H743" s="11">
        <v>7</v>
      </c>
      <c r="I743" s="20" t="s">
        <v>259</v>
      </c>
      <c r="J743" s="11" t="s">
        <v>261</v>
      </c>
      <c r="K743" s="11" t="s">
        <v>2958</v>
      </c>
      <c r="L743" s="11">
        <v>2</v>
      </c>
    </row>
    <row r="744" spans="1:12">
      <c r="A744" s="11" t="s">
        <v>1244</v>
      </c>
      <c r="D744" s="11" t="s">
        <v>260</v>
      </c>
      <c r="E744" s="19" t="s">
        <v>1494</v>
      </c>
      <c r="F744" s="10">
        <v>42036</v>
      </c>
      <c r="G744" s="10">
        <v>44228</v>
      </c>
      <c r="H744" s="11">
        <v>7</v>
      </c>
      <c r="I744" s="20" t="s">
        <v>259</v>
      </c>
      <c r="J744" s="11" t="s">
        <v>261</v>
      </c>
      <c r="K744" s="11" t="s">
        <v>2958</v>
      </c>
      <c r="L744" s="11">
        <v>2</v>
      </c>
    </row>
    <row r="745" spans="1:12">
      <c r="A745" s="11" t="s">
        <v>1245</v>
      </c>
      <c r="D745" s="11" t="s">
        <v>260</v>
      </c>
      <c r="E745" s="19" t="s">
        <v>1495</v>
      </c>
      <c r="F745" s="10">
        <v>42036</v>
      </c>
      <c r="G745" s="10">
        <v>44228</v>
      </c>
      <c r="H745" s="11">
        <v>7</v>
      </c>
      <c r="I745" s="20" t="s">
        <v>259</v>
      </c>
      <c r="J745" s="11" t="s">
        <v>261</v>
      </c>
      <c r="K745" s="11" t="s">
        <v>2958</v>
      </c>
      <c r="L745" s="11">
        <v>2</v>
      </c>
    </row>
    <row r="746" spans="1:12">
      <c r="A746" s="11" t="s">
        <v>1246</v>
      </c>
      <c r="D746" s="11" t="s">
        <v>260</v>
      </c>
      <c r="E746" s="19" t="s">
        <v>1496</v>
      </c>
      <c r="F746" s="10">
        <v>42036</v>
      </c>
      <c r="G746" s="10">
        <v>44228</v>
      </c>
      <c r="H746" s="11">
        <v>7</v>
      </c>
      <c r="I746" s="20" t="s">
        <v>259</v>
      </c>
      <c r="J746" s="11" t="s">
        <v>261</v>
      </c>
      <c r="K746" s="11" t="s">
        <v>2958</v>
      </c>
      <c r="L746" s="11">
        <v>2</v>
      </c>
    </row>
    <row r="747" spans="1:12">
      <c r="A747" s="11" t="s">
        <v>1247</v>
      </c>
      <c r="D747" s="11" t="s">
        <v>260</v>
      </c>
      <c r="E747" s="19" t="s">
        <v>1497</v>
      </c>
      <c r="F747" s="10">
        <v>42036</v>
      </c>
      <c r="G747" s="10">
        <v>44228</v>
      </c>
      <c r="H747" s="11">
        <v>7</v>
      </c>
      <c r="I747" s="20" t="s">
        <v>259</v>
      </c>
      <c r="J747" s="11" t="s">
        <v>261</v>
      </c>
      <c r="K747" s="11" t="s">
        <v>2958</v>
      </c>
      <c r="L747" s="11">
        <v>2</v>
      </c>
    </row>
    <row r="748" spans="1:12">
      <c r="A748" s="11" t="s">
        <v>1248</v>
      </c>
      <c r="D748" s="11" t="s">
        <v>260</v>
      </c>
      <c r="E748" s="19" t="s">
        <v>1498</v>
      </c>
      <c r="F748" s="10">
        <v>42036</v>
      </c>
      <c r="G748" s="10">
        <v>44228</v>
      </c>
      <c r="H748" s="11">
        <v>7</v>
      </c>
      <c r="I748" s="20" t="s">
        <v>259</v>
      </c>
      <c r="J748" s="11" t="s">
        <v>261</v>
      </c>
      <c r="K748" s="11" t="s">
        <v>2958</v>
      </c>
      <c r="L748" s="11">
        <v>2</v>
      </c>
    </row>
    <row r="749" spans="1:12">
      <c r="A749" s="11" t="s">
        <v>1249</v>
      </c>
      <c r="D749" s="11" t="s">
        <v>260</v>
      </c>
      <c r="E749" s="19" t="s">
        <v>1499</v>
      </c>
      <c r="F749" s="10">
        <v>42036</v>
      </c>
      <c r="G749" s="10">
        <v>44228</v>
      </c>
      <c r="H749" s="11">
        <v>7</v>
      </c>
      <c r="I749" s="20" t="s">
        <v>259</v>
      </c>
      <c r="J749" s="11" t="s">
        <v>261</v>
      </c>
      <c r="K749" s="11" t="s">
        <v>2958</v>
      </c>
      <c r="L749" s="11">
        <v>2</v>
      </c>
    </row>
    <row r="750" spans="1:12">
      <c r="A750" s="11" t="s">
        <v>1250</v>
      </c>
      <c r="D750" s="11" t="s">
        <v>260</v>
      </c>
      <c r="E750" s="19" t="s">
        <v>1500</v>
      </c>
      <c r="F750" s="10">
        <v>42036</v>
      </c>
      <c r="G750" s="10">
        <v>44228</v>
      </c>
      <c r="H750" s="11">
        <v>7</v>
      </c>
      <c r="I750" s="20" t="s">
        <v>259</v>
      </c>
      <c r="J750" s="11" t="s">
        <v>261</v>
      </c>
      <c r="K750" s="11" t="s">
        <v>2958</v>
      </c>
      <c r="L750" s="11">
        <v>2</v>
      </c>
    </row>
    <row r="751" spans="1:12">
      <c r="A751" s="11" t="s">
        <v>1251</v>
      </c>
      <c r="D751" s="11" t="s">
        <v>260</v>
      </c>
      <c r="E751" s="19" t="s">
        <v>1501</v>
      </c>
      <c r="F751" s="10">
        <v>42036</v>
      </c>
      <c r="G751" s="10">
        <v>44228</v>
      </c>
      <c r="H751" s="11">
        <v>7</v>
      </c>
      <c r="I751" s="20" t="s">
        <v>259</v>
      </c>
      <c r="J751" s="11" t="s">
        <v>261</v>
      </c>
      <c r="K751" s="11" t="s">
        <v>2958</v>
      </c>
      <c r="L751" s="11">
        <v>2</v>
      </c>
    </row>
    <row r="752" spans="1:12">
      <c r="A752" s="11" t="s">
        <v>1252</v>
      </c>
      <c r="D752" s="11" t="s">
        <v>260</v>
      </c>
      <c r="E752" s="19" t="s">
        <v>1502</v>
      </c>
      <c r="F752" s="10">
        <v>42036</v>
      </c>
      <c r="G752" s="10">
        <v>44228</v>
      </c>
      <c r="H752" s="11">
        <v>7</v>
      </c>
      <c r="I752" s="20" t="s">
        <v>259</v>
      </c>
      <c r="J752" s="11" t="s">
        <v>261</v>
      </c>
      <c r="K752" s="11" t="s">
        <v>2958</v>
      </c>
      <c r="L752" s="11">
        <v>2</v>
      </c>
    </row>
    <row r="753" spans="1:12">
      <c r="A753" s="11" t="s">
        <v>1253</v>
      </c>
      <c r="D753" s="11" t="s">
        <v>260</v>
      </c>
      <c r="E753" s="19" t="s">
        <v>1503</v>
      </c>
      <c r="F753" s="10">
        <v>42036</v>
      </c>
      <c r="G753" s="10">
        <v>44228</v>
      </c>
      <c r="H753" s="11">
        <v>7</v>
      </c>
      <c r="I753" s="20" t="s">
        <v>259</v>
      </c>
      <c r="J753" s="11" t="s">
        <v>261</v>
      </c>
      <c r="K753" s="11" t="s">
        <v>2958</v>
      </c>
      <c r="L753" s="11">
        <v>2</v>
      </c>
    </row>
    <row r="754" spans="1:12">
      <c r="A754" s="11" t="s">
        <v>1254</v>
      </c>
      <c r="D754" s="11" t="s">
        <v>260</v>
      </c>
      <c r="E754" s="19" t="s">
        <v>1504</v>
      </c>
      <c r="F754" s="10">
        <v>42036</v>
      </c>
      <c r="G754" s="10">
        <v>44228</v>
      </c>
      <c r="H754" s="11">
        <v>7</v>
      </c>
      <c r="I754" s="20" t="s">
        <v>259</v>
      </c>
      <c r="J754" s="11" t="s">
        <v>261</v>
      </c>
      <c r="K754" s="11" t="s">
        <v>2958</v>
      </c>
      <c r="L754" s="11">
        <v>2</v>
      </c>
    </row>
    <row r="755" spans="1:12">
      <c r="A755" s="11" t="s">
        <v>1255</v>
      </c>
      <c r="D755" s="11" t="s">
        <v>260</v>
      </c>
      <c r="E755" s="19" t="s">
        <v>1505</v>
      </c>
      <c r="F755" s="10">
        <v>42036</v>
      </c>
      <c r="G755" s="10">
        <v>44228</v>
      </c>
      <c r="H755" s="11">
        <v>7</v>
      </c>
      <c r="I755" s="20" t="s">
        <v>259</v>
      </c>
      <c r="J755" s="11" t="s">
        <v>261</v>
      </c>
      <c r="K755" s="11" t="s">
        <v>2958</v>
      </c>
      <c r="L755" s="11">
        <v>2</v>
      </c>
    </row>
    <row r="756" spans="1:12">
      <c r="A756" s="11" t="s">
        <v>1256</v>
      </c>
      <c r="D756" s="11" t="s">
        <v>260</v>
      </c>
      <c r="E756" s="19" t="s">
        <v>1506</v>
      </c>
      <c r="F756" s="10">
        <v>42036</v>
      </c>
      <c r="G756" s="10">
        <v>44228</v>
      </c>
      <c r="H756" s="11">
        <v>7</v>
      </c>
      <c r="I756" s="20" t="s">
        <v>259</v>
      </c>
      <c r="J756" s="11" t="s">
        <v>261</v>
      </c>
      <c r="K756" s="11" t="s">
        <v>2958</v>
      </c>
      <c r="L756" s="11">
        <v>2</v>
      </c>
    </row>
    <row r="757" spans="1:12">
      <c r="A757" s="11" t="s">
        <v>1257</v>
      </c>
      <c r="D757" s="11" t="s">
        <v>260</v>
      </c>
      <c r="E757" s="19" t="s">
        <v>1507</v>
      </c>
      <c r="F757" s="10">
        <v>42036</v>
      </c>
      <c r="G757" s="10">
        <v>44228</v>
      </c>
      <c r="H757" s="11">
        <v>7</v>
      </c>
      <c r="I757" s="20" t="s">
        <v>259</v>
      </c>
      <c r="J757" s="11" t="s">
        <v>261</v>
      </c>
      <c r="K757" s="11" t="s">
        <v>2958</v>
      </c>
      <c r="L757" s="11">
        <v>2</v>
      </c>
    </row>
    <row r="758" spans="1:12">
      <c r="A758" s="11" t="s">
        <v>1258</v>
      </c>
      <c r="D758" s="11" t="s">
        <v>260</v>
      </c>
      <c r="E758" s="19" t="s">
        <v>1508</v>
      </c>
      <c r="F758" s="10">
        <v>42036</v>
      </c>
      <c r="G758" s="10">
        <v>44228</v>
      </c>
      <c r="H758" s="11">
        <v>7</v>
      </c>
      <c r="I758" s="20" t="s">
        <v>259</v>
      </c>
      <c r="J758" s="11" t="s">
        <v>261</v>
      </c>
      <c r="K758" s="11" t="s">
        <v>2958</v>
      </c>
      <c r="L758" s="11">
        <v>2</v>
      </c>
    </row>
    <row r="759" spans="1:12">
      <c r="A759" s="11" t="s">
        <v>1259</v>
      </c>
      <c r="D759" s="11" t="s">
        <v>260</v>
      </c>
      <c r="E759" s="19" t="s">
        <v>1509</v>
      </c>
      <c r="F759" s="10">
        <v>42036</v>
      </c>
      <c r="G759" s="10">
        <v>44228</v>
      </c>
      <c r="H759" s="11">
        <v>7</v>
      </c>
      <c r="I759" s="20" t="s">
        <v>259</v>
      </c>
      <c r="J759" s="11" t="s">
        <v>261</v>
      </c>
      <c r="K759" s="11" t="s">
        <v>2958</v>
      </c>
      <c r="L759" s="11">
        <v>2</v>
      </c>
    </row>
    <row r="760" spans="1:12">
      <c r="A760" s="11" t="s">
        <v>1260</v>
      </c>
      <c r="D760" s="11" t="s">
        <v>260</v>
      </c>
      <c r="E760" s="19" t="s">
        <v>1510</v>
      </c>
      <c r="F760" s="10">
        <v>42036</v>
      </c>
      <c r="G760" s="10">
        <v>44228</v>
      </c>
      <c r="H760" s="11">
        <v>7</v>
      </c>
      <c r="I760" s="20" t="s">
        <v>259</v>
      </c>
      <c r="J760" s="11" t="s">
        <v>261</v>
      </c>
      <c r="K760" s="11" t="s">
        <v>2958</v>
      </c>
      <c r="L760" s="11">
        <v>2</v>
      </c>
    </row>
    <row r="761" spans="1:12">
      <c r="A761" s="11" t="s">
        <v>1261</v>
      </c>
      <c r="D761" s="11" t="s">
        <v>260</v>
      </c>
      <c r="E761" s="19" t="s">
        <v>1511</v>
      </c>
      <c r="F761" s="10">
        <v>42036</v>
      </c>
      <c r="G761" s="10">
        <v>44228</v>
      </c>
      <c r="H761" s="11">
        <v>7</v>
      </c>
      <c r="I761" s="20" t="s">
        <v>259</v>
      </c>
      <c r="J761" s="11" t="s">
        <v>261</v>
      </c>
      <c r="K761" s="11" t="s">
        <v>2958</v>
      </c>
      <c r="L761" s="11">
        <v>2</v>
      </c>
    </row>
    <row r="762" spans="1:12">
      <c r="A762" s="11" t="s">
        <v>1512</v>
      </c>
      <c r="D762" s="11" t="s">
        <v>260</v>
      </c>
      <c r="E762" s="19" t="s">
        <v>1762</v>
      </c>
      <c r="F762" s="10">
        <v>42036</v>
      </c>
      <c r="G762" s="10">
        <v>44228</v>
      </c>
      <c r="H762" s="11">
        <v>7</v>
      </c>
      <c r="I762" s="20" t="s">
        <v>259</v>
      </c>
      <c r="J762" s="11" t="s">
        <v>261</v>
      </c>
      <c r="K762" s="11" t="s">
        <v>2958</v>
      </c>
      <c r="L762" s="11">
        <v>2</v>
      </c>
    </row>
    <row r="763" spans="1:12">
      <c r="A763" s="11" t="s">
        <v>1513</v>
      </c>
      <c r="D763" s="11" t="s">
        <v>260</v>
      </c>
      <c r="E763" s="19" t="s">
        <v>1763</v>
      </c>
      <c r="F763" s="10">
        <v>42036</v>
      </c>
      <c r="G763" s="10">
        <v>44228</v>
      </c>
      <c r="H763" s="11">
        <v>7</v>
      </c>
      <c r="I763" s="20" t="s">
        <v>259</v>
      </c>
      <c r="J763" s="11" t="s">
        <v>261</v>
      </c>
      <c r="K763" s="11" t="s">
        <v>2958</v>
      </c>
      <c r="L763" s="11">
        <v>2</v>
      </c>
    </row>
    <row r="764" spans="1:12">
      <c r="A764" s="11" t="s">
        <v>1514</v>
      </c>
      <c r="D764" s="11" t="s">
        <v>260</v>
      </c>
      <c r="E764" s="19" t="s">
        <v>1764</v>
      </c>
      <c r="F764" s="10">
        <v>42036</v>
      </c>
      <c r="G764" s="10">
        <v>44228</v>
      </c>
      <c r="H764" s="11">
        <v>7</v>
      </c>
      <c r="I764" s="20" t="s">
        <v>259</v>
      </c>
      <c r="J764" s="11" t="s">
        <v>261</v>
      </c>
      <c r="K764" s="11" t="s">
        <v>2958</v>
      </c>
      <c r="L764" s="11">
        <v>2</v>
      </c>
    </row>
    <row r="765" spans="1:12">
      <c r="A765" s="11" t="s">
        <v>1515</v>
      </c>
      <c r="D765" s="11" t="s">
        <v>260</v>
      </c>
      <c r="E765" s="19" t="s">
        <v>1765</v>
      </c>
      <c r="F765" s="10">
        <v>42036</v>
      </c>
      <c r="G765" s="10">
        <v>44228</v>
      </c>
      <c r="H765" s="11">
        <v>7</v>
      </c>
      <c r="I765" s="20" t="s">
        <v>259</v>
      </c>
      <c r="J765" s="11" t="s">
        <v>261</v>
      </c>
      <c r="K765" s="11" t="s">
        <v>2958</v>
      </c>
      <c r="L765" s="11">
        <v>2</v>
      </c>
    </row>
    <row r="766" spans="1:12">
      <c r="A766" s="11" t="s">
        <v>1516</v>
      </c>
      <c r="D766" s="11" t="s">
        <v>260</v>
      </c>
      <c r="E766" s="19" t="s">
        <v>1766</v>
      </c>
      <c r="F766" s="10">
        <v>42036</v>
      </c>
      <c r="G766" s="10">
        <v>44228</v>
      </c>
      <c r="H766" s="11">
        <v>7</v>
      </c>
      <c r="I766" s="20" t="s">
        <v>259</v>
      </c>
      <c r="J766" s="11" t="s">
        <v>261</v>
      </c>
      <c r="K766" s="11" t="s">
        <v>2958</v>
      </c>
      <c r="L766" s="11">
        <v>2</v>
      </c>
    </row>
    <row r="767" spans="1:12">
      <c r="A767" s="11" t="s">
        <v>1517</v>
      </c>
      <c r="D767" s="11" t="s">
        <v>260</v>
      </c>
      <c r="E767" s="19" t="s">
        <v>1767</v>
      </c>
      <c r="F767" s="10">
        <v>42036</v>
      </c>
      <c r="G767" s="10">
        <v>44228</v>
      </c>
      <c r="H767" s="11">
        <v>7</v>
      </c>
      <c r="I767" s="20" t="s">
        <v>259</v>
      </c>
      <c r="J767" s="11" t="s">
        <v>261</v>
      </c>
      <c r="K767" s="11" t="s">
        <v>2958</v>
      </c>
      <c r="L767" s="11">
        <v>2</v>
      </c>
    </row>
    <row r="768" spans="1:12">
      <c r="A768" s="11" t="s">
        <v>1518</v>
      </c>
      <c r="D768" s="11" t="s">
        <v>260</v>
      </c>
      <c r="E768" s="19" t="s">
        <v>1768</v>
      </c>
      <c r="F768" s="10">
        <v>42036</v>
      </c>
      <c r="G768" s="10">
        <v>44228</v>
      </c>
      <c r="H768" s="11">
        <v>7</v>
      </c>
      <c r="I768" s="20" t="s">
        <v>259</v>
      </c>
      <c r="J768" s="11" t="s">
        <v>261</v>
      </c>
      <c r="K768" s="11" t="s">
        <v>2958</v>
      </c>
      <c r="L768" s="11">
        <v>2</v>
      </c>
    </row>
    <row r="769" spans="1:12">
      <c r="A769" s="11" t="s">
        <v>1519</v>
      </c>
      <c r="D769" s="11" t="s">
        <v>260</v>
      </c>
      <c r="E769" s="19" t="s">
        <v>1769</v>
      </c>
      <c r="F769" s="10">
        <v>42036</v>
      </c>
      <c r="G769" s="10">
        <v>44228</v>
      </c>
      <c r="H769" s="11">
        <v>7</v>
      </c>
      <c r="I769" s="20" t="s">
        <v>259</v>
      </c>
      <c r="J769" s="11" t="s">
        <v>261</v>
      </c>
      <c r="K769" s="11" t="s">
        <v>2958</v>
      </c>
      <c r="L769" s="11">
        <v>2</v>
      </c>
    </row>
    <row r="770" spans="1:12">
      <c r="A770" s="11" t="s">
        <v>1520</v>
      </c>
      <c r="D770" s="11" t="s">
        <v>260</v>
      </c>
      <c r="E770" s="19" t="s">
        <v>1770</v>
      </c>
      <c r="F770" s="10">
        <v>42036</v>
      </c>
      <c r="G770" s="10">
        <v>44228</v>
      </c>
      <c r="H770" s="11">
        <v>7</v>
      </c>
      <c r="I770" s="20" t="s">
        <v>259</v>
      </c>
      <c r="J770" s="11" t="s">
        <v>261</v>
      </c>
      <c r="K770" s="11" t="s">
        <v>2958</v>
      </c>
      <c r="L770" s="11">
        <v>2</v>
      </c>
    </row>
    <row r="771" spans="1:12">
      <c r="A771" s="11" t="s">
        <v>1521</v>
      </c>
      <c r="D771" s="11" t="s">
        <v>260</v>
      </c>
      <c r="E771" s="19" t="s">
        <v>1771</v>
      </c>
      <c r="F771" s="10">
        <v>42036</v>
      </c>
      <c r="G771" s="10">
        <v>44228</v>
      </c>
      <c r="H771" s="11">
        <v>7</v>
      </c>
      <c r="I771" s="20" t="s">
        <v>259</v>
      </c>
      <c r="J771" s="11" t="s">
        <v>261</v>
      </c>
      <c r="K771" s="11" t="s">
        <v>2958</v>
      </c>
      <c r="L771" s="11">
        <v>2</v>
      </c>
    </row>
    <row r="772" spans="1:12">
      <c r="A772" s="11" t="s">
        <v>1522</v>
      </c>
      <c r="D772" s="11" t="s">
        <v>260</v>
      </c>
      <c r="E772" s="19" t="s">
        <v>1772</v>
      </c>
      <c r="F772" s="10">
        <v>42036</v>
      </c>
      <c r="G772" s="10">
        <v>44228</v>
      </c>
      <c r="H772" s="11">
        <v>7</v>
      </c>
      <c r="I772" s="20" t="s">
        <v>259</v>
      </c>
      <c r="J772" s="11" t="s">
        <v>261</v>
      </c>
      <c r="K772" s="11" t="s">
        <v>2958</v>
      </c>
      <c r="L772" s="11">
        <v>2</v>
      </c>
    </row>
    <row r="773" spans="1:12">
      <c r="A773" s="11" t="s">
        <v>1523</v>
      </c>
      <c r="D773" s="11" t="s">
        <v>260</v>
      </c>
      <c r="E773" s="19" t="s">
        <v>1773</v>
      </c>
      <c r="F773" s="10">
        <v>42036</v>
      </c>
      <c r="G773" s="10">
        <v>44228</v>
      </c>
      <c r="H773" s="11">
        <v>7</v>
      </c>
      <c r="I773" s="20" t="s">
        <v>259</v>
      </c>
      <c r="J773" s="11" t="s">
        <v>261</v>
      </c>
      <c r="K773" s="11" t="s">
        <v>2958</v>
      </c>
      <c r="L773" s="11">
        <v>2</v>
      </c>
    </row>
    <row r="774" spans="1:12">
      <c r="A774" s="11" t="s">
        <v>1524</v>
      </c>
      <c r="D774" s="11" t="s">
        <v>260</v>
      </c>
      <c r="E774" s="19" t="s">
        <v>1774</v>
      </c>
      <c r="F774" s="10">
        <v>42036</v>
      </c>
      <c r="G774" s="10">
        <v>44228</v>
      </c>
      <c r="H774" s="11">
        <v>7</v>
      </c>
      <c r="I774" s="20" t="s">
        <v>259</v>
      </c>
      <c r="J774" s="11" t="s">
        <v>261</v>
      </c>
      <c r="K774" s="11" t="s">
        <v>2958</v>
      </c>
      <c r="L774" s="11">
        <v>2</v>
      </c>
    </row>
    <row r="775" spans="1:12">
      <c r="A775" s="11" t="s">
        <v>1525</v>
      </c>
      <c r="D775" s="11" t="s">
        <v>260</v>
      </c>
      <c r="E775" s="19" t="s">
        <v>1775</v>
      </c>
      <c r="F775" s="10">
        <v>42036</v>
      </c>
      <c r="G775" s="10">
        <v>44228</v>
      </c>
      <c r="H775" s="11">
        <v>7</v>
      </c>
      <c r="I775" s="20" t="s">
        <v>259</v>
      </c>
      <c r="J775" s="11" t="s">
        <v>261</v>
      </c>
      <c r="K775" s="11" t="s">
        <v>2958</v>
      </c>
      <c r="L775" s="11">
        <v>2</v>
      </c>
    </row>
    <row r="776" spans="1:12">
      <c r="A776" s="11" t="s">
        <v>1526</v>
      </c>
      <c r="D776" s="11" t="s">
        <v>260</v>
      </c>
      <c r="E776" s="19" t="s">
        <v>1776</v>
      </c>
      <c r="F776" s="10">
        <v>42036</v>
      </c>
      <c r="G776" s="10">
        <v>44228</v>
      </c>
      <c r="H776" s="11">
        <v>7</v>
      </c>
      <c r="I776" s="20" t="s">
        <v>259</v>
      </c>
      <c r="J776" s="11" t="s">
        <v>261</v>
      </c>
      <c r="K776" s="11" t="s">
        <v>2958</v>
      </c>
      <c r="L776" s="11">
        <v>2</v>
      </c>
    </row>
    <row r="777" spans="1:12">
      <c r="A777" s="11" t="s">
        <v>1527</v>
      </c>
      <c r="D777" s="11" t="s">
        <v>260</v>
      </c>
      <c r="E777" s="19" t="s">
        <v>1777</v>
      </c>
      <c r="F777" s="10">
        <v>42036</v>
      </c>
      <c r="G777" s="10">
        <v>44228</v>
      </c>
      <c r="H777" s="11">
        <v>7</v>
      </c>
      <c r="I777" s="20" t="s">
        <v>259</v>
      </c>
      <c r="J777" s="11" t="s">
        <v>261</v>
      </c>
      <c r="K777" s="11" t="s">
        <v>2958</v>
      </c>
      <c r="L777" s="11">
        <v>2</v>
      </c>
    </row>
    <row r="778" spans="1:12">
      <c r="A778" s="11" t="s">
        <v>1528</v>
      </c>
      <c r="D778" s="11" t="s">
        <v>260</v>
      </c>
      <c r="E778" s="19" t="s">
        <v>1778</v>
      </c>
      <c r="F778" s="10">
        <v>42036</v>
      </c>
      <c r="G778" s="10">
        <v>44228</v>
      </c>
      <c r="H778" s="11">
        <v>7</v>
      </c>
      <c r="I778" s="20" t="s">
        <v>259</v>
      </c>
      <c r="J778" s="11" t="s">
        <v>261</v>
      </c>
      <c r="K778" s="11" t="s">
        <v>2958</v>
      </c>
      <c r="L778" s="11">
        <v>2</v>
      </c>
    </row>
    <row r="779" spans="1:12">
      <c r="A779" s="11" t="s">
        <v>1529</v>
      </c>
      <c r="D779" s="11" t="s">
        <v>260</v>
      </c>
      <c r="E779" s="19" t="s">
        <v>1779</v>
      </c>
      <c r="F779" s="10">
        <v>42036</v>
      </c>
      <c r="G779" s="10">
        <v>44228</v>
      </c>
      <c r="H779" s="11">
        <v>7</v>
      </c>
      <c r="I779" s="20" t="s">
        <v>259</v>
      </c>
      <c r="J779" s="11" t="s">
        <v>261</v>
      </c>
      <c r="K779" s="11" t="s">
        <v>2958</v>
      </c>
      <c r="L779" s="11">
        <v>2</v>
      </c>
    </row>
    <row r="780" spans="1:12">
      <c r="A780" s="11" t="s">
        <v>1530</v>
      </c>
      <c r="D780" s="11" t="s">
        <v>260</v>
      </c>
      <c r="E780" s="19" t="s">
        <v>1780</v>
      </c>
      <c r="F780" s="10">
        <v>42036</v>
      </c>
      <c r="G780" s="10">
        <v>44228</v>
      </c>
      <c r="H780" s="11">
        <v>7</v>
      </c>
      <c r="I780" s="20" t="s">
        <v>259</v>
      </c>
      <c r="J780" s="11" t="s">
        <v>261</v>
      </c>
      <c r="K780" s="11" t="s">
        <v>2958</v>
      </c>
      <c r="L780" s="11">
        <v>2</v>
      </c>
    </row>
    <row r="781" spans="1:12">
      <c r="A781" s="11" t="s">
        <v>1531</v>
      </c>
      <c r="D781" s="11" t="s">
        <v>260</v>
      </c>
      <c r="E781" s="19" t="s">
        <v>1781</v>
      </c>
      <c r="F781" s="10">
        <v>42036</v>
      </c>
      <c r="G781" s="10">
        <v>44228</v>
      </c>
      <c r="H781" s="11">
        <v>7</v>
      </c>
      <c r="I781" s="20" t="s">
        <v>259</v>
      </c>
      <c r="J781" s="11" t="s">
        <v>261</v>
      </c>
      <c r="K781" s="11" t="s">
        <v>2958</v>
      </c>
      <c r="L781" s="11">
        <v>2</v>
      </c>
    </row>
    <row r="782" spans="1:12">
      <c r="A782" s="11" t="s">
        <v>1532</v>
      </c>
      <c r="D782" s="11" t="s">
        <v>260</v>
      </c>
      <c r="E782" s="19" t="s">
        <v>1782</v>
      </c>
      <c r="F782" s="10">
        <v>42036</v>
      </c>
      <c r="G782" s="10">
        <v>44228</v>
      </c>
      <c r="H782" s="11">
        <v>7</v>
      </c>
      <c r="I782" s="20" t="s">
        <v>259</v>
      </c>
      <c r="J782" s="11" t="s">
        <v>261</v>
      </c>
      <c r="K782" s="11" t="s">
        <v>2958</v>
      </c>
      <c r="L782" s="11">
        <v>2</v>
      </c>
    </row>
    <row r="783" spans="1:12">
      <c r="A783" s="11" t="s">
        <v>1533</v>
      </c>
      <c r="D783" s="11" t="s">
        <v>260</v>
      </c>
      <c r="E783" s="19" t="s">
        <v>1783</v>
      </c>
      <c r="F783" s="10">
        <v>42036</v>
      </c>
      <c r="G783" s="10">
        <v>44228</v>
      </c>
      <c r="H783" s="11">
        <v>7</v>
      </c>
      <c r="I783" s="20" t="s">
        <v>259</v>
      </c>
      <c r="J783" s="11" t="s">
        <v>261</v>
      </c>
      <c r="K783" s="11" t="s">
        <v>2958</v>
      </c>
      <c r="L783" s="11">
        <v>2</v>
      </c>
    </row>
    <row r="784" spans="1:12">
      <c r="A784" s="11" t="s">
        <v>1534</v>
      </c>
      <c r="D784" s="11" t="s">
        <v>260</v>
      </c>
      <c r="E784" s="19" t="s">
        <v>1784</v>
      </c>
      <c r="F784" s="10">
        <v>42036</v>
      </c>
      <c r="G784" s="10">
        <v>44228</v>
      </c>
      <c r="H784" s="11">
        <v>7</v>
      </c>
      <c r="I784" s="20" t="s">
        <v>259</v>
      </c>
      <c r="J784" s="11" t="s">
        <v>261</v>
      </c>
      <c r="K784" s="11" t="s">
        <v>2958</v>
      </c>
      <c r="L784" s="11">
        <v>2</v>
      </c>
    </row>
    <row r="785" spans="1:12">
      <c r="A785" s="11" t="s">
        <v>1535</v>
      </c>
      <c r="D785" s="11" t="s">
        <v>260</v>
      </c>
      <c r="E785" s="19" t="s">
        <v>1785</v>
      </c>
      <c r="F785" s="10">
        <v>42036</v>
      </c>
      <c r="G785" s="10">
        <v>44228</v>
      </c>
      <c r="H785" s="11">
        <v>7</v>
      </c>
      <c r="I785" s="20" t="s">
        <v>259</v>
      </c>
      <c r="J785" s="11" t="s">
        <v>261</v>
      </c>
      <c r="K785" s="11" t="s">
        <v>2958</v>
      </c>
      <c r="L785" s="11">
        <v>2</v>
      </c>
    </row>
    <row r="786" spans="1:12">
      <c r="A786" s="11" t="s">
        <v>1536</v>
      </c>
      <c r="D786" s="11" t="s">
        <v>260</v>
      </c>
      <c r="E786" s="19" t="s">
        <v>1786</v>
      </c>
      <c r="F786" s="10">
        <v>42036</v>
      </c>
      <c r="G786" s="10">
        <v>44228</v>
      </c>
      <c r="H786" s="11">
        <v>7</v>
      </c>
      <c r="I786" s="20" t="s">
        <v>259</v>
      </c>
      <c r="J786" s="11" t="s">
        <v>261</v>
      </c>
      <c r="K786" s="11" t="s">
        <v>2958</v>
      </c>
      <c r="L786" s="11">
        <v>2</v>
      </c>
    </row>
    <row r="787" spans="1:12">
      <c r="A787" s="11" t="s">
        <v>1537</v>
      </c>
      <c r="D787" s="11" t="s">
        <v>260</v>
      </c>
      <c r="E787" s="19" t="s">
        <v>1787</v>
      </c>
      <c r="F787" s="10">
        <v>42036</v>
      </c>
      <c r="G787" s="10">
        <v>44228</v>
      </c>
      <c r="H787" s="11">
        <v>7</v>
      </c>
      <c r="I787" s="20" t="s">
        <v>259</v>
      </c>
      <c r="J787" s="11" t="s">
        <v>261</v>
      </c>
      <c r="K787" s="11" t="s">
        <v>2958</v>
      </c>
      <c r="L787" s="11">
        <v>2</v>
      </c>
    </row>
    <row r="788" spans="1:12">
      <c r="A788" s="11" t="s">
        <v>1538</v>
      </c>
      <c r="D788" s="11" t="s">
        <v>260</v>
      </c>
      <c r="E788" s="19" t="s">
        <v>1788</v>
      </c>
      <c r="F788" s="10">
        <v>42036</v>
      </c>
      <c r="G788" s="10">
        <v>44228</v>
      </c>
      <c r="H788" s="11">
        <v>7</v>
      </c>
      <c r="I788" s="20" t="s">
        <v>259</v>
      </c>
      <c r="J788" s="11" t="s">
        <v>261</v>
      </c>
      <c r="K788" s="11" t="s">
        <v>2958</v>
      </c>
      <c r="L788" s="11">
        <v>2</v>
      </c>
    </row>
    <row r="789" spans="1:12">
      <c r="A789" s="11" t="s">
        <v>1539</v>
      </c>
      <c r="D789" s="11" t="s">
        <v>260</v>
      </c>
      <c r="E789" s="19" t="s">
        <v>1789</v>
      </c>
      <c r="F789" s="10">
        <v>42036</v>
      </c>
      <c r="G789" s="10">
        <v>44228</v>
      </c>
      <c r="H789" s="11">
        <v>7</v>
      </c>
      <c r="I789" s="20" t="s">
        <v>259</v>
      </c>
      <c r="J789" s="11" t="s">
        <v>261</v>
      </c>
      <c r="K789" s="11" t="s">
        <v>2958</v>
      </c>
      <c r="L789" s="11">
        <v>2</v>
      </c>
    </row>
    <row r="790" spans="1:12">
      <c r="A790" s="11" t="s">
        <v>1540</v>
      </c>
      <c r="D790" s="11" t="s">
        <v>260</v>
      </c>
      <c r="E790" s="19" t="s">
        <v>1790</v>
      </c>
      <c r="F790" s="10">
        <v>42036</v>
      </c>
      <c r="G790" s="10">
        <v>44228</v>
      </c>
      <c r="H790" s="11">
        <v>7</v>
      </c>
      <c r="I790" s="20" t="s">
        <v>259</v>
      </c>
      <c r="J790" s="11" t="s">
        <v>261</v>
      </c>
      <c r="K790" s="11" t="s">
        <v>2958</v>
      </c>
      <c r="L790" s="11">
        <v>2</v>
      </c>
    </row>
    <row r="791" spans="1:12">
      <c r="A791" s="11" t="s">
        <v>1541</v>
      </c>
      <c r="D791" s="11" t="s">
        <v>260</v>
      </c>
      <c r="E791" s="19" t="s">
        <v>1791</v>
      </c>
      <c r="F791" s="10">
        <v>42036</v>
      </c>
      <c r="G791" s="10">
        <v>44228</v>
      </c>
      <c r="H791" s="11">
        <v>7</v>
      </c>
      <c r="I791" s="20" t="s">
        <v>259</v>
      </c>
      <c r="J791" s="11" t="s">
        <v>261</v>
      </c>
      <c r="K791" s="11" t="s">
        <v>2958</v>
      </c>
      <c r="L791" s="11">
        <v>2</v>
      </c>
    </row>
    <row r="792" spans="1:12">
      <c r="A792" s="11" t="s">
        <v>1542</v>
      </c>
      <c r="D792" s="11" t="s">
        <v>260</v>
      </c>
      <c r="E792" s="19" t="s">
        <v>1792</v>
      </c>
      <c r="F792" s="10">
        <v>42036</v>
      </c>
      <c r="G792" s="10">
        <v>44228</v>
      </c>
      <c r="H792" s="11">
        <v>7</v>
      </c>
      <c r="I792" s="20" t="s">
        <v>259</v>
      </c>
      <c r="J792" s="11" t="s">
        <v>261</v>
      </c>
      <c r="K792" s="11" t="s">
        <v>2958</v>
      </c>
      <c r="L792" s="11">
        <v>2</v>
      </c>
    </row>
    <row r="793" spans="1:12">
      <c r="A793" s="11" t="s">
        <v>1543</v>
      </c>
      <c r="D793" s="11" t="s">
        <v>260</v>
      </c>
      <c r="E793" s="19" t="s">
        <v>1793</v>
      </c>
      <c r="F793" s="10">
        <v>42036</v>
      </c>
      <c r="G793" s="10">
        <v>44228</v>
      </c>
      <c r="H793" s="11">
        <v>7</v>
      </c>
      <c r="I793" s="20" t="s">
        <v>259</v>
      </c>
      <c r="J793" s="11" t="s">
        <v>261</v>
      </c>
      <c r="K793" s="11" t="s">
        <v>2958</v>
      </c>
      <c r="L793" s="11">
        <v>2</v>
      </c>
    </row>
    <row r="794" spans="1:12">
      <c r="A794" s="11" t="s">
        <v>1544</v>
      </c>
      <c r="D794" s="11" t="s">
        <v>260</v>
      </c>
      <c r="E794" s="19" t="s">
        <v>1794</v>
      </c>
      <c r="F794" s="10">
        <v>42036</v>
      </c>
      <c r="G794" s="10">
        <v>44228</v>
      </c>
      <c r="H794" s="11">
        <v>7</v>
      </c>
      <c r="I794" s="20" t="s">
        <v>259</v>
      </c>
      <c r="J794" s="11" t="s">
        <v>261</v>
      </c>
      <c r="K794" s="11" t="s">
        <v>2958</v>
      </c>
      <c r="L794" s="11">
        <v>2</v>
      </c>
    </row>
    <row r="795" spans="1:12">
      <c r="A795" s="11" t="s">
        <v>1545</v>
      </c>
      <c r="D795" s="11" t="s">
        <v>260</v>
      </c>
      <c r="E795" s="19" t="s">
        <v>1795</v>
      </c>
      <c r="F795" s="10">
        <v>42036</v>
      </c>
      <c r="G795" s="10">
        <v>44228</v>
      </c>
      <c r="H795" s="11">
        <v>7</v>
      </c>
      <c r="I795" s="20" t="s">
        <v>259</v>
      </c>
      <c r="J795" s="11" t="s">
        <v>261</v>
      </c>
      <c r="K795" s="11" t="s">
        <v>2958</v>
      </c>
      <c r="L795" s="11">
        <v>2</v>
      </c>
    </row>
    <row r="796" spans="1:12">
      <c r="A796" s="11" t="s">
        <v>1546</v>
      </c>
      <c r="D796" s="11" t="s">
        <v>260</v>
      </c>
      <c r="E796" s="19" t="s">
        <v>1796</v>
      </c>
      <c r="F796" s="10">
        <v>42036</v>
      </c>
      <c r="G796" s="10">
        <v>44228</v>
      </c>
      <c r="H796" s="11">
        <v>7</v>
      </c>
      <c r="I796" s="20" t="s">
        <v>259</v>
      </c>
      <c r="J796" s="11" t="s">
        <v>261</v>
      </c>
      <c r="K796" s="11" t="s">
        <v>2958</v>
      </c>
      <c r="L796" s="11">
        <v>2</v>
      </c>
    </row>
    <row r="797" spans="1:12">
      <c r="A797" s="11" t="s">
        <v>1547</v>
      </c>
      <c r="D797" s="11" t="s">
        <v>260</v>
      </c>
      <c r="E797" s="19" t="s">
        <v>1797</v>
      </c>
      <c r="F797" s="10">
        <v>42036</v>
      </c>
      <c r="G797" s="10">
        <v>44228</v>
      </c>
      <c r="H797" s="11">
        <v>7</v>
      </c>
      <c r="I797" s="20" t="s">
        <v>259</v>
      </c>
      <c r="J797" s="11" t="s">
        <v>261</v>
      </c>
      <c r="K797" s="11" t="s">
        <v>2958</v>
      </c>
      <c r="L797" s="11">
        <v>2</v>
      </c>
    </row>
    <row r="798" spans="1:12">
      <c r="A798" s="11" t="s">
        <v>1548</v>
      </c>
      <c r="D798" s="11" t="s">
        <v>260</v>
      </c>
      <c r="E798" s="19" t="s">
        <v>1798</v>
      </c>
      <c r="F798" s="10">
        <v>42036</v>
      </c>
      <c r="G798" s="10">
        <v>44228</v>
      </c>
      <c r="H798" s="11">
        <v>7</v>
      </c>
      <c r="I798" s="20" t="s">
        <v>259</v>
      </c>
      <c r="J798" s="11" t="s">
        <v>261</v>
      </c>
      <c r="K798" s="11" t="s">
        <v>2958</v>
      </c>
      <c r="L798" s="11">
        <v>2</v>
      </c>
    </row>
    <row r="799" spans="1:12">
      <c r="A799" s="11" t="s">
        <v>1549</v>
      </c>
      <c r="D799" s="11" t="s">
        <v>260</v>
      </c>
      <c r="E799" s="19" t="s">
        <v>1799</v>
      </c>
      <c r="F799" s="10">
        <v>42036</v>
      </c>
      <c r="G799" s="10">
        <v>44228</v>
      </c>
      <c r="H799" s="11">
        <v>7</v>
      </c>
      <c r="I799" s="20" t="s">
        <v>259</v>
      </c>
      <c r="J799" s="11" t="s">
        <v>261</v>
      </c>
      <c r="K799" s="11" t="s">
        <v>2958</v>
      </c>
      <c r="L799" s="11">
        <v>2</v>
      </c>
    </row>
    <row r="800" spans="1:12">
      <c r="A800" s="11" t="s">
        <v>1550</v>
      </c>
      <c r="D800" s="11" t="s">
        <v>260</v>
      </c>
      <c r="E800" s="19" t="s">
        <v>1800</v>
      </c>
      <c r="F800" s="10">
        <v>42036</v>
      </c>
      <c r="G800" s="10">
        <v>44228</v>
      </c>
      <c r="H800" s="11">
        <v>7</v>
      </c>
      <c r="I800" s="20" t="s">
        <v>259</v>
      </c>
      <c r="J800" s="11" t="s">
        <v>261</v>
      </c>
      <c r="K800" s="11" t="s">
        <v>2958</v>
      </c>
      <c r="L800" s="11">
        <v>2</v>
      </c>
    </row>
    <row r="801" spans="1:12">
      <c r="A801" s="11" t="s">
        <v>1551</v>
      </c>
      <c r="D801" s="11" t="s">
        <v>260</v>
      </c>
      <c r="E801" s="19" t="s">
        <v>1801</v>
      </c>
      <c r="F801" s="10">
        <v>42036</v>
      </c>
      <c r="G801" s="10">
        <v>44228</v>
      </c>
      <c r="H801" s="11">
        <v>7</v>
      </c>
      <c r="I801" s="20" t="s">
        <v>259</v>
      </c>
      <c r="J801" s="11" t="s">
        <v>261</v>
      </c>
      <c r="K801" s="11" t="s">
        <v>2958</v>
      </c>
      <c r="L801" s="11">
        <v>2</v>
      </c>
    </row>
    <row r="802" spans="1:12">
      <c r="A802" s="11" t="s">
        <v>1552</v>
      </c>
      <c r="D802" s="11" t="s">
        <v>260</v>
      </c>
      <c r="E802" s="19" t="s">
        <v>1802</v>
      </c>
      <c r="F802" s="10">
        <v>42036</v>
      </c>
      <c r="G802" s="10">
        <v>44228</v>
      </c>
      <c r="H802" s="11">
        <v>7</v>
      </c>
      <c r="I802" s="20" t="s">
        <v>259</v>
      </c>
      <c r="J802" s="11" t="s">
        <v>261</v>
      </c>
      <c r="K802" s="11" t="s">
        <v>2958</v>
      </c>
      <c r="L802" s="11">
        <v>2</v>
      </c>
    </row>
    <row r="803" spans="1:12">
      <c r="A803" s="11" t="s">
        <v>1553</v>
      </c>
      <c r="D803" s="11" t="s">
        <v>260</v>
      </c>
      <c r="E803" s="19" t="s">
        <v>1803</v>
      </c>
      <c r="F803" s="10">
        <v>42036</v>
      </c>
      <c r="G803" s="10">
        <v>44228</v>
      </c>
      <c r="H803" s="11">
        <v>7</v>
      </c>
      <c r="I803" s="20" t="s">
        <v>259</v>
      </c>
      <c r="J803" s="11" t="s">
        <v>261</v>
      </c>
      <c r="K803" s="11" t="s">
        <v>2958</v>
      </c>
      <c r="L803" s="11">
        <v>2</v>
      </c>
    </row>
    <row r="804" spans="1:12">
      <c r="A804" s="11" t="s">
        <v>1554</v>
      </c>
      <c r="D804" s="11" t="s">
        <v>260</v>
      </c>
      <c r="E804" s="19" t="s">
        <v>1804</v>
      </c>
      <c r="F804" s="10">
        <v>42036</v>
      </c>
      <c r="G804" s="10">
        <v>44228</v>
      </c>
      <c r="H804" s="11">
        <v>7</v>
      </c>
      <c r="I804" s="20" t="s">
        <v>259</v>
      </c>
      <c r="J804" s="11" t="s">
        <v>261</v>
      </c>
      <c r="K804" s="11" t="s">
        <v>2958</v>
      </c>
      <c r="L804" s="11">
        <v>2</v>
      </c>
    </row>
    <row r="805" spans="1:12">
      <c r="A805" s="11" t="s">
        <v>1555</v>
      </c>
      <c r="D805" s="11" t="s">
        <v>260</v>
      </c>
      <c r="E805" s="19" t="s">
        <v>1805</v>
      </c>
      <c r="F805" s="10">
        <v>42036</v>
      </c>
      <c r="G805" s="10">
        <v>44228</v>
      </c>
      <c r="H805" s="11">
        <v>7</v>
      </c>
      <c r="I805" s="20" t="s">
        <v>259</v>
      </c>
      <c r="J805" s="11" t="s">
        <v>261</v>
      </c>
      <c r="K805" s="11" t="s">
        <v>2958</v>
      </c>
      <c r="L805" s="11">
        <v>2</v>
      </c>
    </row>
    <row r="806" spans="1:12">
      <c r="A806" s="11" t="s">
        <v>1556</v>
      </c>
      <c r="D806" s="11" t="s">
        <v>260</v>
      </c>
      <c r="E806" s="19" t="s">
        <v>1806</v>
      </c>
      <c r="F806" s="10">
        <v>42036</v>
      </c>
      <c r="G806" s="10">
        <v>44228</v>
      </c>
      <c r="H806" s="11">
        <v>7</v>
      </c>
      <c r="I806" s="20" t="s">
        <v>259</v>
      </c>
      <c r="J806" s="11" t="s">
        <v>261</v>
      </c>
      <c r="K806" s="11" t="s">
        <v>2958</v>
      </c>
      <c r="L806" s="11">
        <v>2</v>
      </c>
    </row>
    <row r="807" spans="1:12">
      <c r="A807" s="11" t="s">
        <v>1557</v>
      </c>
      <c r="D807" s="11" t="s">
        <v>260</v>
      </c>
      <c r="E807" s="19" t="s">
        <v>1807</v>
      </c>
      <c r="F807" s="10">
        <v>42036</v>
      </c>
      <c r="G807" s="10">
        <v>44228</v>
      </c>
      <c r="H807" s="11">
        <v>7</v>
      </c>
      <c r="I807" s="20" t="s">
        <v>259</v>
      </c>
      <c r="J807" s="11" t="s">
        <v>261</v>
      </c>
      <c r="K807" s="11" t="s">
        <v>2958</v>
      </c>
      <c r="L807" s="11">
        <v>2</v>
      </c>
    </row>
    <row r="808" spans="1:12">
      <c r="A808" s="11" t="s">
        <v>1558</v>
      </c>
      <c r="D808" s="11" t="s">
        <v>260</v>
      </c>
      <c r="E808" s="19" t="s">
        <v>1808</v>
      </c>
      <c r="F808" s="10">
        <v>42036</v>
      </c>
      <c r="G808" s="10">
        <v>44228</v>
      </c>
      <c r="H808" s="11">
        <v>7</v>
      </c>
      <c r="I808" s="20" t="s">
        <v>259</v>
      </c>
      <c r="J808" s="11" t="s">
        <v>261</v>
      </c>
      <c r="K808" s="11" t="s">
        <v>2958</v>
      </c>
      <c r="L808" s="11">
        <v>2</v>
      </c>
    </row>
    <row r="809" spans="1:12">
      <c r="A809" s="11" t="s">
        <v>1559</v>
      </c>
      <c r="D809" s="11" t="s">
        <v>260</v>
      </c>
      <c r="E809" s="19" t="s">
        <v>1809</v>
      </c>
      <c r="F809" s="10">
        <v>42036</v>
      </c>
      <c r="G809" s="10">
        <v>44228</v>
      </c>
      <c r="H809" s="11">
        <v>7</v>
      </c>
      <c r="I809" s="20" t="s">
        <v>259</v>
      </c>
      <c r="J809" s="11" t="s">
        <v>261</v>
      </c>
      <c r="K809" s="11" t="s">
        <v>2958</v>
      </c>
      <c r="L809" s="11">
        <v>2</v>
      </c>
    </row>
    <row r="810" spans="1:12">
      <c r="A810" s="11" t="s">
        <v>1560</v>
      </c>
      <c r="D810" s="11" t="s">
        <v>260</v>
      </c>
      <c r="E810" s="19" t="s">
        <v>1810</v>
      </c>
      <c r="F810" s="10">
        <v>42036</v>
      </c>
      <c r="G810" s="10">
        <v>44228</v>
      </c>
      <c r="H810" s="11">
        <v>7</v>
      </c>
      <c r="I810" s="20" t="s">
        <v>259</v>
      </c>
      <c r="J810" s="11" t="s">
        <v>261</v>
      </c>
      <c r="K810" s="11" t="s">
        <v>2958</v>
      </c>
      <c r="L810" s="11">
        <v>2</v>
      </c>
    </row>
    <row r="811" spans="1:12">
      <c r="A811" s="11" t="s">
        <v>1561</v>
      </c>
      <c r="D811" s="11" t="s">
        <v>260</v>
      </c>
      <c r="E811" s="19" t="s">
        <v>1811</v>
      </c>
      <c r="F811" s="10">
        <v>42036</v>
      </c>
      <c r="G811" s="10">
        <v>44228</v>
      </c>
      <c r="H811" s="11">
        <v>7</v>
      </c>
      <c r="I811" s="20" t="s">
        <v>259</v>
      </c>
      <c r="J811" s="11" t="s">
        <v>261</v>
      </c>
      <c r="K811" s="11" t="s">
        <v>2958</v>
      </c>
      <c r="L811" s="11">
        <v>2</v>
      </c>
    </row>
    <row r="812" spans="1:12">
      <c r="A812" s="11" t="s">
        <v>1562</v>
      </c>
      <c r="D812" s="11" t="s">
        <v>260</v>
      </c>
      <c r="E812" s="19" t="s">
        <v>1812</v>
      </c>
      <c r="F812" s="10">
        <v>42036</v>
      </c>
      <c r="G812" s="10">
        <v>44228</v>
      </c>
      <c r="H812" s="11">
        <v>7</v>
      </c>
      <c r="I812" s="20" t="s">
        <v>259</v>
      </c>
      <c r="J812" s="11" t="s">
        <v>261</v>
      </c>
      <c r="K812" s="11" t="s">
        <v>2958</v>
      </c>
      <c r="L812" s="11">
        <v>2</v>
      </c>
    </row>
    <row r="813" spans="1:12">
      <c r="A813" s="11" t="s">
        <v>1563</v>
      </c>
      <c r="D813" s="11" t="s">
        <v>260</v>
      </c>
      <c r="E813" s="19" t="s">
        <v>1813</v>
      </c>
      <c r="F813" s="10">
        <v>42036</v>
      </c>
      <c r="G813" s="10">
        <v>44228</v>
      </c>
      <c r="H813" s="11">
        <v>7</v>
      </c>
      <c r="I813" s="20" t="s">
        <v>259</v>
      </c>
      <c r="J813" s="11" t="s">
        <v>261</v>
      </c>
      <c r="K813" s="11" t="s">
        <v>2958</v>
      </c>
      <c r="L813" s="11">
        <v>2</v>
      </c>
    </row>
    <row r="814" spans="1:12">
      <c r="A814" s="11" t="s">
        <v>1564</v>
      </c>
      <c r="D814" s="11" t="s">
        <v>260</v>
      </c>
      <c r="E814" s="19" t="s">
        <v>1814</v>
      </c>
      <c r="F814" s="10">
        <v>42036</v>
      </c>
      <c r="G814" s="10">
        <v>44228</v>
      </c>
      <c r="H814" s="11">
        <v>7</v>
      </c>
      <c r="I814" s="20" t="s">
        <v>259</v>
      </c>
      <c r="J814" s="11" t="s">
        <v>261</v>
      </c>
      <c r="K814" s="11" t="s">
        <v>2958</v>
      </c>
      <c r="L814" s="11">
        <v>2</v>
      </c>
    </row>
    <row r="815" spans="1:12">
      <c r="A815" s="11" t="s">
        <v>1565</v>
      </c>
      <c r="D815" s="11" t="s">
        <v>260</v>
      </c>
      <c r="E815" s="19" t="s">
        <v>1815</v>
      </c>
      <c r="F815" s="10">
        <v>42036</v>
      </c>
      <c r="G815" s="10">
        <v>44228</v>
      </c>
      <c r="H815" s="11">
        <v>7</v>
      </c>
      <c r="I815" s="20" t="s">
        <v>259</v>
      </c>
      <c r="J815" s="11" t="s">
        <v>261</v>
      </c>
      <c r="K815" s="11" t="s">
        <v>2958</v>
      </c>
      <c r="L815" s="11">
        <v>2</v>
      </c>
    </row>
    <row r="816" spans="1:12">
      <c r="A816" s="11" t="s">
        <v>1566</v>
      </c>
      <c r="D816" s="11" t="s">
        <v>260</v>
      </c>
      <c r="E816" s="19" t="s">
        <v>1816</v>
      </c>
      <c r="F816" s="10">
        <v>42036</v>
      </c>
      <c r="G816" s="10">
        <v>44228</v>
      </c>
      <c r="H816" s="11">
        <v>7</v>
      </c>
      <c r="I816" s="20" t="s">
        <v>259</v>
      </c>
      <c r="J816" s="11" t="s">
        <v>261</v>
      </c>
      <c r="K816" s="11" t="s">
        <v>2958</v>
      </c>
      <c r="L816" s="11">
        <v>2</v>
      </c>
    </row>
    <row r="817" spans="1:12">
      <c r="A817" s="11" t="s">
        <v>1567</v>
      </c>
      <c r="D817" s="11" t="s">
        <v>260</v>
      </c>
      <c r="E817" s="19" t="s">
        <v>1817</v>
      </c>
      <c r="F817" s="10">
        <v>42036</v>
      </c>
      <c r="G817" s="10">
        <v>44228</v>
      </c>
      <c r="H817" s="11">
        <v>7</v>
      </c>
      <c r="I817" s="20" t="s">
        <v>259</v>
      </c>
      <c r="J817" s="11" t="s">
        <v>261</v>
      </c>
      <c r="K817" s="11" t="s">
        <v>2958</v>
      </c>
      <c r="L817" s="11">
        <v>2</v>
      </c>
    </row>
    <row r="818" spans="1:12">
      <c r="A818" s="11" t="s">
        <v>1568</v>
      </c>
      <c r="D818" s="11" t="s">
        <v>260</v>
      </c>
      <c r="E818" s="19" t="s">
        <v>1818</v>
      </c>
      <c r="F818" s="10">
        <v>42036</v>
      </c>
      <c r="G818" s="10">
        <v>44228</v>
      </c>
      <c r="H818" s="11">
        <v>7</v>
      </c>
      <c r="I818" s="20" t="s">
        <v>259</v>
      </c>
      <c r="J818" s="11" t="s">
        <v>261</v>
      </c>
      <c r="K818" s="11" t="s">
        <v>2958</v>
      </c>
      <c r="L818" s="11">
        <v>2</v>
      </c>
    </row>
    <row r="819" spans="1:12">
      <c r="A819" s="11" t="s">
        <v>1569</v>
      </c>
      <c r="D819" s="11" t="s">
        <v>260</v>
      </c>
      <c r="E819" s="19" t="s">
        <v>1819</v>
      </c>
      <c r="F819" s="10">
        <v>42036</v>
      </c>
      <c r="G819" s="10">
        <v>44228</v>
      </c>
      <c r="H819" s="11">
        <v>7</v>
      </c>
      <c r="I819" s="20" t="s">
        <v>259</v>
      </c>
      <c r="J819" s="11" t="s">
        <v>261</v>
      </c>
      <c r="K819" s="11" t="s">
        <v>2958</v>
      </c>
      <c r="L819" s="11">
        <v>2</v>
      </c>
    </row>
    <row r="820" spans="1:12">
      <c r="A820" s="11" t="s">
        <v>1570</v>
      </c>
      <c r="D820" s="11" t="s">
        <v>260</v>
      </c>
      <c r="E820" s="19" t="s">
        <v>1820</v>
      </c>
      <c r="F820" s="10">
        <v>42036</v>
      </c>
      <c r="G820" s="10">
        <v>44228</v>
      </c>
      <c r="H820" s="11">
        <v>7</v>
      </c>
      <c r="I820" s="20" t="s">
        <v>259</v>
      </c>
      <c r="J820" s="11" t="s">
        <v>261</v>
      </c>
      <c r="K820" s="11" t="s">
        <v>2958</v>
      </c>
      <c r="L820" s="11">
        <v>2</v>
      </c>
    </row>
    <row r="821" spans="1:12">
      <c r="A821" s="11" t="s">
        <v>1571</v>
      </c>
      <c r="D821" s="11" t="s">
        <v>260</v>
      </c>
      <c r="E821" s="19" t="s">
        <v>1821</v>
      </c>
      <c r="F821" s="10">
        <v>42036</v>
      </c>
      <c r="G821" s="10">
        <v>44228</v>
      </c>
      <c r="H821" s="11">
        <v>7</v>
      </c>
      <c r="I821" s="20" t="s">
        <v>259</v>
      </c>
      <c r="J821" s="11" t="s">
        <v>261</v>
      </c>
      <c r="K821" s="11" t="s">
        <v>2958</v>
      </c>
      <c r="L821" s="11">
        <v>2</v>
      </c>
    </row>
    <row r="822" spans="1:12">
      <c r="A822" s="11" t="s">
        <v>1572</v>
      </c>
      <c r="D822" s="11" t="s">
        <v>260</v>
      </c>
      <c r="E822" s="19" t="s">
        <v>1822</v>
      </c>
      <c r="F822" s="10">
        <v>42036</v>
      </c>
      <c r="G822" s="10">
        <v>44228</v>
      </c>
      <c r="H822" s="11">
        <v>7</v>
      </c>
      <c r="I822" s="20" t="s">
        <v>259</v>
      </c>
      <c r="J822" s="11" t="s">
        <v>261</v>
      </c>
      <c r="K822" s="11" t="s">
        <v>2958</v>
      </c>
      <c r="L822" s="11">
        <v>2</v>
      </c>
    </row>
    <row r="823" spans="1:12">
      <c r="A823" s="11" t="s">
        <v>1573</v>
      </c>
      <c r="D823" s="11" t="s">
        <v>260</v>
      </c>
      <c r="E823" s="19" t="s">
        <v>1823</v>
      </c>
      <c r="F823" s="10">
        <v>42036</v>
      </c>
      <c r="G823" s="10">
        <v>44228</v>
      </c>
      <c r="H823" s="11">
        <v>7</v>
      </c>
      <c r="I823" s="20" t="s">
        <v>259</v>
      </c>
      <c r="J823" s="11" t="s">
        <v>261</v>
      </c>
      <c r="K823" s="11" t="s">
        <v>2958</v>
      </c>
      <c r="L823" s="11">
        <v>2</v>
      </c>
    </row>
    <row r="824" spans="1:12">
      <c r="A824" s="11" t="s">
        <v>1574</v>
      </c>
      <c r="D824" s="11" t="s">
        <v>260</v>
      </c>
      <c r="E824" s="19" t="s">
        <v>1824</v>
      </c>
      <c r="F824" s="10">
        <v>42036</v>
      </c>
      <c r="G824" s="10">
        <v>44228</v>
      </c>
      <c r="H824" s="11">
        <v>7</v>
      </c>
      <c r="I824" s="20" t="s">
        <v>259</v>
      </c>
      <c r="J824" s="11" t="s">
        <v>261</v>
      </c>
      <c r="K824" s="11" t="s">
        <v>2958</v>
      </c>
      <c r="L824" s="11">
        <v>2</v>
      </c>
    </row>
    <row r="825" spans="1:12">
      <c r="A825" s="11" t="s">
        <v>1575</v>
      </c>
      <c r="D825" s="11" t="s">
        <v>260</v>
      </c>
      <c r="E825" s="19" t="s">
        <v>1825</v>
      </c>
      <c r="F825" s="10">
        <v>42036</v>
      </c>
      <c r="G825" s="10">
        <v>44228</v>
      </c>
      <c r="H825" s="11">
        <v>7</v>
      </c>
      <c r="I825" s="20" t="s">
        <v>259</v>
      </c>
      <c r="J825" s="11" t="s">
        <v>261</v>
      </c>
      <c r="K825" s="11" t="s">
        <v>2958</v>
      </c>
      <c r="L825" s="11">
        <v>2</v>
      </c>
    </row>
    <row r="826" spans="1:12">
      <c r="A826" s="11" t="s">
        <v>1576</v>
      </c>
      <c r="D826" s="11" t="s">
        <v>260</v>
      </c>
      <c r="E826" s="19" t="s">
        <v>1826</v>
      </c>
      <c r="F826" s="10">
        <v>42036</v>
      </c>
      <c r="G826" s="10">
        <v>44228</v>
      </c>
      <c r="H826" s="11">
        <v>7</v>
      </c>
      <c r="I826" s="20" t="s">
        <v>259</v>
      </c>
      <c r="J826" s="11" t="s">
        <v>261</v>
      </c>
      <c r="K826" s="11" t="s">
        <v>2958</v>
      </c>
      <c r="L826" s="11">
        <v>2</v>
      </c>
    </row>
    <row r="827" spans="1:12">
      <c r="A827" s="11" t="s">
        <v>1577</v>
      </c>
      <c r="D827" s="11" t="s">
        <v>260</v>
      </c>
      <c r="E827" s="19" t="s">
        <v>1827</v>
      </c>
      <c r="F827" s="10">
        <v>42036</v>
      </c>
      <c r="G827" s="10">
        <v>44228</v>
      </c>
      <c r="H827" s="11">
        <v>7</v>
      </c>
      <c r="I827" s="20" t="s">
        <v>259</v>
      </c>
      <c r="J827" s="11" t="s">
        <v>261</v>
      </c>
      <c r="K827" s="11" t="s">
        <v>2958</v>
      </c>
      <c r="L827" s="11">
        <v>2</v>
      </c>
    </row>
    <row r="828" spans="1:12">
      <c r="A828" s="11" t="s">
        <v>1578</v>
      </c>
      <c r="D828" s="11" t="s">
        <v>260</v>
      </c>
      <c r="E828" s="19" t="s">
        <v>1828</v>
      </c>
      <c r="F828" s="10">
        <v>42036</v>
      </c>
      <c r="G828" s="10">
        <v>44228</v>
      </c>
      <c r="H828" s="11">
        <v>7</v>
      </c>
      <c r="I828" s="20" t="s">
        <v>259</v>
      </c>
      <c r="J828" s="11" t="s">
        <v>261</v>
      </c>
      <c r="K828" s="11" t="s">
        <v>2958</v>
      </c>
      <c r="L828" s="11">
        <v>2</v>
      </c>
    </row>
    <row r="829" spans="1:12">
      <c r="A829" s="11" t="s">
        <v>1579</v>
      </c>
      <c r="D829" s="11" t="s">
        <v>260</v>
      </c>
      <c r="E829" s="19" t="s">
        <v>1829</v>
      </c>
      <c r="F829" s="10">
        <v>42036</v>
      </c>
      <c r="G829" s="10">
        <v>44228</v>
      </c>
      <c r="H829" s="11">
        <v>7</v>
      </c>
      <c r="I829" s="20" t="s">
        <v>259</v>
      </c>
      <c r="J829" s="11" t="s">
        <v>261</v>
      </c>
      <c r="K829" s="11" t="s">
        <v>2958</v>
      </c>
      <c r="L829" s="11">
        <v>2</v>
      </c>
    </row>
    <row r="830" spans="1:12">
      <c r="A830" s="11" t="s">
        <v>1580</v>
      </c>
      <c r="D830" s="11" t="s">
        <v>260</v>
      </c>
      <c r="E830" s="19" t="s">
        <v>1830</v>
      </c>
      <c r="F830" s="10">
        <v>42036</v>
      </c>
      <c r="G830" s="10">
        <v>44228</v>
      </c>
      <c r="H830" s="11">
        <v>7</v>
      </c>
      <c r="I830" s="20" t="s">
        <v>259</v>
      </c>
      <c r="J830" s="11" t="s">
        <v>261</v>
      </c>
      <c r="K830" s="11" t="s">
        <v>2958</v>
      </c>
      <c r="L830" s="11">
        <v>2</v>
      </c>
    </row>
    <row r="831" spans="1:12">
      <c r="A831" s="11" t="s">
        <v>1581</v>
      </c>
      <c r="D831" s="11" t="s">
        <v>260</v>
      </c>
      <c r="E831" s="19" t="s">
        <v>1831</v>
      </c>
      <c r="F831" s="10">
        <v>42036</v>
      </c>
      <c r="G831" s="10">
        <v>44228</v>
      </c>
      <c r="H831" s="11">
        <v>7</v>
      </c>
      <c r="I831" s="20" t="s">
        <v>259</v>
      </c>
      <c r="J831" s="11" t="s">
        <v>261</v>
      </c>
      <c r="K831" s="11" t="s">
        <v>2958</v>
      </c>
      <c r="L831" s="11">
        <v>2</v>
      </c>
    </row>
    <row r="832" spans="1:12">
      <c r="A832" s="11" t="s">
        <v>1582</v>
      </c>
      <c r="D832" s="11" t="s">
        <v>260</v>
      </c>
      <c r="E832" s="19" t="s">
        <v>1832</v>
      </c>
      <c r="F832" s="10">
        <v>42036</v>
      </c>
      <c r="G832" s="10">
        <v>44228</v>
      </c>
      <c r="H832" s="11">
        <v>7</v>
      </c>
      <c r="I832" s="20" t="s">
        <v>259</v>
      </c>
      <c r="J832" s="11" t="s">
        <v>261</v>
      </c>
      <c r="K832" s="11" t="s">
        <v>2958</v>
      </c>
      <c r="L832" s="11">
        <v>2</v>
      </c>
    </row>
    <row r="833" spans="1:12">
      <c r="A833" s="11" t="s">
        <v>1583</v>
      </c>
      <c r="D833" s="11" t="s">
        <v>260</v>
      </c>
      <c r="E833" s="19" t="s">
        <v>1833</v>
      </c>
      <c r="F833" s="10">
        <v>42036</v>
      </c>
      <c r="G833" s="10">
        <v>44228</v>
      </c>
      <c r="H833" s="11">
        <v>7</v>
      </c>
      <c r="I833" s="20" t="s">
        <v>259</v>
      </c>
      <c r="J833" s="11" t="s">
        <v>261</v>
      </c>
      <c r="K833" s="11" t="s">
        <v>2958</v>
      </c>
      <c r="L833" s="11">
        <v>2</v>
      </c>
    </row>
    <row r="834" spans="1:12">
      <c r="A834" s="11" t="s">
        <v>1584</v>
      </c>
      <c r="D834" s="11" t="s">
        <v>260</v>
      </c>
      <c r="E834" s="19" t="s">
        <v>1834</v>
      </c>
      <c r="F834" s="10">
        <v>42036</v>
      </c>
      <c r="G834" s="10">
        <v>44228</v>
      </c>
      <c r="H834" s="11">
        <v>7</v>
      </c>
      <c r="I834" s="20" t="s">
        <v>259</v>
      </c>
      <c r="J834" s="11" t="s">
        <v>261</v>
      </c>
      <c r="K834" s="11" t="s">
        <v>2958</v>
      </c>
      <c r="L834" s="11">
        <v>2</v>
      </c>
    </row>
    <row r="835" spans="1:12">
      <c r="A835" s="11" t="s">
        <v>1585</v>
      </c>
      <c r="D835" s="11" t="s">
        <v>260</v>
      </c>
      <c r="E835" s="19" t="s">
        <v>1835</v>
      </c>
      <c r="F835" s="10">
        <v>42036</v>
      </c>
      <c r="G835" s="10">
        <v>44228</v>
      </c>
      <c r="H835" s="11">
        <v>7</v>
      </c>
      <c r="I835" s="20" t="s">
        <v>259</v>
      </c>
      <c r="J835" s="11" t="s">
        <v>261</v>
      </c>
      <c r="K835" s="11" t="s">
        <v>2958</v>
      </c>
      <c r="L835" s="11">
        <v>2</v>
      </c>
    </row>
    <row r="836" spans="1:12">
      <c r="A836" s="11" t="s">
        <v>1586</v>
      </c>
      <c r="D836" s="11" t="s">
        <v>260</v>
      </c>
      <c r="E836" s="19" t="s">
        <v>1836</v>
      </c>
      <c r="F836" s="10">
        <v>42036</v>
      </c>
      <c r="G836" s="10">
        <v>44228</v>
      </c>
      <c r="H836" s="11">
        <v>7</v>
      </c>
      <c r="I836" s="20" t="s">
        <v>259</v>
      </c>
      <c r="J836" s="11" t="s">
        <v>261</v>
      </c>
      <c r="K836" s="11" t="s">
        <v>2958</v>
      </c>
      <c r="L836" s="11">
        <v>2</v>
      </c>
    </row>
    <row r="837" spans="1:12">
      <c r="A837" s="11" t="s">
        <v>1587</v>
      </c>
      <c r="D837" s="11" t="s">
        <v>260</v>
      </c>
      <c r="E837" s="19" t="s">
        <v>1837</v>
      </c>
      <c r="F837" s="10">
        <v>42036</v>
      </c>
      <c r="G837" s="10">
        <v>44228</v>
      </c>
      <c r="H837" s="11">
        <v>7</v>
      </c>
      <c r="I837" s="20" t="s">
        <v>259</v>
      </c>
      <c r="J837" s="11" t="s">
        <v>261</v>
      </c>
      <c r="K837" s="11" t="s">
        <v>2958</v>
      </c>
      <c r="L837" s="11">
        <v>2</v>
      </c>
    </row>
    <row r="838" spans="1:12">
      <c r="A838" s="11" t="s">
        <v>1588</v>
      </c>
      <c r="D838" s="11" t="s">
        <v>260</v>
      </c>
      <c r="E838" s="19" t="s">
        <v>1838</v>
      </c>
      <c r="F838" s="10">
        <v>42036</v>
      </c>
      <c r="G838" s="10">
        <v>44228</v>
      </c>
      <c r="H838" s="11">
        <v>7</v>
      </c>
      <c r="I838" s="20" t="s">
        <v>259</v>
      </c>
      <c r="J838" s="11" t="s">
        <v>261</v>
      </c>
      <c r="K838" s="11" t="s">
        <v>2958</v>
      </c>
      <c r="L838" s="11">
        <v>2</v>
      </c>
    </row>
    <row r="839" spans="1:12">
      <c r="A839" s="11" t="s">
        <v>1589</v>
      </c>
      <c r="D839" s="11" t="s">
        <v>260</v>
      </c>
      <c r="E839" s="19" t="s">
        <v>1839</v>
      </c>
      <c r="F839" s="10">
        <v>42036</v>
      </c>
      <c r="G839" s="10">
        <v>44228</v>
      </c>
      <c r="H839" s="11">
        <v>7</v>
      </c>
      <c r="I839" s="20" t="s">
        <v>259</v>
      </c>
      <c r="J839" s="11" t="s">
        <v>261</v>
      </c>
      <c r="K839" s="11" t="s">
        <v>2958</v>
      </c>
      <c r="L839" s="11">
        <v>2</v>
      </c>
    </row>
    <row r="840" spans="1:12">
      <c r="A840" s="11" t="s">
        <v>1590</v>
      </c>
      <c r="D840" s="11" t="s">
        <v>260</v>
      </c>
      <c r="E840" s="19" t="s">
        <v>1840</v>
      </c>
      <c r="F840" s="10">
        <v>42036</v>
      </c>
      <c r="G840" s="10">
        <v>44228</v>
      </c>
      <c r="H840" s="11">
        <v>7</v>
      </c>
      <c r="I840" s="20" t="s">
        <v>259</v>
      </c>
      <c r="J840" s="11" t="s">
        <v>261</v>
      </c>
      <c r="K840" s="11" t="s">
        <v>2958</v>
      </c>
      <c r="L840" s="11">
        <v>2</v>
      </c>
    </row>
    <row r="841" spans="1:12">
      <c r="A841" s="11" t="s">
        <v>1591</v>
      </c>
      <c r="D841" s="11" t="s">
        <v>260</v>
      </c>
      <c r="E841" s="19" t="s">
        <v>1841</v>
      </c>
      <c r="F841" s="10">
        <v>42036</v>
      </c>
      <c r="G841" s="10">
        <v>44228</v>
      </c>
      <c r="H841" s="11">
        <v>7</v>
      </c>
      <c r="I841" s="20" t="s">
        <v>259</v>
      </c>
      <c r="J841" s="11" t="s">
        <v>261</v>
      </c>
      <c r="K841" s="11" t="s">
        <v>2958</v>
      </c>
      <c r="L841" s="11">
        <v>2</v>
      </c>
    </row>
    <row r="842" spans="1:12">
      <c r="A842" s="11" t="s">
        <v>1592</v>
      </c>
      <c r="D842" s="11" t="s">
        <v>260</v>
      </c>
      <c r="E842" s="19" t="s">
        <v>1842</v>
      </c>
      <c r="F842" s="10">
        <v>42036</v>
      </c>
      <c r="G842" s="10">
        <v>44228</v>
      </c>
      <c r="H842" s="11">
        <v>7</v>
      </c>
      <c r="I842" s="20" t="s">
        <v>259</v>
      </c>
      <c r="J842" s="11" t="s">
        <v>261</v>
      </c>
      <c r="K842" s="11" t="s">
        <v>2958</v>
      </c>
      <c r="L842" s="11">
        <v>2</v>
      </c>
    </row>
    <row r="843" spans="1:12">
      <c r="A843" s="11" t="s">
        <v>1593</v>
      </c>
      <c r="D843" s="11" t="s">
        <v>260</v>
      </c>
      <c r="E843" s="19" t="s">
        <v>1843</v>
      </c>
      <c r="F843" s="10">
        <v>42036</v>
      </c>
      <c r="G843" s="10">
        <v>44228</v>
      </c>
      <c r="H843" s="11">
        <v>7</v>
      </c>
      <c r="I843" s="20" t="s">
        <v>259</v>
      </c>
      <c r="J843" s="11" t="s">
        <v>261</v>
      </c>
      <c r="K843" s="11" t="s">
        <v>2958</v>
      </c>
      <c r="L843" s="11">
        <v>2</v>
      </c>
    </row>
    <row r="844" spans="1:12">
      <c r="A844" s="11" t="s">
        <v>1594</v>
      </c>
      <c r="D844" s="11" t="s">
        <v>260</v>
      </c>
      <c r="E844" s="19" t="s">
        <v>1844</v>
      </c>
      <c r="F844" s="10">
        <v>42036</v>
      </c>
      <c r="G844" s="10">
        <v>44228</v>
      </c>
      <c r="H844" s="11">
        <v>7</v>
      </c>
      <c r="I844" s="20" t="s">
        <v>259</v>
      </c>
      <c r="J844" s="11" t="s">
        <v>261</v>
      </c>
      <c r="K844" s="11" t="s">
        <v>2958</v>
      </c>
      <c r="L844" s="11">
        <v>2</v>
      </c>
    </row>
    <row r="845" spans="1:12">
      <c r="A845" s="11" t="s">
        <v>1595</v>
      </c>
      <c r="D845" s="11" t="s">
        <v>260</v>
      </c>
      <c r="E845" s="19" t="s">
        <v>1845</v>
      </c>
      <c r="F845" s="10">
        <v>42036</v>
      </c>
      <c r="G845" s="10">
        <v>44228</v>
      </c>
      <c r="H845" s="11">
        <v>7</v>
      </c>
      <c r="I845" s="20" t="s">
        <v>259</v>
      </c>
      <c r="J845" s="11" t="s">
        <v>261</v>
      </c>
      <c r="K845" s="11" t="s">
        <v>2958</v>
      </c>
      <c r="L845" s="11">
        <v>2</v>
      </c>
    </row>
    <row r="846" spans="1:12">
      <c r="A846" s="11" t="s">
        <v>1596</v>
      </c>
      <c r="D846" s="11" t="s">
        <v>260</v>
      </c>
      <c r="E846" s="19" t="s">
        <v>1846</v>
      </c>
      <c r="F846" s="10">
        <v>42036</v>
      </c>
      <c r="G846" s="10">
        <v>44228</v>
      </c>
      <c r="H846" s="11">
        <v>7</v>
      </c>
      <c r="I846" s="20" t="s">
        <v>259</v>
      </c>
      <c r="J846" s="11" t="s">
        <v>261</v>
      </c>
      <c r="K846" s="11" t="s">
        <v>2958</v>
      </c>
      <c r="L846" s="11">
        <v>2</v>
      </c>
    </row>
    <row r="847" spans="1:12">
      <c r="A847" s="11" t="s">
        <v>1597</v>
      </c>
      <c r="D847" s="11" t="s">
        <v>260</v>
      </c>
      <c r="E847" s="19" t="s">
        <v>1847</v>
      </c>
      <c r="F847" s="10">
        <v>42036</v>
      </c>
      <c r="G847" s="10">
        <v>44228</v>
      </c>
      <c r="H847" s="11">
        <v>7</v>
      </c>
      <c r="I847" s="20" t="s">
        <v>259</v>
      </c>
      <c r="J847" s="11" t="s">
        <v>261</v>
      </c>
      <c r="K847" s="11" t="s">
        <v>2958</v>
      </c>
      <c r="L847" s="11">
        <v>2</v>
      </c>
    </row>
    <row r="848" spans="1:12">
      <c r="A848" s="11" t="s">
        <v>1598</v>
      </c>
      <c r="D848" s="11" t="s">
        <v>260</v>
      </c>
      <c r="E848" s="19" t="s">
        <v>1848</v>
      </c>
      <c r="F848" s="10">
        <v>42036</v>
      </c>
      <c r="G848" s="10">
        <v>44228</v>
      </c>
      <c r="H848" s="11">
        <v>7</v>
      </c>
      <c r="I848" s="20" t="s">
        <v>259</v>
      </c>
      <c r="J848" s="11" t="s">
        <v>261</v>
      </c>
      <c r="K848" s="11" t="s">
        <v>2958</v>
      </c>
      <c r="L848" s="11">
        <v>2</v>
      </c>
    </row>
    <row r="849" spans="1:12">
      <c r="A849" s="11" t="s">
        <v>1599</v>
      </c>
      <c r="D849" s="11" t="s">
        <v>260</v>
      </c>
      <c r="E849" s="19" t="s">
        <v>1849</v>
      </c>
      <c r="F849" s="10">
        <v>42036</v>
      </c>
      <c r="G849" s="10">
        <v>44228</v>
      </c>
      <c r="H849" s="11">
        <v>7</v>
      </c>
      <c r="I849" s="20" t="s">
        <v>259</v>
      </c>
      <c r="J849" s="11" t="s">
        <v>261</v>
      </c>
      <c r="K849" s="11" t="s">
        <v>2958</v>
      </c>
      <c r="L849" s="11">
        <v>2</v>
      </c>
    </row>
    <row r="850" spans="1:12">
      <c r="A850" s="11" t="s">
        <v>1600</v>
      </c>
      <c r="D850" s="11" t="s">
        <v>260</v>
      </c>
      <c r="E850" s="19" t="s">
        <v>1850</v>
      </c>
      <c r="F850" s="10">
        <v>42036</v>
      </c>
      <c r="G850" s="10">
        <v>44228</v>
      </c>
      <c r="H850" s="11">
        <v>7</v>
      </c>
      <c r="I850" s="20" t="s">
        <v>259</v>
      </c>
      <c r="J850" s="11" t="s">
        <v>261</v>
      </c>
      <c r="K850" s="11" t="s">
        <v>2958</v>
      </c>
      <c r="L850" s="11">
        <v>2</v>
      </c>
    </row>
    <row r="851" spans="1:12">
      <c r="A851" s="11" t="s">
        <v>1601</v>
      </c>
      <c r="D851" s="11" t="s">
        <v>260</v>
      </c>
      <c r="E851" s="19" t="s">
        <v>1851</v>
      </c>
      <c r="F851" s="10">
        <v>42036</v>
      </c>
      <c r="G851" s="10">
        <v>44228</v>
      </c>
      <c r="H851" s="11">
        <v>7</v>
      </c>
      <c r="I851" s="20" t="s">
        <v>259</v>
      </c>
      <c r="J851" s="11" t="s">
        <v>261</v>
      </c>
      <c r="K851" s="11" t="s">
        <v>2958</v>
      </c>
      <c r="L851" s="11">
        <v>2</v>
      </c>
    </row>
    <row r="852" spans="1:12">
      <c r="A852" s="11" t="s">
        <v>1602</v>
      </c>
      <c r="D852" s="11" t="s">
        <v>260</v>
      </c>
      <c r="E852" s="19" t="s">
        <v>1852</v>
      </c>
      <c r="F852" s="10">
        <v>42036</v>
      </c>
      <c r="G852" s="10">
        <v>44228</v>
      </c>
      <c r="H852" s="11">
        <v>7</v>
      </c>
      <c r="I852" s="20" t="s">
        <v>259</v>
      </c>
      <c r="J852" s="11" t="s">
        <v>261</v>
      </c>
      <c r="K852" s="11" t="s">
        <v>2958</v>
      </c>
      <c r="L852" s="11">
        <v>2</v>
      </c>
    </row>
    <row r="853" spans="1:12">
      <c r="A853" s="11" t="s">
        <v>1603</v>
      </c>
      <c r="D853" s="11" t="s">
        <v>260</v>
      </c>
      <c r="E853" s="19" t="s">
        <v>1853</v>
      </c>
      <c r="F853" s="10">
        <v>42036</v>
      </c>
      <c r="G853" s="10">
        <v>44228</v>
      </c>
      <c r="H853" s="11">
        <v>7</v>
      </c>
      <c r="I853" s="20" t="s">
        <v>259</v>
      </c>
      <c r="J853" s="11" t="s">
        <v>261</v>
      </c>
      <c r="K853" s="11" t="s">
        <v>2958</v>
      </c>
      <c r="L853" s="11">
        <v>2</v>
      </c>
    </row>
    <row r="854" spans="1:12">
      <c r="A854" s="11" t="s">
        <v>1604</v>
      </c>
      <c r="D854" s="11" t="s">
        <v>260</v>
      </c>
      <c r="E854" s="19" t="s">
        <v>1854</v>
      </c>
      <c r="F854" s="10">
        <v>42036</v>
      </c>
      <c r="G854" s="10">
        <v>44228</v>
      </c>
      <c r="H854" s="11">
        <v>7</v>
      </c>
      <c r="I854" s="20" t="s">
        <v>259</v>
      </c>
      <c r="J854" s="11" t="s">
        <v>261</v>
      </c>
      <c r="K854" s="11" t="s">
        <v>2958</v>
      </c>
      <c r="L854" s="11">
        <v>2</v>
      </c>
    </row>
    <row r="855" spans="1:12">
      <c r="A855" s="11" t="s">
        <v>1605</v>
      </c>
      <c r="D855" s="11" t="s">
        <v>260</v>
      </c>
      <c r="E855" s="19" t="s">
        <v>1855</v>
      </c>
      <c r="F855" s="10">
        <v>42036</v>
      </c>
      <c r="G855" s="10">
        <v>44228</v>
      </c>
      <c r="H855" s="11">
        <v>7</v>
      </c>
      <c r="I855" s="20" t="s">
        <v>259</v>
      </c>
      <c r="J855" s="11" t="s">
        <v>261</v>
      </c>
      <c r="K855" s="11" t="s">
        <v>2958</v>
      </c>
      <c r="L855" s="11">
        <v>2</v>
      </c>
    </row>
    <row r="856" spans="1:12">
      <c r="A856" s="11" t="s">
        <v>1606</v>
      </c>
      <c r="D856" s="11" t="s">
        <v>260</v>
      </c>
      <c r="E856" s="19" t="s">
        <v>1856</v>
      </c>
      <c r="F856" s="10">
        <v>42036</v>
      </c>
      <c r="G856" s="10">
        <v>44228</v>
      </c>
      <c r="H856" s="11">
        <v>7</v>
      </c>
      <c r="I856" s="20" t="s">
        <v>259</v>
      </c>
      <c r="J856" s="11" t="s">
        <v>261</v>
      </c>
      <c r="K856" s="11" t="s">
        <v>2958</v>
      </c>
      <c r="L856" s="11">
        <v>2</v>
      </c>
    </row>
    <row r="857" spans="1:12">
      <c r="A857" s="11" t="s">
        <v>1607</v>
      </c>
      <c r="D857" s="11" t="s">
        <v>260</v>
      </c>
      <c r="E857" s="19" t="s">
        <v>1857</v>
      </c>
      <c r="F857" s="10">
        <v>42036</v>
      </c>
      <c r="G857" s="10">
        <v>44228</v>
      </c>
      <c r="H857" s="11">
        <v>7</v>
      </c>
      <c r="I857" s="20" t="s">
        <v>259</v>
      </c>
      <c r="J857" s="11" t="s">
        <v>261</v>
      </c>
      <c r="K857" s="11" t="s">
        <v>2958</v>
      </c>
      <c r="L857" s="11">
        <v>2</v>
      </c>
    </row>
    <row r="858" spans="1:12">
      <c r="A858" s="11" t="s">
        <v>1608</v>
      </c>
      <c r="D858" s="11" t="s">
        <v>260</v>
      </c>
      <c r="E858" s="19" t="s">
        <v>1858</v>
      </c>
      <c r="F858" s="10">
        <v>42036</v>
      </c>
      <c r="G858" s="10">
        <v>44228</v>
      </c>
      <c r="H858" s="11">
        <v>7</v>
      </c>
      <c r="I858" s="20" t="s">
        <v>259</v>
      </c>
      <c r="J858" s="11" t="s">
        <v>261</v>
      </c>
      <c r="K858" s="11" t="s">
        <v>2958</v>
      </c>
      <c r="L858" s="11">
        <v>2</v>
      </c>
    </row>
    <row r="859" spans="1:12">
      <c r="A859" s="11" t="s">
        <v>1609</v>
      </c>
      <c r="D859" s="11" t="s">
        <v>260</v>
      </c>
      <c r="E859" s="19" t="s">
        <v>1859</v>
      </c>
      <c r="F859" s="10">
        <v>42036</v>
      </c>
      <c r="G859" s="10">
        <v>44228</v>
      </c>
      <c r="H859" s="11">
        <v>7</v>
      </c>
      <c r="I859" s="20" t="s">
        <v>259</v>
      </c>
      <c r="J859" s="11" t="s">
        <v>261</v>
      </c>
      <c r="K859" s="11" t="s">
        <v>2958</v>
      </c>
      <c r="L859" s="11">
        <v>2</v>
      </c>
    </row>
    <row r="860" spans="1:12">
      <c r="A860" s="11" t="s">
        <v>1610</v>
      </c>
      <c r="D860" s="11" t="s">
        <v>260</v>
      </c>
      <c r="E860" s="19" t="s">
        <v>1860</v>
      </c>
      <c r="F860" s="10">
        <v>42036</v>
      </c>
      <c r="G860" s="10">
        <v>44228</v>
      </c>
      <c r="H860" s="11">
        <v>7</v>
      </c>
      <c r="I860" s="20" t="s">
        <v>259</v>
      </c>
      <c r="J860" s="11" t="s">
        <v>261</v>
      </c>
      <c r="K860" s="11" t="s">
        <v>2958</v>
      </c>
      <c r="L860" s="11">
        <v>2</v>
      </c>
    </row>
    <row r="861" spans="1:12">
      <c r="A861" s="11" t="s">
        <v>1611</v>
      </c>
      <c r="D861" s="11" t="s">
        <v>260</v>
      </c>
      <c r="E861" s="19" t="s">
        <v>1861</v>
      </c>
      <c r="F861" s="10">
        <v>42036</v>
      </c>
      <c r="G861" s="10">
        <v>44228</v>
      </c>
      <c r="H861" s="11">
        <v>7</v>
      </c>
      <c r="I861" s="20" t="s">
        <v>259</v>
      </c>
      <c r="J861" s="11" t="s">
        <v>261</v>
      </c>
      <c r="K861" s="11" t="s">
        <v>2958</v>
      </c>
      <c r="L861" s="11">
        <v>2</v>
      </c>
    </row>
    <row r="862" spans="1:12">
      <c r="A862" s="11" t="s">
        <v>1612</v>
      </c>
      <c r="D862" s="11" t="s">
        <v>260</v>
      </c>
      <c r="E862" s="19" t="s">
        <v>1862</v>
      </c>
      <c r="F862" s="10">
        <v>42036</v>
      </c>
      <c r="G862" s="10">
        <v>44228</v>
      </c>
      <c r="H862" s="11">
        <v>7</v>
      </c>
      <c r="I862" s="20" t="s">
        <v>259</v>
      </c>
      <c r="J862" s="11" t="s">
        <v>261</v>
      </c>
      <c r="K862" s="11" t="s">
        <v>2958</v>
      </c>
      <c r="L862" s="11">
        <v>2</v>
      </c>
    </row>
    <row r="863" spans="1:12">
      <c r="A863" s="11" t="s">
        <v>1613</v>
      </c>
      <c r="D863" s="11" t="s">
        <v>260</v>
      </c>
      <c r="E863" s="19" t="s">
        <v>1863</v>
      </c>
      <c r="F863" s="10">
        <v>42036</v>
      </c>
      <c r="G863" s="10">
        <v>44228</v>
      </c>
      <c r="H863" s="11">
        <v>7</v>
      </c>
      <c r="I863" s="20" t="s">
        <v>259</v>
      </c>
      <c r="J863" s="11" t="s">
        <v>261</v>
      </c>
      <c r="K863" s="11" t="s">
        <v>2958</v>
      </c>
      <c r="L863" s="11">
        <v>2</v>
      </c>
    </row>
    <row r="864" spans="1:12">
      <c r="A864" s="11" t="s">
        <v>1614</v>
      </c>
      <c r="D864" s="11" t="s">
        <v>260</v>
      </c>
      <c r="E864" s="19" t="s">
        <v>1864</v>
      </c>
      <c r="F864" s="10">
        <v>42036</v>
      </c>
      <c r="G864" s="10">
        <v>44228</v>
      </c>
      <c r="H864" s="11">
        <v>7</v>
      </c>
      <c r="I864" s="20" t="s">
        <v>259</v>
      </c>
      <c r="J864" s="11" t="s">
        <v>261</v>
      </c>
      <c r="K864" s="11" t="s">
        <v>2958</v>
      </c>
      <c r="L864" s="11">
        <v>2</v>
      </c>
    </row>
    <row r="865" spans="1:12">
      <c r="A865" s="11" t="s">
        <v>1615</v>
      </c>
      <c r="D865" s="11" t="s">
        <v>260</v>
      </c>
      <c r="E865" s="19" t="s">
        <v>1865</v>
      </c>
      <c r="F865" s="10">
        <v>42036</v>
      </c>
      <c r="G865" s="10">
        <v>44228</v>
      </c>
      <c r="H865" s="11">
        <v>7</v>
      </c>
      <c r="I865" s="20" t="s">
        <v>259</v>
      </c>
      <c r="J865" s="11" t="s">
        <v>261</v>
      </c>
      <c r="K865" s="11" t="s">
        <v>2958</v>
      </c>
      <c r="L865" s="11">
        <v>2</v>
      </c>
    </row>
    <row r="866" spans="1:12">
      <c r="A866" s="11" t="s">
        <v>1616</v>
      </c>
      <c r="D866" s="11" t="s">
        <v>260</v>
      </c>
      <c r="E866" s="19" t="s">
        <v>1866</v>
      </c>
      <c r="F866" s="10">
        <v>42036</v>
      </c>
      <c r="G866" s="10">
        <v>44228</v>
      </c>
      <c r="H866" s="11">
        <v>7</v>
      </c>
      <c r="I866" s="20" t="s">
        <v>259</v>
      </c>
      <c r="J866" s="11" t="s">
        <v>261</v>
      </c>
      <c r="K866" s="11" t="s">
        <v>2958</v>
      </c>
      <c r="L866" s="11">
        <v>2</v>
      </c>
    </row>
    <row r="867" spans="1:12">
      <c r="A867" s="11" t="s">
        <v>1617</v>
      </c>
      <c r="D867" s="11" t="s">
        <v>260</v>
      </c>
      <c r="E867" s="19" t="s">
        <v>1867</v>
      </c>
      <c r="F867" s="10">
        <v>42036</v>
      </c>
      <c r="G867" s="10">
        <v>44228</v>
      </c>
      <c r="H867" s="11">
        <v>7</v>
      </c>
      <c r="I867" s="20" t="s">
        <v>259</v>
      </c>
      <c r="J867" s="11" t="s">
        <v>261</v>
      </c>
      <c r="K867" s="11" t="s">
        <v>2958</v>
      </c>
      <c r="L867" s="11">
        <v>2</v>
      </c>
    </row>
    <row r="868" spans="1:12">
      <c r="A868" s="11" t="s">
        <v>1618</v>
      </c>
      <c r="D868" s="11" t="s">
        <v>260</v>
      </c>
      <c r="E868" s="19" t="s">
        <v>1868</v>
      </c>
      <c r="F868" s="10">
        <v>42036</v>
      </c>
      <c r="G868" s="10">
        <v>44228</v>
      </c>
      <c r="H868" s="11">
        <v>7</v>
      </c>
      <c r="I868" s="20" t="s">
        <v>259</v>
      </c>
      <c r="J868" s="11" t="s">
        <v>261</v>
      </c>
      <c r="K868" s="11" t="s">
        <v>2958</v>
      </c>
      <c r="L868" s="11">
        <v>2</v>
      </c>
    </row>
    <row r="869" spans="1:12">
      <c r="A869" s="11" t="s">
        <v>1619</v>
      </c>
      <c r="D869" s="11" t="s">
        <v>260</v>
      </c>
      <c r="E869" s="19" t="s">
        <v>1869</v>
      </c>
      <c r="F869" s="10">
        <v>42036</v>
      </c>
      <c r="G869" s="10">
        <v>44228</v>
      </c>
      <c r="H869" s="11">
        <v>7</v>
      </c>
      <c r="I869" s="20" t="s">
        <v>259</v>
      </c>
      <c r="J869" s="11" t="s">
        <v>261</v>
      </c>
      <c r="K869" s="11" t="s">
        <v>2958</v>
      </c>
      <c r="L869" s="11">
        <v>2</v>
      </c>
    </row>
    <row r="870" spans="1:12">
      <c r="A870" s="11" t="s">
        <v>1620</v>
      </c>
      <c r="D870" s="11" t="s">
        <v>260</v>
      </c>
      <c r="E870" s="19" t="s">
        <v>1870</v>
      </c>
      <c r="F870" s="10">
        <v>42036</v>
      </c>
      <c r="G870" s="10">
        <v>44228</v>
      </c>
      <c r="H870" s="11">
        <v>7</v>
      </c>
      <c r="I870" s="20" t="s">
        <v>259</v>
      </c>
      <c r="J870" s="11" t="s">
        <v>261</v>
      </c>
      <c r="K870" s="11" t="s">
        <v>2958</v>
      </c>
      <c r="L870" s="11">
        <v>2</v>
      </c>
    </row>
    <row r="871" spans="1:12">
      <c r="A871" s="11" t="s">
        <v>1621</v>
      </c>
      <c r="D871" s="11" t="s">
        <v>260</v>
      </c>
      <c r="E871" s="19" t="s">
        <v>1871</v>
      </c>
      <c r="F871" s="10">
        <v>42036</v>
      </c>
      <c r="G871" s="10">
        <v>44228</v>
      </c>
      <c r="H871" s="11">
        <v>7</v>
      </c>
      <c r="I871" s="20" t="s">
        <v>259</v>
      </c>
      <c r="J871" s="11" t="s">
        <v>261</v>
      </c>
      <c r="K871" s="11" t="s">
        <v>2958</v>
      </c>
      <c r="L871" s="11">
        <v>2</v>
      </c>
    </row>
    <row r="872" spans="1:12">
      <c r="A872" s="11" t="s">
        <v>1622</v>
      </c>
      <c r="D872" s="11" t="s">
        <v>260</v>
      </c>
      <c r="E872" s="19" t="s">
        <v>1872</v>
      </c>
      <c r="F872" s="10">
        <v>42036</v>
      </c>
      <c r="G872" s="10">
        <v>44228</v>
      </c>
      <c r="H872" s="11">
        <v>7</v>
      </c>
      <c r="I872" s="20" t="s">
        <v>259</v>
      </c>
      <c r="J872" s="11" t="s">
        <v>261</v>
      </c>
      <c r="K872" s="11" t="s">
        <v>2958</v>
      </c>
      <c r="L872" s="11">
        <v>2</v>
      </c>
    </row>
    <row r="873" spans="1:12">
      <c r="A873" s="11" t="s">
        <v>1623</v>
      </c>
      <c r="D873" s="11" t="s">
        <v>260</v>
      </c>
      <c r="E873" s="19" t="s">
        <v>1873</v>
      </c>
      <c r="F873" s="10">
        <v>42036</v>
      </c>
      <c r="G873" s="10">
        <v>44228</v>
      </c>
      <c r="H873" s="11">
        <v>7</v>
      </c>
      <c r="I873" s="20" t="s">
        <v>259</v>
      </c>
      <c r="J873" s="11" t="s">
        <v>261</v>
      </c>
      <c r="K873" s="11" t="s">
        <v>2958</v>
      </c>
      <c r="L873" s="11">
        <v>2</v>
      </c>
    </row>
    <row r="874" spans="1:12">
      <c r="A874" s="11" t="s">
        <v>1624</v>
      </c>
      <c r="D874" s="11" t="s">
        <v>260</v>
      </c>
      <c r="E874" s="19" t="s">
        <v>1874</v>
      </c>
      <c r="F874" s="10">
        <v>42036</v>
      </c>
      <c r="G874" s="10">
        <v>44228</v>
      </c>
      <c r="H874" s="11">
        <v>7</v>
      </c>
      <c r="I874" s="20" t="s">
        <v>259</v>
      </c>
      <c r="J874" s="11" t="s">
        <v>261</v>
      </c>
      <c r="K874" s="11" t="s">
        <v>2958</v>
      </c>
      <c r="L874" s="11">
        <v>2</v>
      </c>
    </row>
    <row r="875" spans="1:12">
      <c r="A875" s="11" t="s">
        <v>1625</v>
      </c>
      <c r="D875" s="11" t="s">
        <v>260</v>
      </c>
      <c r="E875" s="19" t="s">
        <v>1875</v>
      </c>
      <c r="F875" s="10">
        <v>42036</v>
      </c>
      <c r="G875" s="10">
        <v>44228</v>
      </c>
      <c r="H875" s="11">
        <v>7</v>
      </c>
      <c r="I875" s="20" t="s">
        <v>259</v>
      </c>
      <c r="J875" s="11" t="s">
        <v>261</v>
      </c>
      <c r="K875" s="11" t="s">
        <v>2958</v>
      </c>
      <c r="L875" s="11">
        <v>2</v>
      </c>
    </row>
    <row r="876" spans="1:12">
      <c r="A876" s="11" t="s">
        <v>1626</v>
      </c>
      <c r="D876" s="11" t="s">
        <v>260</v>
      </c>
      <c r="E876" s="19" t="s">
        <v>1876</v>
      </c>
      <c r="F876" s="10">
        <v>42036</v>
      </c>
      <c r="G876" s="10">
        <v>44228</v>
      </c>
      <c r="H876" s="11">
        <v>7</v>
      </c>
      <c r="I876" s="20" t="s">
        <v>259</v>
      </c>
      <c r="J876" s="11" t="s">
        <v>261</v>
      </c>
      <c r="K876" s="11" t="s">
        <v>2958</v>
      </c>
      <c r="L876" s="11">
        <v>2</v>
      </c>
    </row>
    <row r="877" spans="1:12">
      <c r="A877" s="11" t="s">
        <v>1627</v>
      </c>
      <c r="D877" s="11" t="s">
        <v>260</v>
      </c>
      <c r="E877" s="19" t="s">
        <v>1877</v>
      </c>
      <c r="F877" s="10">
        <v>42036</v>
      </c>
      <c r="G877" s="10">
        <v>44228</v>
      </c>
      <c r="H877" s="11">
        <v>7</v>
      </c>
      <c r="I877" s="20" t="s">
        <v>259</v>
      </c>
      <c r="J877" s="11" t="s">
        <v>261</v>
      </c>
      <c r="K877" s="11" t="s">
        <v>2958</v>
      </c>
      <c r="L877" s="11">
        <v>2</v>
      </c>
    </row>
    <row r="878" spans="1:12">
      <c r="A878" s="11" t="s">
        <v>1628</v>
      </c>
      <c r="D878" s="11" t="s">
        <v>260</v>
      </c>
      <c r="E878" s="19" t="s">
        <v>1878</v>
      </c>
      <c r="F878" s="10">
        <v>42036</v>
      </c>
      <c r="G878" s="10">
        <v>44228</v>
      </c>
      <c r="H878" s="11">
        <v>7</v>
      </c>
      <c r="I878" s="20" t="s">
        <v>259</v>
      </c>
      <c r="J878" s="11" t="s">
        <v>261</v>
      </c>
      <c r="K878" s="11" t="s">
        <v>2958</v>
      </c>
      <c r="L878" s="11">
        <v>2</v>
      </c>
    </row>
    <row r="879" spans="1:12">
      <c r="A879" s="11" t="s">
        <v>1629</v>
      </c>
      <c r="D879" s="11" t="s">
        <v>260</v>
      </c>
      <c r="E879" s="19" t="s">
        <v>1879</v>
      </c>
      <c r="F879" s="10">
        <v>42036</v>
      </c>
      <c r="G879" s="10">
        <v>44228</v>
      </c>
      <c r="H879" s="11">
        <v>7</v>
      </c>
      <c r="I879" s="20" t="s">
        <v>259</v>
      </c>
      <c r="J879" s="11" t="s">
        <v>261</v>
      </c>
      <c r="K879" s="11" t="s">
        <v>2958</v>
      </c>
      <c r="L879" s="11">
        <v>2</v>
      </c>
    </row>
    <row r="880" spans="1:12">
      <c r="A880" s="11" t="s">
        <v>1630</v>
      </c>
      <c r="D880" s="11" t="s">
        <v>260</v>
      </c>
      <c r="E880" s="19" t="s">
        <v>1880</v>
      </c>
      <c r="F880" s="10">
        <v>42036</v>
      </c>
      <c r="G880" s="10">
        <v>44228</v>
      </c>
      <c r="H880" s="11">
        <v>7</v>
      </c>
      <c r="I880" s="20" t="s">
        <v>259</v>
      </c>
      <c r="J880" s="11" t="s">
        <v>261</v>
      </c>
      <c r="K880" s="11" t="s">
        <v>2958</v>
      </c>
      <c r="L880" s="11">
        <v>2</v>
      </c>
    </row>
    <row r="881" spans="1:12">
      <c r="A881" s="11" t="s">
        <v>1631</v>
      </c>
      <c r="D881" s="11" t="s">
        <v>260</v>
      </c>
      <c r="E881" s="19" t="s">
        <v>1881</v>
      </c>
      <c r="F881" s="10">
        <v>42036</v>
      </c>
      <c r="G881" s="10">
        <v>44228</v>
      </c>
      <c r="H881" s="11">
        <v>7</v>
      </c>
      <c r="I881" s="20" t="s">
        <v>259</v>
      </c>
      <c r="J881" s="11" t="s">
        <v>261</v>
      </c>
      <c r="K881" s="11" t="s">
        <v>2958</v>
      </c>
      <c r="L881" s="11">
        <v>2</v>
      </c>
    </row>
    <row r="882" spans="1:12">
      <c r="A882" s="11" t="s">
        <v>1632</v>
      </c>
      <c r="D882" s="11" t="s">
        <v>260</v>
      </c>
      <c r="E882" s="19" t="s">
        <v>1882</v>
      </c>
      <c r="F882" s="10">
        <v>42036</v>
      </c>
      <c r="G882" s="10">
        <v>44228</v>
      </c>
      <c r="H882" s="11">
        <v>7</v>
      </c>
      <c r="I882" s="20" t="s">
        <v>259</v>
      </c>
      <c r="J882" s="11" t="s">
        <v>261</v>
      </c>
      <c r="K882" s="11" t="s">
        <v>2958</v>
      </c>
      <c r="L882" s="11">
        <v>2</v>
      </c>
    </row>
    <row r="883" spans="1:12">
      <c r="A883" s="11" t="s">
        <v>1633</v>
      </c>
      <c r="D883" s="11" t="s">
        <v>260</v>
      </c>
      <c r="E883" s="19" t="s">
        <v>1883</v>
      </c>
      <c r="F883" s="10">
        <v>42036</v>
      </c>
      <c r="G883" s="10">
        <v>44228</v>
      </c>
      <c r="H883" s="11">
        <v>7</v>
      </c>
      <c r="I883" s="20" t="s">
        <v>259</v>
      </c>
      <c r="J883" s="11" t="s">
        <v>261</v>
      </c>
      <c r="K883" s="11" t="s">
        <v>2958</v>
      </c>
      <c r="L883" s="11">
        <v>2</v>
      </c>
    </row>
    <row r="884" spans="1:12">
      <c r="A884" s="11" t="s">
        <v>1634</v>
      </c>
      <c r="D884" s="11" t="s">
        <v>260</v>
      </c>
      <c r="E884" s="19" t="s">
        <v>1884</v>
      </c>
      <c r="F884" s="10">
        <v>42036</v>
      </c>
      <c r="G884" s="10">
        <v>44228</v>
      </c>
      <c r="H884" s="11">
        <v>7</v>
      </c>
      <c r="I884" s="20" t="s">
        <v>259</v>
      </c>
      <c r="J884" s="11" t="s">
        <v>261</v>
      </c>
      <c r="K884" s="11" t="s">
        <v>2958</v>
      </c>
      <c r="L884" s="11">
        <v>2</v>
      </c>
    </row>
    <row r="885" spans="1:12">
      <c r="A885" s="11" t="s">
        <v>1635</v>
      </c>
      <c r="D885" s="11" t="s">
        <v>260</v>
      </c>
      <c r="E885" s="19" t="s">
        <v>1885</v>
      </c>
      <c r="F885" s="10">
        <v>42036</v>
      </c>
      <c r="G885" s="10">
        <v>44228</v>
      </c>
      <c r="H885" s="11">
        <v>7</v>
      </c>
      <c r="I885" s="20" t="s">
        <v>259</v>
      </c>
      <c r="J885" s="11" t="s">
        <v>261</v>
      </c>
      <c r="K885" s="11" t="s">
        <v>2958</v>
      </c>
      <c r="L885" s="11">
        <v>2</v>
      </c>
    </row>
    <row r="886" spans="1:12">
      <c r="A886" s="11" t="s">
        <v>1636</v>
      </c>
      <c r="D886" s="11" t="s">
        <v>260</v>
      </c>
      <c r="E886" s="19" t="s">
        <v>1886</v>
      </c>
      <c r="F886" s="10">
        <v>42036</v>
      </c>
      <c r="G886" s="10">
        <v>44228</v>
      </c>
      <c r="H886" s="11">
        <v>7</v>
      </c>
      <c r="I886" s="20" t="s">
        <v>259</v>
      </c>
      <c r="J886" s="11" t="s">
        <v>261</v>
      </c>
      <c r="K886" s="11" t="s">
        <v>2958</v>
      </c>
      <c r="L886" s="11">
        <v>2</v>
      </c>
    </row>
    <row r="887" spans="1:12">
      <c r="A887" s="11" t="s">
        <v>1637</v>
      </c>
      <c r="D887" s="11" t="s">
        <v>260</v>
      </c>
      <c r="E887" s="19" t="s">
        <v>1887</v>
      </c>
      <c r="F887" s="10">
        <v>42036</v>
      </c>
      <c r="G887" s="10">
        <v>44228</v>
      </c>
      <c r="H887" s="11">
        <v>7</v>
      </c>
      <c r="I887" s="20" t="s">
        <v>259</v>
      </c>
      <c r="J887" s="11" t="s">
        <v>261</v>
      </c>
      <c r="K887" s="11" t="s">
        <v>2958</v>
      </c>
      <c r="L887" s="11">
        <v>2</v>
      </c>
    </row>
    <row r="888" spans="1:12">
      <c r="A888" s="11" t="s">
        <v>1638</v>
      </c>
      <c r="D888" s="11" t="s">
        <v>260</v>
      </c>
      <c r="E888" s="19" t="s">
        <v>1888</v>
      </c>
      <c r="F888" s="10">
        <v>42036</v>
      </c>
      <c r="G888" s="10">
        <v>44228</v>
      </c>
      <c r="H888" s="11">
        <v>7</v>
      </c>
      <c r="I888" s="20" t="s">
        <v>259</v>
      </c>
      <c r="J888" s="11" t="s">
        <v>261</v>
      </c>
      <c r="K888" s="11" t="s">
        <v>2958</v>
      </c>
      <c r="L888" s="11">
        <v>2</v>
      </c>
    </row>
    <row r="889" spans="1:12">
      <c r="A889" s="11" t="s">
        <v>1639</v>
      </c>
      <c r="D889" s="11" t="s">
        <v>260</v>
      </c>
      <c r="E889" s="19" t="s">
        <v>1889</v>
      </c>
      <c r="F889" s="10">
        <v>42036</v>
      </c>
      <c r="G889" s="10">
        <v>44228</v>
      </c>
      <c r="H889" s="11">
        <v>7</v>
      </c>
      <c r="I889" s="20" t="s">
        <v>259</v>
      </c>
      <c r="J889" s="11" t="s">
        <v>261</v>
      </c>
      <c r="K889" s="11" t="s">
        <v>2958</v>
      </c>
      <c r="L889" s="11">
        <v>2</v>
      </c>
    </row>
    <row r="890" spans="1:12">
      <c r="A890" s="11" t="s">
        <v>1640</v>
      </c>
      <c r="D890" s="11" t="s">
        <v>260</v>
      </c>
      <c r="E890" s="19" t="s">
        <v>1890</v>
      </c>
      <c r="F890" s="10">
        <v>42036</v>
      </c>
      <c r="G890" s="10">
        <v>44228</v>
      </c>
      <c r="H890" s="11">
        <v>7</v>
      </c>
      <c r="I890" s="20" t="s">
        <v>259</v>
      </c>
      <c r="J890" s="11" t="s">
        <v>261</v>
      </c>
      <c r="K890" s="11" t="s">
        <v>2958</v>
      </c>
      <c r="L890" s="11">
        <v>2</v>
      </c>
    </row>
    <row r="891" spans="1:12">
      <c r="A891" s="11" t="s">
        <v>1641</v>
      </c>
      <c r="D891" s="11" t="s">
        <v>260</v>
      </c>
      <c r="E891" s="19" t="s">
        <v>1891</v>
      </c>
      <c r="F891" s="10">
        <v>42036</v>
      </c>
      <c r="G891" s="10">
        <v>44228</v>
      </c>
      <c r="H891" s="11">
        <v>7</v>
      </c>
      <c r="I891" s="20" t="s">
        <v>259</v>
      </c>
      <c r="J891" s="11" t="s">
        <v>261</v>
      </c>
      <c r="K891" s="11" t="s">
        <v>2958</v>
      </c>
      <c r="L891" s="11">
        <v>2</v>
      </c>
    </row>
    <row r="892" spans="1:12">
      <c r="A892" s="11" t="s">
        <v>1642</v>
      </c>
      <c r="D892" s="11" t="s">
        <v>260</v>
      </c>
      <c r="E892" s="19" t="s">
        <v>1892</v>
      </c>
      <c r="F892" s="10">
        <v>42036</v>
      </c>
      <c r="G892" s="10">
        <v>44228</v>
      </c>
      <c r="H892" s="11">
        <v>7</v>
      </c>
      <c r="I892" s="20" t="s">
        <v>259</v>
      </c>
      <c r="J892" s="11" t="s">
        <v>261</v>
      </c>
      <c r="K892" s="11" t="s">
        <v>2958</v>
      </c>
      <c r="L892" s="11">
        <v>2</v>
      </c>
    </row>
    <row r="893" spans="1:12">
      <c r="A893" s="11" t="s">
        <v>1643</v>
      </c>
      <c r="D893" s="11" t="s">
        <v>260</v>
      </c>
      <c r="E893" s="19" t="s">
        <v>1893</v>
      </c>
      <c r="F893" s="10">
        <v>42036</v>
      </c>
      <c r="G893" s="10">
        <v>44228</v>
      </c>
      <c r="H893" s="11">
        <v>7</v>
      </c>
      <c r="I893" s="20" t="s">
        <v>259</v>
      </c>
      <c r="J893" s="11" t="s">
        <v>261</v>
      </c>
      <c r="K893" s="11" t="s">
        <v>2958</v>
      </c>
      <c r="L893" s="11">
        <v>2</v>
      </c>
    </row>
    <row r="894" spans="1:12">
      <c r="A894" s="11" t="s">
        <v>1644</v>
      </c>
      <c r="D894" s="11" t="s">
        <v>260</v>
      </c>
      <c r="E894" s="19" t="s">
        <v>1894</v>
      </c>
      <c r="F894" s="10">
        <v>42036</v>
      </c>
      <c r="G894" s="10">
        <v>44228</v>
      </c>
      <c r="H894" s="11">
        <v>7</v>
      </c>
      <c r="I894" s="20" t="s">
        <v>259</v>
      </c>
      <c r="J894" s="11" t="s">
        <v>261</v>
      </c>
      <c r="K894" s="11" t="s">
        <v>2958</v>
      </c>
      <c r="L894" s="11">
        <v>2</v>
      </c>
    </row>
    <row r="895" spans="1:12">
      <c r="A895" s="11" t="s">
        <v>1645</v>
      </c>
      <c r="D895" s="11" t="s">
        <v>260</v>
      </c>
      <c r="E895" s="19" t="s">
        <v>1895</v>
      </c>
      <c r="F895" s="10">
        <v>42036</v>
      </c>
      <c r="G895" s="10">
        <v>44228</v>
      </c>
      <c r="H895" s="11">
        <v>7</v>
      </c>
      <c r="I895" s="20" t="s">
        <v>259</v>
      </c>
      <c r="J895" s="11" t="s">
        <v>261</v>
      </c>
      <c r="K895" s="11" t="s">
        <v>2958</v>
      </c>
      <c r="L895" s="11">
        <v>2</v>
      </c>
    </row>
    <row r="896" spans="1:12">
      <c r="A896" s="11" t="s">
        <v>1646</v>
      </c>
      <c r="D896" s="11" t="s">
        <v>260</v>
      </c>
      <c r="E896" s="19" t="s">
        <v>1896</v>
      </c>
      <c r="F896" s="10">
        <v>42036</v>
      </c>
      <c r="G896" s="10">
        <v>44228</v>
      </c>
      <c r="H896" s="11">
        <v>7</v>
      </c>
      <c r="I896" s="20" t="s">
        <v>259</v>
      </c>
      <c r="J896" s="11" t="s">
        <v>261</v>
      </c>
      <c r="K896" s="11" t="s">
        <v>2958</v>
      </c>
      <c r="L896" s="11">
        <v>2</v>
      </c>
    </row>
    <row r="897" spans="1:12">
      <c r="A897" s="11" t="s">
        <v>1647</v>
      </c>
      <c r="D897" s="11" t="s">
        <v>260</v>
      </c>
      <c r="E897" s="19" t="s">
        <v>1897</v>
      </c>
      <c r="F897" s="10">
        <v>42036</v>
      </c>
      <c r="G897" s="10">
        <v>44228</v>
      </c>
      <c r="H897" s="11">
        <v>7</v>
      </c>
      <c r="I897" s="20" t="s">
        <v>259</v>
      </c>
      <c r="J897" s="11" t="s">
        <v>261</v>
      </c>
      <c r="K897" s="11" t="s">
        <v>2958</v>
      </c>
      <c r="L897" s="11">
        <v>2</v>
      </c>
    </row>
    <row r="898" spans="1:12">
      <c r="A898" s="11" t="s">
        <v>1648</v>
      </c>
      <c r="D898" s="11" t="s">
        <v>260</v>
      </c>
      <c r="E898" s="19" t="s">
        <v>1898</v>
      </c>
      <c r="F898" s="10">
        <v>42036</v>
      </c>
      <c r="G898" s="10">
        <v>44228</v>
      </c>
      <c r="H898" s="11">
        <v>7</v>
      </c>
      <c r="I898" s="20" t="s">
        <v>259</v>
      </c>
      <c r="J898" s="11" t="s">
        <v>261</v>
      </c>
      <c r="K898" s="11" t="s">
        <v>2958</v>
      </c>
      <c r="L898" s="11">
        <v>2</v>
      </c>
    </row>
    <row r="899" spans="1:12">
      <c r="A899" s="11" t="s">
        <v>1649</v>
      </c>
      <c r="D899" s="11" t="s">
        <v>260</v>
      </c>
      <c r="E899" s="19" t="s">
        <v>1899</v>
      </c>
      <c r="F899" s="10">
        <v>42036</v>
      </c>
      <c r="G899" s="10">
        <v>44228</v>
      </c>
      <c r="H899" s="11">
        <v>7</v>
      </c>
      <c r="I899" s="20" t="s">
        <v>259</v>
      </c>
      <c r="J899" s="11" t="s">
        <v>261</v>
      </c>
      <c r="K899" s="11" t="s">
        <v>2958</v>
      </c>
      <c r="L899" s="11">
        <v>2</v>
      </c>
    </row>
    <row r="900" spans="1:12">
      <c r="A900" s="11" t="s">
        <v>1650</v>
      </c>
      <c r="D900" s="11" t="s">
        <v>260</v>
      </c>
      <c r="E900" s="19" t="s">
        <v>1900</v>
      </c>
      <c r="F900" s="10">
        <v>42036</v>
      </c>
      <c r="G900" s="10">
        <v>44228</v>
      </c>
      <c r="H900" s="11">
        <v>7</v>
      </c>
      <c r="I900" s="20" t="s">
        <v>259</v>
      </c>
      <c r="J900" s="11" t="s">
        <v>261</v>
      </c>
      <c r="K900" s="11" t="s">
        <v>2958</v>
      </c>
      <c r="L900" s="11">
        <v>2</v>
      </c>
    </row>
    <row r="901" spans="1:12">
      <c r="A901" s="11" t="s">
        <v>1651</v>
      </c>
      <c r="D901" s="11" t="s">
        <v>260</v>
      </c>
      <c r="E901" s="19" t="s">
        <v>1901</v>
      </c>
      <c r="F901" s="10">
        <v>42036</v>
      </c>
      <c r="G901" s="10">
        <v>44228</v>
      </c>
      <c r="H901" s="11">
        <v>7</v>
      </c>
      <c r="I901" s="20" t="s">
        <v>259</v>
      </c>
      <c r="J901" s="11" t="s">
        <v>261</v>
      </c>
      <c r="K901" s="11" t="s">
        <v>2958</v>
      </c>
      <c r="L901" s="11">
        <v>2</v>
      </c>
    </row>
    <row r="902" spans="1:12">
      <c r="A902" s="11" t="s">
        <v>1652</v>
      </c>
      <c r="D902" s="11" t="s">
        <v>260</v>
      </c>
      <c r="E902" s="19" t="s">
        <v>1902</v>
      </c>
      <c r="F902" s="10">
        <v>42036</v>
      </c>
      <c r="G902" s="10">
        <v>44228</v>
      </c>
      <c r="H902" s="11">
        <v>7</v>
      </c>
      <c r="I902" s="20" t="s">
        <v>259</v>
      </c>
      <c r="J902" s="11" t="s">
        <v>261</v>
      </c>
      <c r="K902" s="11" t="s">
        <v>2958</v>
      </c>
      <c r="L902" s="11">
        <v>2</v>
      </c>
    </row>
    <row r="903" spans="1:12">
      <c r="A903" s="11" t="s">
        <v>1653</v>
      </c>
      <c r="D903" s="11" t="s">
        <v>260</v>
      </c>
      <c r="E903" s="19" t="s">
        <v>1903</v>
      </c>
      <c r="F903" s="10">
        <v>42036</v>
      </c>
      <c r="G903" s="10">
        <v>44228</v>
      </c>
      <c r="H903" s="11">
        <v>7</v>
      </c>
      <c r="I903" s="20" t="s">
        <v>259</v>
      </c>
      <c r="J903" s="11" t="s">
        <v>261</v>
      </c>
      <c r="K903" s="11" t="s">
        <v>2958</v>
      </c>
      <c r="L903" s="11">
        <v>2</v>
      </c>
    </row>
    <row r="904" spans="1:12">
      <c r="A904" s="11" t="s">
        <v>1654</v>
      </c>
      <c r="D904" s="11" t="s">
        <v>260</v>
      </c>
      <c r="E904" s="19" t="s">
        <v>1904</v>
      </c>
      <c r="F904" s="10">
        <v>42036</v>
      </c>
      <c r="G904" s="10">
        <v>44228</v>
      </c>
      <c r="H904" s="11">
        <v>7</v>
      </c>
      <c r="I904" s="20" t="s">
        <v>259</v>
      </c>
      <c r="J904" s="11" t="s">
        <v>261</v>
      </c>
      <c r="K904" s="11" t="s">
        <v>2958</v>
      </c>
      <c r="L904" s="11">
        <v>2</v>
      </c>
    </row>
    <row r="905" spans="1:12">
      <c r="A905" s="11" t="s">
        <v>1655</v>
      </c>
      <c r="D905" s="11" t="s">
        <v>260</v>
      </c>
      <c r="E905" s="19" t="s">
        <v>1905</v>
      </c>
      <c r="F905" s="10">
        <v>42036</v>
      </c>
      <c r="G905" s="10">
        <v>44228</v>
      </c>
      <c r="H905" s="11">
        <v>7</v>
      </c>
      <c r="I905" s="20" t="s">
        <v>259</v>
      </c>
      <c r="J905" s="11" t="s">
        <v>261</v>
      </c>
      <c r="K905" s="11" t="s">
        <v>2958</v>
      </c>
      <c r="L905" s="11">
        <v>2</v>
      </c>
    </row>
    <row r="906" spans="1:12">
      <c r="A906" s="11" t="s">
        <v>1656</v>
      </c>
      <c r="D906" s="11" t="s">
        <v>260</v>
      </c>
      <c r="E906" s="19" t="s">
        <v>1906</v>
      </c>
      <c r="F906" s="10">
        <v>42036</v>
      </c>
      <c r="G906" s="10">
        <v>44228</v>
      </c>
      <c r="H906" s="11">
        <v>7</v>
      </c>
      <c r="I906" s="20" t="s">
        <v>259</v>
      </c>
      <c r="J906" s="11" t="s">
        <v>261</v>
      </c>
      <c r="K906" s="11" t="s">
        <v>2958</v>
      </c>
      <c r="L906" s="11">
        <v>2</v>
      </c>
    </row>
    <row r="907" spans="1:12">
      <c r="A907" s="11" t="s">
        <v>1657</v>
      </c>
      <c r="D907" s="11" t="s">
        <v>260</v>
      </c>
      <c r="E907" s="19" t="s">
        <v>1907</v>
      </c>
      <c r="F907" s="10">
        <v>42036</v>
      </c>
      <c r="G907" s="10">
        <v>44228</v>
      </c>
      <c r="H907" s="11">
        <v>7</v>
      </c>
      <c r="I907" s="20" t="s">
        <v>259</v>
      </c>
      <c r="J907" s="11" t="s">
        <v>261</v>
      </c>
      <c r="K907" s="11" t="s">
        <v>2958</v>
      </c>
      <c r="L907" s="11">
        <v>2</v>
      </c>
    </row>
    <row r="908" spans="1:12">
      <c r="A908" s="11" t="s">
        <v>1658</v>
      </c>
      <c r="D908" s="11" t="s">
        <v>260</v>
      </c>
      <c r="E908" s="19" t="s">
        <v>1908</v>
      </c>
      <c r="F908" s="10">
        <v>42036</v>
      </c>
      <c r="G908" s="10">
        <v>44228</v>
      </c>
      <c r="H908" s="11">
        <v>7</v>
      </c>
      <c r="I908" s="20" t="s">
        <v>259</v>
      </c>
      <c r="J908" s="11" t="s">
        <v>261</v>
      </c>
      <c r="K908" s="11" t="s">
        <v>2958</v>
      </c>
      <c r="L908" s="11">
        <v>2</v>
      </c>
    </row>
    <row r="909" spans="1:12">
      <c r="A909" s="11" t="s">
        <v>1659</v>
      </c>
      <c r="D909" s="11" t="s">
        <v>260</v>
      </c>
      <c r="E909" s="19" t="s">
        <v>1909</v>
      </c>
      <c r="F909" s="10">
        <v>42036</v>
      </c>
      <c r="G909" s="10">
        <v>44228</v>
      </c>
      <c r="H909" s="11">
        <v>7</v>
      </c>
      <c r="I909" s="20" t="s">
        <v>259</v>
      </c>
      <c r="J909" s="11" t="s">
        <v>261</v>
      </c>
      <c r="K909" s="11" t="s">
        <v>2958</v>
      </c>
      <c r="L909" s="11">
        <v>2</v>
      </c>
    </row>
    <row r="910" spans="1:12">
      <c r="A910" s="11" t="s">
        <v>1660</v>
      </c>
      <c r="D910" s="11" t="s">
        <v>260</v>
      </c>
      <c r="E910" s="19" t="s">
        <v>1910</v>
      </c>
      <c r="F910" s="10">
        <v>42036</v>
      </c>
      <c r="G910" s="10">
        <v>44228</v>
      </c>
      <c r="H910" s="11">
        <v>7</v>
      </c>
      <c r="I910" s="20" t="s">
        <v>259</v>
      </c>
      <c r="J910" s="11" t="s">
        <v>261</v>
      </c>
      <c r="K910" s="11" t="s">
        <v>2958</v>
      </c>
      <c r="L910" s="11">
        <v>2</v>
      </c>
    </row>
    <row r="911" spans="1:12">
      <c r="A911" s="11" t="s">
        <v>1661</v>
      </c>
      <c r="D911" s="11" t="s">
        <v>260</v>
      </c>
      <c r="E911" s="19" t="s">
        <v>1911</v>
      </c>
      <c r="F911" s="10">
        <v>42036</v>
      </c>
      <c r="G911" s="10">
        <v>44228</v>
      </c>
      <c r="H911" s="11">
        <v>7</v>
      </c>
      <c r="I911" s="20" t="s">
        <v>259</v>
      </c>
      <c r="J911" s="11" t="s">
        <v>261</v>
      </c>
      <c r="K911" s="11" t="s">
        <v>2958</v>
      </c>
      <c r="L911" s="11">
        <v>2</v>
      </c>
    </row>
    <row r="912" spans="1:12">
      <c r="A912" s="11" t="s">
        <v>1662</v>
      </c>
      <c r="D912" s="11" t="s">
        <v>260</v>
      </c>
      <c r="E912" s="19" t="s">
        <v>1912</v>
      </c>
      <c r="F912" s="10">
        <v>42036</v>
      </c>
      <c r="G912" s="10">
        <v>44228</v>
      </c>
      <c r="H912" s="11">
        <v>7</v>
      </c>
      <c r="I912" s="20" t="s">
        <v>259</v>
      </c>
      <c r="J912" s="11" t="s">
        <v>261</v>
      </c>
      <c r="K912" s="11" t="s">
        <v>2958</v>
      </c>
      <c r="L912" s="11">
        <v>2</v>
      </c>
    </row>
    <row r="913" spans="1:12">
      <c r="A913" s="11" t="s">
        <v>1663</v>
      </c>
      <c r="D913" s="11" t="s">
        <v>260</v>
      </c>
      <c r="E913" s="19" t="s">
        <v>1913</v>
      </c>
      <c r="F913" s="10">
        <v>42036</v>
      </c>
      <c r="G913" s="10">
        <v>44228</v>
      </c>
      <c r="H913" s="11">
        <v>7</v>
      </c>
      <c r="I913" s="20" t="s">
        <v>259</v>
      </c>
      <c r="J913" s="11" t="s">
        <v>261</v>
      </c>
      <c r="K913" s="11" t="s">
        <v>2958</v>
      </c>
      <c r="L913" s="11">
        <v>2</v>
      </c>
    </row>
    <row r="914" spans="1:12">
      <c r="A914" s="11" t="s">
        <v>1664</v>
      </c>
      <c r="D914" s="11" t="s">
        <v>260</v>
      </c>
      <c r="E914" s="19" t="s">
        <v>1914</v>
      </c>
      <c r="F914" s="10">
        <v>42036</v>
      </c>
      <c r="G914" s="10">
        <v>44228</v>
      </c>
      <c r="H914" s="11">
        <v>7</v>
      </c>
      <c r="I914" s="20" t="s">
        <v>259</v>
      </c>
      <c r="J914" s="11" t="s">
        <v>261</v>
      </c>
      <c r="K914" s="11" t="s">
        <v>2958</v>
      </c>
      <c r="L914" s="11">
        <v>2</v>
      </c>
    </row>
    <row r="915" spans="1:12">
      <c r="A915" s="11" t="s">
        <v>1665</v>
      </c>
      <c r="D915" s="11" t="s">
        <v>260</v>
      </c>
      <c r="E915" s="19" t="s">
        <v>1915</v>
      </c>
      <c r="F915" s="10">
        <v>42036</v>
      </c>
      <c r="G915" s="10">
        <v>44228</v>
      </c>
      <c r="H915" s="11">
        <v>7</v>
      </c>
      <c r="I915" s="20" t="s">
        <v>259</v>
      </c>
      <c r="J915" s="11" t="s">
        <v>261</v>
      </c>
      <c r="K915" s="11" t="s">
        <v>2958</v>
      </c>
      <c r="L915" s="11">
        <v>2</v>
      </c>
    </row>
    <row r="916" spans="1:12">
      <c r="A916" s="11" t="s">
        <v>1666</v>
      </c>
      <c r="D916" s="11" t="s">
        <v>260</v>
      </c>
      <c r="E916" s="19" t="s">
        <v>1916</v>
      </c>
      <c r="F916" s="10">
        <v>42036</v>
      </c>
      <c r="G916" s="10">
        <v>44228</v>
      </c>
      <c r="H916" s="11">
        <v>7</v>
      </c>
      <c r="I916" s="20" t="s">
        <v>259</v>
      </c>
      <c r="J916" s="11" t="s">
        <v>261</v>
      </c>
      <c r="K916" s="11" t="s">
        <v>2958</v>
      </c>
      <c r="L916" s="11">
        <v>2</v>
      </c>
    </row>
    <row r="917" spans="1:12">
      <c r="A917" s="11" t="s">
        <v>1667</v>
      </c>
      <c r="D917" s="11" t="s">
        <v>260</v>
      </c>
      <c r="E917" s="19" t="s">
        <v>1917</v>
      </c>
      <c r="F917" s="10">
        <v>42036</v>
      </c>
      <c r="G917" s="10">
        <v>44228</v>
      </c>
      <c r="H917" s="11">
        <v>7</v>
      </c>
      <c r="I917" s="20" t="s">
        <v>259</v>
      </c>
      <c r="J917" s="11" t="s">
        <v>261</v>
      </c>
      <c r="K917" s="11" t="s">
        <v>2958</v>
      </c>
      <c r="L917" s="11">
        <v>2</v>
      </c>
    </row>
    <row r="918" spans="1:12">
      <c r="A918" s="11" t="s">
        <v>1668</v>
      </c>
      <c r="D918" s="11" t="s">
        <v>260</v>
      </c>
      <c r="E918" s="19" t="s">
        <v>1918</v>
      </c>
      <c r="F918" s="10">
        <v>42036</v>
      </c>
      <c r="G918" s="10">
        <v>44228</v>
      </c>
      <c r="H918" s="11">
        <v>7</v>
      </c>
      <c r="I918" s="20" t="s">
        <v>259</v>
      </c>
      <c r="J918" s="11" t="s">
        <v>261</v>
      </c>
      <c r="K918" s="11" t="s">
        <v>2958</v>
      </c>
      <c r="L918" s="11">
        <v>2</v>
      </c>
    </row>
    <row r="919" spans="1:12">
      <c r="A919" s="11" t="s">
        <v>1669</v>
      </c>
      <c r="D919" s="11" t="s">
        <v>260</v>
      </c>
      <c r="E919" s="19" t="s">
        <v>1919</v>
      </c>
      <c r="F919" s="10">
        <v>42036</v>
      </c>
      <c r="G919" s="10">
        <v>44228</v>
      </c>
      <c r="H919" s="11">
        <v>7</v>
      </c>
      <c r="I919" s="20" t="s">
        <v>259</v>
      </c>
      <c r="J919" s="11" t="s">
        <v>261</v>
      </c>
      <c r="K919" s="11" t="s">
        <v>2958</v>
      </c>
      <c r="L919" s="11">
        <v>2</v>
      </c>
    </row>
    <row r="920" spans="1:12">
      <c r="A920" s="11" t="s">
        <v>1670</v>
      </c>
      <c r="D920" s="11" t="s">
        <v>260</v>
      </c>
      <c r="E920" s="19" t="s">
        <v>1920</v>
      </c>
      <c r="F920" s="10">
        <v>42036</v>
      </c>
      <c r="G920" s="10">
        <v>44228</v>
      </c>
      <c r="H920" s="11">
        <v>7</v>
      </c>
      <c r="I920" s="20" t="s">
        <v>259</v>
      </c>
      <c r="J920" s="11" t="s">
        <v>261</v>
      </c>
      <c r="K920" s="11" t="s">
        <v>2958</v>
      </c>
      <c r="L920" s="11">
        <v>2</v>
      </c>
    </row>
    <row r="921" spans="1:12">
      <c r="A921" s="11" t="s">
        <v>1671</v>
      </c>
      <c r="D921" s="11" t="s">
        <v>260</v>
      </c>
      <c r="E921" s="19" t="s">
        <v>1921</v>
      </c>
      <c r="F921" s="10">
        <v>42036</v>
      </c>
      <c r="G921" s="10">
        <v>44228</v>
      </c>
      <c r="H921" s="11">
        <v>7</v>
      </c>
      <c r="I921" s="20" t="s">
        <v>259</v>
      </c>
      <c r="J921" s="11" t="s">
        <v>261</v>
      </c>
      <c r="K921" s="11" t="s">
        <v>2958</v>
      </c>
      <c r="L921" s="11">
        <v>2</v>
      </c>
    </row>
    <row r="922" spans="1:12">
      <c r="A922" s="11" t="s">
        <v>1672</v>
      </c>
      <c r="D922" s="11" t="s">
        <v>260</v>
      </c>
      <c r="E922" s="19" t="s">
        <v>1922</v>
      </c>
      <c r="F922" s="10">
        <v>42036</v>
      </c>
      <c r="G922" s="10">
        <v>44228</v>
      </c>
      <c r="H922" s="11">
        <v>7</v>
      </c>
      <c r="I922" s="20" t="s">
        <v>259</v>
      </c>
      <c r="J922" s="11" t="s">
        <v>261</v>
      </c>
      <c r="K922" s="11" t="s">
        <v>2958</v>
      </c>
      <c r="L922" s="11">
        <v>2</v>
      </c>
    </row>
    <row r="923" spans="1:12">
      <c r="A923" s="11" t="s">
        <v>1673</v>
      </c>
      <c r="D923" s="11" t="s">
        <v>260</v>
      </c>
      <c r="E923" s="19" t="s">
        <v>1923</v>
      </c>
      <c r="F923" s="10">
        <v>42036</v>
      </c>
      <c r="G923" s="10">
        <v>44228</v>
      </c>
      <c r="H923" s="11">
        <v>7</v>
      </c>
      <c r="I923" s="20" t="s">
        <v>259</v>
      </c>
      <c r="J923" s="11" t="s">
        <v>261</v>
      </c>
      <c r="K923" s="11" t="s">
        <v>2958</v>
      </c>
      <c r="L923" s="11">
        <v>2</v>
      </c>
    </row>
    <row r="924" spans="1:12">
      <c r="A924" s="11" t="s">
        <v>1674</v>
      </c>
      <c r="D924" s="11" t="s">
        <v>260</v>
      </c>
      <c r="E924" s="19" t="s">
        <v>1924</v>
      </c>
      <c r="F924" s="10">
        <v>42036</v>
      </c>
      <c r="G924" s="10">
        <v>44228</v>
      </c>
      <c r="H924" s="11">
        <v>7</v>
      </c>
      <c r="I924" s="20" t="s">
        <v>259</v>
      </c>
      <c r="J924" s="11" t="s">
        <v>261</v>
      </c>
      <c r="K924" s="11" t="s">
        <v>2958</v>
      </c>
      <c r="L924" s="11">
        <v>2</v>
      </c>
    </row>
    <row r="925" spans="1:12">
      <c r="A925" s="11" t="s">
        <v>1675</v>
      </c>
      <c r="D925" s="11" t="s">
        <v>260</v>
      </c>
      <c r="E925" s="19" t="s">
        <v>1925</v>
      </c>
      <c r="F925" s="10">
        <v>42036</v>
      </c>
      <c r="G925" s="10">
        <v>44228</v>
      </c>
      <c r="H925" s="11">
        <v>7</v>
      </c>
      <c r="I925" s="20" t="s">
        <v>259</v>
      </c>
      <c r="J925" s="11" t="s">
        <v>261</v>
      </c>
      <c r="K925" s="11" t="s">
        <v>2958</v>
      </c>
      <c r="L925" s="11">
        <v>2</v>
      </c>
    </row>
    <row r="926" spans="1:12">
      <c r="A926" s="11" t="s">
        <v>1676</v>
      </c>
      <c r="D926" s="11" t="s">
        <v>260</v>
      </c>
      <c r="E926" s="19" t="s">
        <v>1926</v>
      </c>
      <c r="F926" s="10">
        <v>42036</v>
      </c>
      <c r="G926" s="10">
        <v>44228</v>
      </c>
      <c r="H926" s="11">
        <v>7</v>
      </c>
      <c r="I926" s="20" t="s">
        <v>259</v>
      </c>
      <c r="J926" s="11" t="s">
        <v>261</v>
      </c>
      <c r="K926" s="11" t="s">
        <v>2958</v>
      </c>
      <c r="L926" s="11">
        <v>2</v>
      </c>
    </row>
    <row r="927" spans="1:12">
      <c r="A927" s="11" t="s">
        <v>1677</v>
      </c>
      <c r="D927" s="11" t="s">
        <v>260</v>
      </c>
      <c r="E927" s="19" t="s">
        <v>1927</v>
      </c>
      <c r="F927" s="10">
        <v>42036</v>
      </c>
      <c r="G927" s="10">
        <v>44228</v>
      </c>
      <c r="H927" s="11">
        <v>7</v>
      </c>
      <c r="I927" s="20" t="s">
        <v>259</v>
      </c>
      <c r="J927" s="11" t="s">
        <v>261</v>
      </c>
      <c r="K927" s="11" t="s">
        <v>2958</v>
      </c>
      <c r="L927" s="11">
        <v>2</v>
      </c>
    </row>
    <row r="928" spans="1:12">
      <c r="A928" s="11" t="s">
        <v>1678</v>
      </c>
      <c r="D928" s="11" t="s">
        <v>260</v>
      </c>
      <c r="E928" s="19" t="s">
        <v>1928</v>
      </c>
      <c r="F928" s="10">
        <v>42036</v>
      </c>
      <c r="G928" s="10">
        <v>44228</v>
      </c>
      <c r="H928" s="11">
        <v>7</v>
      </c>
      <c r="I928" s="20" t="s">
        <v>259</v>
      </c>
      <c r="J928" s="11" t="s">
        <v>261</v>
      </c>
      <c r="K928" s="11" t="s">
        <v>2958</v>
      </c>
      <c r="L928" s="11">
        <v>2</v>
      </c>
    </row>
    <row r="929" spans="1:12">
      <c r="A929" s="11" t="s">
        <v>1679</v>
      </c>
      <c r="D929" s="11" t="s">
        <v>260</v>
      </c>
      <c r="E929" s="19" t="s">
        <v>1929</v>
      </c>
      <c r="F929" s="10">
        <v>42036</v>
      </c>
      <c r="G929" s="10">
        <v>44228</v>
      </c>
      <c r="H929" s="11">
        <v>7</v>
      </c>
      <c r="I929" s="20" t="s">
        <v>259</v>
      </c>
      <c r="J929" s="11" t="s">
        <v>261</v>
      </c>
      <c r="K929" s="11" t="s">
        <v>2958</v>
      </c>
      <c r="L929" s="11">
        <v>2</v>
      </c>
    </row>
    <row r="930" spans="1:12">
      <c r="A930" s="11" t="s">
        <v>1680</v>
      </c>
      <c r="D930" s="11" t="s">
        <v>260</v>
      </c>
      <c r="E930" s="19" t="s">
        <v>1930</v>
      </c>
      <c r="F930" s="10">
        <v>42036</v>
      </c>
      <c r="G930" s="10">
        <v>44228</v>
      </c>
      <c r="H930" s="11">
        <v>7</v>
      </c>
      <c r="I930" s="20" t="s">
        <v>259</v>
      </c>
      <c r="J930" s="11" t="s">
        <v>261</v>
      </c>
      <c r="K930" s="11" t="s">
        <v>2958</v>
      </c>
      <c r="L930" s="11">
        <v>2</v>
      </c>
    </row>
    <row r="931" spans="1:12">
      <c r="A931" s="11" t="s">
        <v>1681</v>
      </c>
      <c r="D931" s="11" t="s">
        <v>260</v>
      </c>
      <c r="E931" s="19" t="s">
        <v>1931</v>
      </c>
      <c r="F931" s="10">
        <v>42036</v>
      </c>
      <c r="G931" s="10">
        <v>44228</v>
      </c>
      <c r="H931" s="11">
        <v>7</v>
      </c>
      <c r="I931" s="20" t="s">
        <v>259</v>
      </c>
      <c r="J931" s="11" t="s">
        <v>261</v>
      </c>
      <c r="K931" s="11" t="s">
        <v>2958</v>
      </c>
      <c r="L931" s="11">
        <v>2</v>
      </c>
    </row>
    <row r="932" spans="1:12">
      <c r="A932" s="11" t="s">
        <v>1682</v>
      </c>
      <c r="D932" s="11" t="s">
        <v>260</v>
      </c>
      <c r="E932" s="19" t="s">
        <v>1932</v>
      </c>
      <c r="F932" s="10">
        <v>42036</v>
      </c>
      <c r="G932" s="10">
        <v>44228</v>
      </c>
      <c r="H932" s="11">
        <v>7</v>
      </c>
      <c r="I932" s="20" t="s">
        <v>259</v>
      </c>
      <c r="J932" s="11" t="s">
        <v>261</v>
      </c>
      <c r="K932" s="11" t="s">
        <v>2958</v>
      </c>
      <c r="L932" s="11">
        <v>2</v>
      </c>
    </row>
    <row r="933" spans="1:12">
      <c r="A933" s="11" t="s">
        <v>1683</v>
      </c>
      <c r="D933" s="11" t="s">
        <v>260</v>
      </c>
      <c r="E933" s="19" t="s">
        <v>1933</v>
      </c>
      <c r="F933" s="10">
        <v>42036</v>
      </c>
      <c r="G933" s="10">
        <v>44228</v>
      </c>
      <c r="H933" s="11">
        <v>7</v>
      </c>
      <c r="I933" s="20" t="s">
        <v>259</v>
      </c>
      <c r="J933" s="11" t="s">
        <v>261</v>
      </c>
      <c r="K933" s="11" t="s">
        <v>2958</v>
      </c>
      <c r="L933" s="11">
        <v>2</v>
      </c>
    </row>
    <row r="934" spans="1:12">
      <c r="A934" s="11" t="s">
        <v>1684</v>
      </c>
      <c r="D934" s="11" t="s">
        <v>260</v>
      </c>
      <c r="E934" s="19" t="s">
        <v>1934</v>
      </c>
      <c r="F934" s="10">
        <v>42036</v>
      </c>
      <c r="G934" s="10">
        <v>44228</v>
      </c>
      <c r="H934" s="11">
        <v>7</v>
      </c>
      <c r="I934" s="20" t="s">
        <v>259</v>
      </c>
      <c r="J934" s="11" t="s">
        <v>261</v>
      </c>
      <c r="K934" s="11" t="s">
        <v>2958</v>
      </c>
      <c r="L934" s="11">
        <v>2</v>
      </c>
    </row>
    <row r="935" spans="1:12">
      <c r="A935" s="11" t="s">
        <v>1685</v>
      </c>
      <c r="D935" s="11" t="s">
        <v>260</v>
      </c>
      <c r="E935" s="19" t="s">
        <v>1935</v>
      </c>
      <c r="F935" s="10">
        <v>42036</v>
      </c>
      <c r="G935" s="10">
        <v>44228</v>
      </c>
      <c r="H935" s="11">
        <v>7</v>
      </c>
      <c r="I935" s="20" t="s">
        <v>259</v>
      </c>
      <c r="J935" s="11" t="s">
        <v>261</v>
      </c>
      <c r="K935" s="11" t="s">
        <v>2958</v>
      </c>
      <c r="L935" s="11">
        <v>2</v>
      </c>
    </row>
    <row r="936" spans="1:12">
      <c r="A936" s="11" t="s">
        <v>1686</v>
      </c>
      <c r="D936" s="11" t="s">
        <v>260</v>
      </c>
      <c r="E936" s="19" t="s">
        <v>1936</v>
      </c>
      <c r="F936" s="10">
        <v>42036</v>
      </c>
      <c r="G936" s="10">
        <v>44228</v>
      </c>
      <c r="H936" s="11">
        <v>7</v>
      </c>
      <c r="I936" s="20" t="s">
        <v>259</v>
      </c>
      <c r="J936" s="11" t="s">
        <v>261</v>
      </c>
      <c r="K936" s="11" t="s">
        <v>2958</v>
      </c>
      <c r="L936" s="11">
        <v>2</v>
      </c>
    </row>
    <row r="937" spans="1:12">
      <c r="A937" s="11" t="s">
        <v>1687</v>
      </c>
      <c r="D937" s="11" t="s">
        <v>260</v>
      </c>
      <c r="E937" s="19" t="s">
        <v>1937</v>
      </c>
      <c r="F937" s="10">
        <v>42036</v>
      </c>
      <c r="G937" s="10">
        <v>44228</v>
      </c>
      <c r="H937" s="11">
        <v>7</v>
      </c>
      <c r="I937" s="20" t="s">
        <v>259</v>
      </c>
      <c r="J937" s="11" t="s">
        <v>261</v>
      </c>
      <c r="K937" s="11" t="s">
        <v>2958</v>
      </c>
      <c r="L937" s="11">
        <v>2</v>
      </c>
    </row>
    <row r="938" spans="1:12">
      <c r="A938" s="11" t="s">
        <v>1688</v>
      </c>
      <c r="D938" s="11" t="s">
        <v>260</v>
      </c>
      <c r="E938" s="19" t="s">
        <v>1938</v>
      </c>
      <c r="F938" s="10">
        <v>42036</v>
      </c>
      <c r="G938" s="10">
        <v>44228</v>
      </c>
      <c r="H938" s="11">
        <v>7</v>
      </c>
      <c r="I938" s="20" t="s">
        <v>259</v>
      </c>
      <c r="J938" s="11" t="s">
        <v>261</v>
      </c>
      <c r="K938" s="11" t="s">
        <v>2958</v>
      </c>
      <c r="L938" s="11">
        <v>2</v>
      </c>
    </row>
    <row r="939" spans="1:12">
      <c r="A939" s="11" t="s">
        <v>1689</v>
      </c>
      <c r="D939" s="11" t="s">
        <v>260</v>
      </c>
      <c r="E939" s="19" t="s">
        <v>1939</v>
      </c>
      <c r="F939" s="10">
        <v>42036</v>
      </c>
      <c r="G939" s="10">
        <v>44228</v>
      </c>
      <c r="H939" s="11">
        <v>7</v>
      </c>
      <c r="I939" s="20" t="s">
        <v>259</v>
      </c>
      <c r="J939" s="11" t="s">
        <v>261</v>
      </c>
      <c r="K939" s="11" t="s">
        <v>2958</v>
      </c>
      <c r="L939" s="11">
        <v>2</v>
      </c>
    </row>
    <row r="940" spans="1:12">
      <c r="A940" s="11" t="s">
        <v>1690</v>
      </c>
      <c r="D940" s="11" t="s">
        <v>260</v>
      </c>
      <c r="E940" s="19" t="s">
        <v>1940</v>
      </c>
      <c r="F940" s="10">
        <v>42036</v>
      </c>
      <c r="G940" s="10">
        <v>44228</v>
      </c>
      <c r="H940" s="11">
        <v>7</v>
      </c>
      <c r="I940" s="20" t="s">
        <v>259</v>
      </c>
      <c r="J940" s="11" t="s">
        <v>261</v>
      </c>
      <c r="K940" s="11" t="s">
        <v>2958</v>
      </c>
      <c r="L940" s="11">
        <v>2</v>
      </c>
    </row>
    <row r="941" spans="1:12">
      <c r="A941" s="11" t="s">
        <v>1691</v>
      </c>
      <c r="D941" s="11" t="s">
        <v>260</v>
      </c>
      <c r="E941" s="19" t="s">
        <v>1941</v>
      </c>
      <c r="F941" s="10">
        <v>42036</v>
      </c>
      <c r="G941" s="10">
        <v>44228</v>
      </c>
      <c r="H941" s="11">
        <v>7</v>
      </c>
      <c r="I941" s="20" t="s">
        <v>259</v>
      </c>
      <c r="J941" s="11" t="s">
        <v>261</v>
      </c>
      <c r="K941" s="11" t="s">
        <v>2958</v>
      </c>
      <c r="L941" s="11">
        <v>2</v>
      </c>
    </row>
    <row r="942" spans="1:12">
      <c r="A942" s="11" t="s">
        <v>1692</v>
      </c>
      <c r="D942" s="11" t="s">
        <v>260</v>
      </c>
      <c r="E942" s="19" t="s">
        <v>1942</v>
      </c>
      <c r="F942" s="10">
        <v>42036</v>
      </c>
      <c r="G942" s="10">
        <v>44228</v>
      </c>
      <c r="H942" s="11">
        <v>7</v>
      </c>
      <c r="I942" s="20" t="s">
        <v>259</v>
      </c>
      <c r="J942" s="11" t="s">
        <v>261</v>
      </c>
      <c r="K942" s="11" t="s">
        <v>2958</v>
      </c>
      <c r="L942" s="11">
        <v>2</v>
      </c>
    </row>
    <row r="943" spans="1:12">
      <c r="A943" s="11" t="s">
        <v>1693</v>
      </c>
      <c r="D943" s="11" t="s">
        <v>260</v>
      </c>
      <c r="E943" s="19" t="s">
        <v>1943</v>
      </c>
      <c r="F943" s="10">
        <v>42036</v>
      </c>
      <c r="G943" s="10">
        <v>44228</v>
      </c>
      <c r="H943" s="11">
        <v>7</v>
      </c>
      <c r="I943" s="20" t="s">
        <v>259</v>
      </c>
      <c r="J943" s="11" t="s">
        <v>261</v>
      </c>
      <c r="K943" s="11" t="s">
        <v>2958</v>
      </c>
      <c r="L943" s="11">
        <v>2</v>
      </c>
    </row>
    <row r="944" spans="1:12">
      <c r="A944" s="11" t="s">
        <v>1694</v>
      </c>
      <c r="D944" s="11" t="s">
        <v>260</v>
      </c>
      <c r="E944" s="19" t="s">
        <v>1944</v>
      </c>
      <c r="F944" s="10">
        <v>42036</v>
      </c>
      <c r="G944" s="10">
        <v>44228</v>
      </c>
      <c r="H944" s="11">
        <v>7</v>
      </c>
      <c r="I944" s="20" t="s">
        <v>259</v>
      </c>
      <c r="J944" s="11" t="s">
        <v>261</v>
      </c>
      <c r="K944" s="11" t="s">
        <v>2958</v>
      </c>
      <c r="L944" s="11">
        <v>2</v>
      </c>
    </row>
    <row r="945" spans="1:12">
      <c r="A945" s="11" t="s">
        <v>1695</v>
      </c>
      <c r="D945" s="11" t="s">
        <v>260</v>
      </c>
      <c r="E945" s="19" t="s">
        <v>1945</v>
      </c>
      <c r="F945" s="10">
        <v>42036</v>
      </c>
      <c r="G945" s="10">
        <v>44228</v>
      </c>
      <c r="H945" s="11">
        <v>7</v>
      </c>
      <c r="I945" s="20" t="s">
        <v>259</v>
      </c>
      <c r="J945" s="11" t="s">
        <v>261</v>
      </c>
      <c r="K945" s="11" t="s">
        <v>2958</v>
      </c>
      <c r="L945" s="11">
        <v>2</v>
      </c>
    </row>
    <row r="946" spans="1:12">
      <c r="A946" s="11" t="s">
        <v>1696</v>
      </c>
      <c r="D946" s="11" t="s">
        <v>260</v>
      </c>
      <c r="E946" s="19" t="s">
        <v>1946</v>
      </c>
      <c r="F946" s="10">
        <v>42036</v>
      </c>
      <c r="G946" s="10">
        <v>44228</v>
      </c>
      <c r="H946" s="11">
        <v>7</v>
      </c>
      <c r="I946" s="20" t="s">
        <v>259</v>
      </c>
      <c r="J946" s="11" t="s">
        <v>261</v>
      </c>
      <c r="K946" s="11" t="s">
        <v>2958</v>
      </c>
      <c r="L946" s="11">
        <v>2</v>
      </c>
    </row>
    <row r="947" spans="1:12">
      <c r="A947" s="11" t="s">
        <v>1697</v>
      </c>
      <c r="D947" s="11" t="s">
        <v>260</v>
      </c>
      <c r="E947" s="19" t="s">
        <v>1947</v>
      </c>
      <c r="F947" s="10">
        <v>42036</v>
      </c>
      <c r="G947" s="10">
        <v>44228</v>
      </c>
      <c r="H947" s="11">
        <v>7</v>
      </c>
      <c r="I947" s="20" t="s">
        <v>259</v>
      </c>
      <c r="J947" s="11" t="s">
        <v>261</v>
      </c>
      <c r="K947" s="11" t="s">
        <v>2958</v>
      </c>
      <c r="L947" s="11">
        <v>2</v>
      </c>
    </row>
    <row r="948" spans="1:12">
      <c r="A948" s="11" t="s">
        <v>1698</v>
      </c>
      <c r="D948" s="11" t="s">
        <v>260</v>
      </c>
      <c r="E948" s="19" t="s">
        <v>1948</v>
      </c>
      <c r="F948" s="10">
        <v>42036</v>
      </c>
      <c r="G948" s="10">
        <v>44228</v>
      </c>
      <c r="H948" s="11">
        <v>7</v>
      </c>
      <c r="I948" s="20" t="s">
        <v>259</v>
      </c>
      <c r="J948" s="11" t="s">
        <v>261</v>
      </c>
      <c r="K948" s="11" t="s">
        <v>2958</v>
      </c>
      <c r="L948" s="11">
        <v>2</v>
      </c>
    </row>
    <row r="949" spans="1:12">
      <c r="A949" s="11" t="s">
        <v>1699</v>
      </c>
      <c r="D949" s="11" t="s">
        <v>260</v>
      </c>
      <c r="E949" s="19" t="s">
        <v>1949</v>
      </c>
      <c r="F949" s="10">
        <v>42036</v>
      </c>
      <c r="G949" s="10">
        <v>44228</v>
      </c>
      <c r="H949" s="11">
        <v>7</v>
      </c>
      <c r="I949" s="20" t="s">
        <v>259</v>
      </c>
      <c r="J949" s="11" t="s">
        <v>261</v>
      </c>
      <c r="K949" s="11" t="s">
        <v>2958</v>
      </c>
      <c r="L949" s="11">
        <v>2</v>
      </c>
    </row>
    <row r="950" spans="1:12">
      <c r="A950" s="11" t="s">
        <v>1700</v>
      </c>
      <c r="D950" s="11" t="s">
        <v>260</v>
      </c>
      <c r="E950" s="19" t="s">
        <v>1950</v>
      </c>
      <c r="F950" s="10">
        <v>42036</v>
      </c>
      <c r="G950" s="10">
        <v>44228</v>
      </c>
      <c r="H950" s="11">
        <v>7</v>
      </c>
      <c r="I950" s="20" t="s">
        <v>259</v>
      </c>
      <c r="J950" s="11" t="s">
        <v>261</v>
      </c>
      <c r="K950" s="11" t="s">
        <v>2958</v>
      </c>
      <c r="L950" s="11">
        <v>2</v>
      </c>
    </row>
    <row r="951" spans="1:12">
      <c r="A951" s="11" t="s">
        <v>1701</v>
      </c>
      <c r="D951" s="11" t="s">
        <v>260</v>
      </c>
      <c r="E951" s="19" t="s">
        <v>1951</v>
      </c>
      <c r="F951" s="10">
        <v>42036</v>
      </c>
      <c r="G951" s="10">
        <v>44228</v>
      </c>
      <c r="H951" s="11">
        <v>7</v>
      </c>
      <c r="I951" s="20" t="s">
        <v>259</v>
      </c>
      <c r="J951" s="11" t="s">
        <v>261</v>
      </c>
      <c r="K951" s="11" t="s">
        <v>2958</v>
      </c>
      <c r="L951" s="11">
        <v>2</v>
      </c>
    </row>
    <row r="952" spans="1:12">
      <c r="A952" s="11" t="s">
        <v>1702</v>
      </c>
      <c r="D952" s="11" t="s">
        <v>260</v>
      </c>
      <c r="E952" s="19" t="s">
        <v>1952</v>
      </c>
      <c r="F952" s="10">
        <v>42036</v>
      </c>
      <c r="G952" s="10">
        <v>44228</v>
      </c>
      <c r="H952" s="11">
        <v>7</v>
      </c>
      <c r="I952" s="20" t="s">
        <v>259</v>
      </c>
      <c r="J952" s="11" t="s">
        <v>261</v>
      </c>
      <c r="K952" s="11" t="s">
        <v>2958</v>
      </c>
      <c r="L952" s="11">
        <v>2</v>
      </c>
    </row>
    <row r="953" spans="1:12">
      <c r="A953" s="11" t="s">
        <v>1703</v>
      </c>
      <c r="D953" s="11" t="s">
        <v>260</v>
      </c>
      <c r="E953" s="19" t="s">
        <v>1953</v>
      </c>
      <c r="F953" s="10">
        <v>42036</v>
      </c>
      <c r="G953" s="10">
        <v>44228</v>
      </c>
      <c r="H953" s="11">
        <v>7</v>
      </c>
      <c r="I953" s="20" t="s">
        <v>259</v>
      </c>
      <c r="J953" s="11" t="s">
        <v>261</v>
      </c>
      <c r="K953" s="11" t="s">
        <v>2958</v>
      </c>
      <c r="L953" s="11">
        <v>2</v>
      </c>
    </row>
    <row r="954" spans="1:12">
      <c r="A954" s="11" t="s">
        <v>1704</v>
      </c>
      <c r="D954" s="11" t="s">
        <v>260</v>
      </c>
      <c r="E954" s="19" t="s">
        <v>1954</v>
      </c>
      <c r="F954" s="10">
        <v>42036</v>
      </c>
      <c r="G954" s="10">
        <v>44228</v>
      </c>
      <c r="H954" s="11">
        <v>7</v>
      </c>
      <c r="I954" s="20" t="s">
        <v>259</v>
      </c>
      <c r="J954" s="11" t="s">
        <v>261</v>
      </c>
      <c r="K954" s="11" t="s">
        <v>2958</v>
      </c>
      <c r="L954" s="11">
        <v>2</v>
      </c>
    </row>
    <row r="955" spans="1:12">
      <c r="A955" s="11" t="s">
        <v>1705</v>
      </c>
      <c r="D955" s="11" t="s">
        <v>260</v>
      </c>
      <c r="E955" s="19" t="s">
        <v>1955</v>
      </c>
      <c r="F955" s="10">
        <v>42036</v>
      </c>
      <c r="G955" s="10">
        <v>44228</v>
      </c>
      <c r="H955" s="11">
        <v>7</v>
      </c>
      <c r="I955" s="20" t="s">
        <v>259</v>
      </c>
      <c r="J955" s="11" t="s">
        <v>261</v>
      </c>
      <c r="K955" s="11" t="s">
        <v>2958</v>
      </c>
      <c r="L955" s="11">
        <v>2</v>
      </c>
    </row>
    <row r="956" spans="1:12">
      <c r="A956" s="11" t="s">
        <v>1706</v>
      </c>
      <c r="D956" s="11" t="s">
        <v>260</v>
      </c>
      <c r="E956" s="19" t="s">
        <v>1956</v>
      </c>
      <c r="F956" s="10">
        <v>42036</v>
      </c>
      <c r="G956" s="10">
        <v>44228</v>
      </c>
      <c r="H956" s="11">
        <v>7</v>
      </c>
      <c r="I956" s="20" t="s">
        <v>259</v>
      </c>
      <c r="J956" s="11" t="s">
        <v>261</v>
      </c>
      <c r="K956" s="11" t="s">
        <v>2958</v>
      </c>
      <c r="L956" s="11">
        <v>2</v>
      </c>
    </row>
    <row r="957" spans="1:12">
      <c r="A957" s="11" t="s">
        <v>1707</v>
      </c>
      <c r="D957" s="11" t="s">
        <v>260</v>
      </c>
      <c r="E957" s="19" t="s">
        <v>1957</v>
      </c>
      <c r="F957" s="10">
        <v>42036</v>
      </c>
      <c r="G957" s="10">
        <v>44228</v>
      </c>
      <c r="H957" s="11">
        <v>7</v>
      </c>
      <c r="I957" s="20" t="s">
        <v>259</v>
      </c>
      <c r="J957" s="11" t="s">
        <v>261</v>
      </c>
      <c r="K957" s="11" t="s">
        <v>2958</v>
      </c>
      <c r="L957" s="11">
        <v>2</v>
      </c>
    </row>
    <row r="958" spans="1:12">
      <c r="A958" s="11" t="s">
        <v>1708</v>
      </c>
      <c r="D958" s="11" t="s">
        <v>260</v>
      </c>
      <c r="E958" s="19" t="s">
        <v>1958</v>
      </c>
      <c r="F958" s="10">
        <v>42036</v>
      </c>
      <c r="G958" s="10">
        <v>44228</v>
      </c>
      <c r="H958" s="11">
        <v>7</v>
      </c>
      <c r="I958" s="20" t="s">
        <v>259</v>
      </c>
      <c r="J958" s="11" t="s">
        <v>261</v>
      </c>
      <c r="K958" s="11" t="s">
        <v>2958</v>
      </c>
      <c r="L958" s="11">
        <v>2</v>
      </c>
    </row>
    <row r="959" spans="1:12">
      <c r="A959" s="11" t="s">
        <v>1709</v>
      </c>
      <c r="D959" s="11" t="s">
        <v>260</v>
      </c>
      <c r="E959" s="19" t="s">
        <v>1959</v>
      </c>
      <c r="F959" s="10">
        <v>42036</v>
      </c>
      <c r="G959" s="10">
        <v>44228</v>
      </c>
      <c r="H959" s="11">
        <v>7</v>
      </c>
      <c r="I959" s="20" t="s">
        <v>259</v>
      </c>
      <c r="J959" s="11" t="s">
        <v>261</v>
      </c>
      <c r="K959" s="11" t="s">
        <v>2958</v>
      </c>
      <c r="L959" s="11">
        <v>2</v>
      </c>
    </row>
    <row r="960" spans="1:12">
      <c r="A960" s="11" t="s">
        <v>1710</v>
      </c>
      <c r="D960" s="11" t="s">
        <v>260</v>
      </c>
      <c r="E960" s="19" t="s">
        <v>1960</v>
      </c>
      <c r="F960" s="10">
        <v>42036</v>
      </c>
      <c r="G960" s="10">
        <v>44228</v>
      </c>
      <c r="H960" s="11">
        <v>7</v>
      </c>
      <c r="I960" s="20" t="s">
        <v>259</v>
      </c>
      <c r="J960" s="11" t="s">
        <v>261</v>
      </c>
      <c r="K960" s="11" t="s">
        <v>2958</v>
      </c>
      <c r="L960" s="11">
        <v>2</v>
      </c>
    </row>
    <row r="961" spans="1:12">
      <c r="A961" s="11" t="s">
        <v>1711</v>
      </c>
      <c r="D961" s="11" t="s">
        <v>260</v>
      </c>
      <c r="E961" s="19" t="s">
        <v>1961</v>
      </c>
      <c r="F961" s="10">
        <v>42036</v>
      </c>
      <c r="G961" s="10">
        <v>44228</v>
      </c>
      <c r="H961" s="11">
        <v>7</v>
      </c>
      <c r="I961" s="20" t="s">
        <v>259</v>
      </c>
      <c r="J961" s="11" t="s">
        <v>261</v>
      </c>
      <c r="K961" s="11" t="s">
        <v>2958</v>
      </c>
      <c r="L961" s="11">
        <v>2</v>
      </c>
    </row>
    <row r="962" spans="1:12">
      <c r="A962" s="11" t="s">
        <v>1712</v>
      </c>
      <c r="D962" s="11" t="s">
        <v>260</v>
      </c>
      <c r="E962" s="19" t="s">
        <v>1962</v>
      </c>
      <c r="F962" s="10">
        <v>42036</v>
      </c>
      <c r="G962" s="10">
        <v>44228</v>
      </c>
      <c r="H962" s="11">
        <v>7</v>
      </c>
      <c r="I962" s="20" t="s">
        <v>259</v>
      </c>
      <c r="J962" s="11" t="s">
        <v>261</v>
      </c>
      <c r="K962" s="11" t="s">
        <v>2958</v>
      </c>
      <c r="L962" s="11">
        <v>2</v>
      </c>
    </row>
    <row r="963" spans="1:12">
      <c r="A963" s="11" t="s">
        <v>1713</v>
      </c>
      <c r="D963" s="11" t="s">
        <v>260</v>
      </c>
      <c r="E963" s="19" t="s">
        <v>1963</v>
      </c>
      <c r="F963" s="10">
        <v>42036</v>
      </c>
      <c r="G963" s="10">
        <v>44228</v>
      </c>
      <c r="H963" s="11">
        <v>7</v>
      </c>
      <c r="I963" s="20" t="s">
        <v>259</v>
      </c>
      <c r="J963" s="11" t="s">
        <v>261</v>
      </c>
      <c r="K963" s="11" t="s">
        <v>2958</v>
      </c>
      <c r="L963" s="11">
        <v>2</v>
      </c>
    </row>
    <row r="964" spans="1:12">
      <c r="A964" s="11" t="s">
        <v>1714</v>
      </c>
      <c r="D964" s="11" t="s">
        <v>260</v>
      </c>
      <c r="E964" s="19" t="s">
        <v>1964</v>
      </c>
      <c r="F964" s="10">
        <v>42036</v>
      </c>
      <c r="G964" s="10">
        <v>44228</v>
      </c>
      <c r="H964" s="11">
        <v>7</v>
      </c>
      <c r="I964" s="20" t="s">
        <v>259</v>
      </c>
      <c r="J964" s="11" t="s">
        <v>261</v>
      </c>
      <c r="K964" s="11" t="s">
        <v>2958</v>
      </c>
      <c r="L964" s="11">
        <v>2</v>
      </c>
    </row>
    <row r="965" spans="1:12">
      <c r="A965" s="11" t="s">
        <v>1715</v>
      </c>
      <c r="D965" s="11" t="s">
        <v>260</v>
      </c>
      <c r="E965" s="19" t="s">
        <v>1965</v>
      </c>
      <c r="F965" s="10">
        <v>42036</v>
      </c>
      <c r="G965" s="10">
        <v>44228</v>
      </c>
      <c r="H965" s="11">
        <v>7</v>
      </c>
      <c r="I965" s="20" t="s">
        <v>259</v>
      </c>
      <c r="J965" s="11" t="s">
        <v>261</v>
      </c>
      <c r="K965" s="11" t="s">
        <v>2958</v>
      </c>
      <c r="L965" s="11">
        <v>2</v>
      </c>
    </row>
    <row r="966" spans="1:12">
      <c r="A966" s="11" t="s">
        <v>1716</v>
      </c>
      <c r="D966" s="11" t="s">
        <v>260</v>
      </c>
      <c r="E966" s="19" t="s">
        <v>1966</v>
      </c>
      <c r="F966" s="10">
        <v>42036</v>
      </c>
      <c r="G966" s="10">
        <v>44228</v>
      </c>
      <c r="H966" s="11">
        <v>7</v>
      </c>
      <c r="I966" s="20" t="s">
        <v>259</v>
      </c>
      <c r="J966" s="11" t="s">
        <v>261</v>
      </c>
      <c r="K966" s="11" t="s">
        <v>2958</v>
      </c>
      <c r="L966" s="11">
        <v>2</v>
      </c>
    </row>
    <row r="967" spans="1:12">
      <c r="A967" s="11" t="s">
        <v>1717</v>
      </c>
      <c r="D967" s="11" t="s">
        <v>260</v>
      </c>
      <c r="E967" s="19" t="s">
        <v>1967</v>
      </c>
      <c r="F967" s="10">
        <v>42036</v>
      </c>
      <c r="G967" s="10">
        <v>44228</v>
      </c>
      <c r="H967" s="11">
        <v>7</v>
      </c>
      <c r="I967" s="20" t="s">
        <v>259</v>
      </c>
      <c r="J967" s="11" t="s">
        <v>261</v>
      </c>
      <c r="K967" s="11" t="s">
        <v>2958</v>
      </c>
      <c r="L967" s="11">
        <v>2</v>
      </c>
    </row>
    <row r="968" spans="1:12">
      <c r="A968" s="11" t="s">
        <v>1718</v>
      </c>
      <c r="D968" s="11" t="s">
        <v>260</v>
      </c>
      <c r="E968" s="19" t="s">
        <v>1968</v>
      </c>
      <c r="F968" s="10">
        <v>42036</v>
      </c>
      <c r="G968" s="10">
        <v>44228</v>
      </c>
      <c r="H968" s="11">
        <v>7</v>
      </c>
      <c r="I968" s="20" t="s">
        <v>259</v>
      </c>
      <c r="J968" s="11" t="s">
        <v>261</v>
      </c>
      <c r="K968" s="11" t="s">
        <v>2958</v>
      </c>
      <c r="L968" s="11">
        <v>2</v>
      </c>
    </row>
    <row r="969" spans="1:12">
      <c r="A969" s="11" t="s">
        <v>1719</v>
      </c>
      <c r="D969" s="11" t="s">
        <v>260</v>
      </c>
      <c r="E969" s="19" t="s">
        <v>1969</v>
      </c>
      <c r="F969" s="10">
        <v>42036</v>
      </c>
      <c r="G969" s="10">
        <v>44228</v>
      </c>
      <c r="H969" s="11">
        <v>7</v>
      </c>
      <c r="I969" s="20" t="s">
        <v>259</v>
      </c>
      <c r="J969" s="11" t="s">
        <v>261</v>
      </c>
      <c r="K969" s="11" t="s">
        <v>2958</v>
      </c>
      <c r="L969" s="11">
        <v>2</v>
      </c>
    </row>
    <row r="970" spans="1:12">
      <c r="A970" s="11" t="s">
        <v>1720</v>
      </c>
      <c r="D970" s="11" t="s">
        <v>260</v>
      </c>
      <c r="E970" s="19" t="s">
        <v>1970</v>
      </c>
      <c r="F970" s="10">
        <v>42036</v>
      </c>
      <c r="G970" s="10">
        <v>44228</v>
      </c>
      <c r="H970" s="11">
        <v>7</v>
      </c>
      <c r="I970" s="20" t="s">
        <v>259</v>
      </c>
      <c r="J970" s="11" t="s">
        <v>261</v>
      </c>
      <c r="K970" s="11" t="s">
        <v>2958</v>
      </c>
      <c r="L970" s="11">
        <v>2</v>
      </c>
    </row>
    <row r="971" spans="1:12">
      <c r="A971" s="11" t="s">
        <v>1721</v>
      </c>
      <c r="D971" s="11" t="s">
        <v>260</v>
      </c>
      <c r="E971" s="19" t="s">
        <v>1971</v>
      </c>
      <c r="F971" s="10">
        <v>42036</v>
      </c>
      <c r="G971" s="10">
        <v>44228</v>
      </c>
      <c r="H971" s="11">
        <v>7</v>
      </c>
      <c r="I971" s="20" t="s">
        <v>259</v>
      </c>
      <c r="J971" s="11" t="s">
        <v>261</v>
      </c>
      <c r="K971" s="11" t="s">
        <v>2958</v>
      </c>
      <c r="L971" s="11">
        <v>2</v>
      </c>
    </row>
    <row r="972" spans="1:12">
      <c r="A972" s="11" t="s">
        <v>1722</v>
      </c>
      <c r="D972" s="11" t="s">
        <v>260</v>
      </c>
      <c r="E972" s="19" t="s">
        <v>1972</v>
      </c>
      <c r="F972" s="10">
        <v>42036</v>
      </c>
      <c r="G972" s="10">
        <v>44228</v>
      </c>
      <c r="H972" s="11">
        <v>7</v>
      </c>
      <c r="I972" s="20" t="s">
        <v>259</v>
      </c>
      <c r="J972" s="11" t="s">
        <v>261</v>
      </c>
      <c r="K972" s="11" t="s">
        <v>2958</v>
      </c>
      <c r="L972" s="11">
        <v>2</v>
      </c>
    </row>
    <row r="973" spans="1:12">
      <c r="A973" s="11" t="s">
        <v>1723</v>
      </c>
      <c r="D973" s="11" t="s">
        <v>260</v>
      </c>
      <c r="E973" s="19" t="s">
        <v>1973</v>
      </c>
      <c r="F973" s="10">
        <v>42036</v>
      </c>
      <c r="G973" s="10">
        <v>44228</v>
      </c>
      <c r="H973" s="11">
        <v>7</v>
      </c>
      <c r="I973" s="20" t="s">
        <v>259</v>
      </c>
      <c r="J973" s="11" t="s">
        <v>261</v>
      </c>
      <c r="K973" s="11" t="s">
        <v>2958</v>
      </c>
      <c r="L973" s="11">
        <v>2</v>
      </c>
    </row>
    <row r="974" spans="1:12">
      <c r="A974" s="11" t="s">
        <v>1724</v>
      </c>
      <c r="D974" s="11" t="s">
        <v>260</v>
      </c>
      <c r="E974" s="19" t="s">
        <v>1974</v>
      </c>
      <c r="F974" s="10">
        <v>42036</v>
      </c>
      <c r="G974" s="10">
        <v>44228</v>
      </c>
      <c r="H974" s="11">
        <v>7</v>
      </c>
      <c r="I974" s="20" t="s">
        <v>259</v>
      </c>
      <c r="J974" s="11" t="s">
        <v>261</v>
      </c>
      <c r="K974" s="11" t="s">
        <v>2958</v>
      </c>
      <c r="L974" s="11">
        <v>2</v>
      </c>
    </row>
    <row r="975" spans="1:12">
      <c r="A975" s="11" t="s">
        <v>1725</v>
      </c>
      <c r="D975" s="11" t="s">
        <v>260</v>
      </c>
      <c r="E975" s="19" t="s">
        <v>1975</v>
      </c>
      <c r="F975" s="10">
        <v>42036</v>
      </c>
      <c r="G975" s="10">
        <v>44228</v>
      </c>
      <c r="H975" s="11">
        <v>7</v>
      </c>
      <c r="I975" s="20" t="s">
        <v>259</v>
      </c>
      <c r="J975" s="11" t="s">
        <v>261</v>
      </c>
      <c r="K975" s="11" t="s">
        <v>2958</v>
      </c>
      <c r="L975" s="11">
        <v>2</v>
      </c>
    </row>
    <row r="976" spans="1:12">
      <c r="A976" s="11" t="s">
        <v>1726</v>
      </c>
      <c r="D976" s="11" t="s">
        <v>260</v>
      </c>
      <c r="E976" s="19" t="s">
        <v>1976</v>
      </c>
      <c r="F976" s="10">
        <v>42036</v>
      </c>
      <c r="G976" s="10">
        <v>44228</v>
      </c>
      <c r="H976" s="11">
        <v>7</v>
      </c>
      <c r="I976" s="20" t="s">
        <v>259</v>
      </c>
      <c r="J976" s="11" t="s">
        <v>261</v>
      </c>
      <c r="K976" s="11" t="s">
        <v>2958</v>
      </c>
      <c r="L976" s="11">
        <v>2</v>
      </c>
    </row>
    <row r="977" spans="1:12">
      <c r="A977" s="11" t="s">
        <v>1727</v>
      </c>
      <c r="D977" s="11" t="s">
        <v>260</v>
      </c>
      <c r="E977" s="19" t="s">
        <v>1977</v>
      </c>
      <c r="F977" s="10">
        <v>42036</v>
      </c>
      <c r="G977" s="10">
        <v>44228</v>
      </c>
      <c r="H977" s="11">
        <v>7</v>
      </c>
      <c r="I977" s="20" t="s">
        <v>259</v>
      </c>
      <c r="J977" s="11" t="s">
        <v>261</v>
      </c>
      <c r="K977" s="11" t="s">
        <v>2958</v>
      </c>
      <c r="L977" s="11">
        <v>2</v>
      </c>
    </row>
    <row r="978" spans="1:12">
      <c r="A978" s="11" t="s">
        <v>1728</v>
      </c>
      <c r="D978" s="11" t="s">
        <v>260</v>
      </c>
      <c r="E978" s="19" t="s">
        <v>1978</v>
      </c>
      <c r="F978" s="10">
        <v>42036</v>
      </c>
      <c r="G978" s="10">
        <v>44228</v>
      </c>
      <c r="H978" s="11">
        <v>7</v>
      </c>
      <c r="I978" s="20" t="s">
        <v>259</v>
      </c>
      <c r="J978" s="11" t="s">
        <v>261</v>
      </c>
      <c r="K978" s="11" t="s">
        <v>2958</v>
      </c>
      <c r="L978" s="11">
        <v>2</v>
      </c>
    </row>
    <row r="979" spans="1:12">
      <c r="A979" s="11" t="s">
        <v>1729</v>
      </c>
      <c r="D979" s="11" t="s">
        <v>260</v>
      </c>
      <c r="E979" s="19" t="s">
        <v>1979</v>
      </c>
      <c r="F979" s="10">
        <v>42036</v>
      </c>
      <c r="G979" s="10">
        <v>44228</v>
      </c>
      <c r="H979" s="11">
        <v>7</v>
      </c>
      <c r="I979" s="20" t="s">
        <v>259</v>
      </c>
      <c r="J979" s="11" t="s">
        <v>261</v>
      </c>
      <c r="K979" s="11" t="s">
        <v>2958</v>
      </c>
      <c r="L979" s="11">
        <v>2</v>
      </c>
    </row>
    <row r="980" spans="1:12">
      <c r="A980" s="11" t="s">
        <v>1730</v>
      </c>
      <c r="D980" s="11" t="s">
        <v>260</v>
      </c>
      <c r="E980" s="19" t="s">
        <v>1980</v>
      </c>
      <c r="F980" s="10">
        <v>42036</v>
      </c>
      <c r="G980" s="10">
        <v>44228</v>
      </c>
      <c r="H980" s="11">
        <v>7</v>
      </c>
      <c r="I980" s="20" t="s">
        <v>259</v>
      </c>
      <c r="J980" s="11" t="s">
        <v>261</v>
      </c>
      <c r="K980" s="11" t="s">
        <v>2958</v>
      </c>
      <c r="L980" s="11">
        <v>2</v>
      </c>
    </row>
    <row r="981" spans="1:12">
      <c r="A981" s="11" t="s">
        <v>1731</v>
      </c>
      <c r="D981" s="11" t="s">
        <v>260</v>
      </c>
      <c r="E981" s="19" t="s">
        <v>1981</v>
      </c>
      <c r="F981" s="10">
        <v>42036</v>
      </c>
      <c r="G981" s="10">
        <v>44228</v>
      </c>
      <c r="H981" s="11">
        <v>7</v>
      </c>
      <c r="I981" s="20" t="s">
        <v>259</v>
      </c>
      <c r="J981" s="11" t="s">
        <v>261</v>
      </c>
      <c r="K981" s="11" t="s">
        <v>2958</v>
      </c>
      <c r="L981" s="11">
        <v>2</v>
      </c>
    </row>
    <row r="982" spans="1:12">
      <c r="A982" s="11" t="s">
        <v>1732</v>
      </c>
      <c r="D982" s="11" t="s">
        <v>260</v>
      </c>
      <c r="E982" s="19" t="s">
        <v>1982</v>
      </c>
      <c r="F982" s="10">
        <v>42036</v>
      </c>
      <c r="G982" s="10">
        <v>44228</v>
      </c>
      <c r="H982" s="11">
        <v>7</v>
      </c>
      <c r="I982" s="20" t="s">
        <v>259</v>
      </c>
      <c r="J982" s="11" t="s">
        <v>261</v>
      </c>
      <c r="K982" s="11" t="s">
        <v>2958</v>
      </c>
      <c r="L982" s="11">
        <v>2</v>
      </c>
    </row>
    <row r="983" spans="1:12">
      <c r="A983" s="11" t="s">
        <v>1733</v>
      </c>
      <c r="D983" s="11" t="s">
        <v>260</v>
      </c>
      <c r="E983" s="19" t="s">
        <v>1983</v>
      </c>
      <c r="F983" s="10">
        <v>42036</v>
      </c>
      <c r="G983" s="10">
        <v>44228</v>
      </c>
      <c r="H983" s="11">
        <v>7</v>
      </c>
      <c r="I983" s="20" t="s">
        <v>259</v>
      </c>
      <c r="J983" s="11" t="s">
        <v>261</v>
      </c>
      <c r="K983" s="11" t="s">
        <v>2958</v>
      </c>
      <c r="L983" s="11">
        <v>2</v>
      </c>
    </row>
    <row r="984" spans="1:12">
      <c r="A984" s="11" t="s">
        <v>1734</v>
      </c>
      <c r="D984" s="11" t="s">
        <v>260</v>
      </c>
      <c r="E984" s="19" t="s">
        <v>1984</v>
      </c>
      <c r="F984" s="10">
        <v>42036</v>
      </c>
      <c r="G984" s="10">
        <v>44228</v>
      </c>
      <c r="H984" s="11">
        <v>7</v>
      </c>
      <c r="I984" s="20" t="s">
        <v>259</v>
      </c>
      <c r="J984" s="11" t="s">
        <v>261</v>
      </c>
      <c r="K984" s="11" t="s">
        <v>2958</v>
      </c>
      <c r="L984" s="11">
        <v>2</v>
      </c>
    </row>
    <row r="985" spans="1:12">
      <c r="A985" s="11" t="s">
        <v>1735</v>
      </c>
      <c r="D985" s="11" t="s">
        <v>260</v>
      </c>
      <c r="E985" s="19" t="s">
        <v>1985</v>
      </c>
      <c r="F985" s="10">
        <v>42036</v>
      </c>
      <c r="G985" s="10">
        <v>44228</v>
      </c>
      <c r="H985" s="11">
        <v>7</v>
      </c>
      <c r="I985" s="20" t="s">
        <v>259</v>
      </c>
      <c r="J985" s="11" t="s">
        <v>261</v>
      </c>
      <c r="K985" s="11" t="s">
        <v>2958</v>
      </c>
      <c r="L985" s="11">
        <v>2</v>
      </c>
    </row>
    <row r="986" spans="1:12">
      <c r="A986" s="11" t="s">
        <v>1736</v>
      </c>
      <c r="D986" s="11" t="s">
        <v>260</v>
      </c>
      <c r="E986" s="19" t="s">
        <v>1986</v>
      </c>
      <c r="F986" s="10">
        <v>42036</v>
      </c>
      <c r="G986" s="10">
        <v>44228</v>
      </c>
      <c r="H986" s="11">
        <v>7</v>
      </c>
      <c r="I986" s="20" t="s">
        <v>259</v>
      </c>
      <c r="J986" s="11" t="s">
        <v>261</v>
      </c>
      <c r="K986" s="11" t="s">
        <v>2958</v>
      </c>
      <c r="L986" s="11">
        <v>2</v>
      </c>
    </row>
    <row r="987" spans="1:12">
      <c r="A987" s="11" t="s">
        <v>1737</v>
      </c>
      <c r="D987" s="11" t="s">
        <v>260</v>
      </c>
      <c r="E987" s="19" t="s">
        <v>1987</v>
      </c>
      <c r="F987" s="10">
        <v>42036</v>
      </c>
      <c r="G987" s="10">
        <v>44228</v>
      </c>
      <c r="H987" s="11">
        <v>7</v>
      </c>
      <c r="I987" s="20" t="s">
        <v>259</v>
      </c>
      <c r="J987" s="11" t="s">
        <v>261</v>
      </c>
      <c r="K987" s="11" t="s">
        <v>2958</v>
      </c>
      <c r="L987" s="11">
        <v>2</v>
      </c>
    </row>
    <row r="988" spans="1:12">
      <c r="A988" s="11" t="s">
        <v>1738</v>
      </c>
      <c r="D988" s="11" t="s">
        <v>260</v>
      </c>
      <c r="E988" s="19" t="s">
        <v>1988</v>
      </c>
      <c r="F988" s="10">
        <v>42036</v>
      </c>
      <c r="G988" s="10">
        <v>44228</v>
      </c>
      <c r="H988" s="11">
        <v>7</v>
      </c>
      <c r="I988" s="20" t="s">
        <v>259</v>
      </c>
      <c r="J988" s="11" t="s">
        <v>261</v>
      </c>
      <c r="K988" s="11" t="s">
        <v>2958</v>
      </c>
      <c r="L988" s="11">
        <v>2</v>
      </c>
    </row>
    <row r="989" spans="1:12">
      <c r="A989" s="11" t="s">
        <v>1739</v>
      </c>
      <c r="D989" s="11" t="s">
        <v>260</v>
      </c>
      <c r="E989" s="19" t="s">
        <v>1989</v>
      </c>
      <c r="F989" s="10">
        <v>42036</v>
      </c>
      <c r="G989" s="10">
        <v>44228</v>
      </c>
      <c r="H989" s="11">
        <v>7</v>
      </c>
      <c r="I989" s="20" t="s">
        <v>259</v>
      </c>
      <c r="J989" s="11" t="s">
        <v>261</v>
      </c>
      <c r="K989" s="11" t="s">
        <v>2958</v>
      </c>
      <c r="L989" s="11">
        <v>2</v>
      </c>
    </row>
    <row r="990" spans="1:12">
      <c r="A990" s="11" t="s">
        <v>1740</v>
      </c>
      <c r="D990" s="11" t="s">
        <v>260</v>
      </c>
      <c r="E990" s="19" t="s">
        <v>1990</v>
      </c>
      <c r="F990" s="10">
        <v>42036</v>
      </c>
      <c r="G990" s="10">
        <v>44228</v>
      </c>
      <c r="H990" s="11">
        <v>7</v>
      </c>
      <c r="I990" s="20" t="s">
        <v>259</v>
      </c>
      <c r="J990" s="11" t="s">
        <v>261</v>
      </c>
      <c r="K990" s="11" t="s">
        <v>2958</v>
      </c>
      <c r="L990" s="11">
        <v>2</v>
      </c>
    </row>
    <row r="991" spans="1:12">
      <c r="A991" s="11" t="s">
        <v>1741</v>
      </c>
      <c r="D991" s="11" t="s">
        <v>260</v>
      </c>
      <c r="E991" s="19" t="s">
        <v>1991</v>
      </c>
      <c r="F991" s="10">
        <v>42036</v>
      </c>
      <c r="G991" s="10">
        <v>44228</v>
      </c>
      <c r="H991" s="11">
        <v>7</v>
      </c>
      <c r="I991" s="20" t="s">
        <v>259</v>
      </c>
      <c r="J991" s="11" t="s">
        <v>261</v>
      </c>
      <c r="K991" s="11" t="s">
        <v>2958</v>
      </c>
      <c r="L991" s="11">
        <v>2</v>
      </c>
    </row>
    <row r="992" spans="1:12">
      <c r="A992" s="11" t="s">
        <v>1742</v>
      </c>
      <c r="D992" s="11" t="s">
        <v>260</v>
      </c>
      <c r="E992" s="19" t="s">
        <v>1992</v>
      </c>
      <c r="F992" s="10">
        <v>42036</v>
      </c>
      <c r="G992" s="10">
        <v>44228</v>
      </c>
      <c r="H992" s="11">
        <v>7</v>
      </c>
      <c r="I992" s="20" t="s">
        <v>259</v>
      </c>
      <c r="J992" s="11" t="s">
        <v>261</v>
      </c>
      <c r="K992" s="11" t="s">
        <v>2958</v>
      </c>
      <c r="L992" s="11">
        <v>2</v>
      </c>
    </row>
    <row r="993" spans="1:12">
      <c r="A993" s="11" t="s">
        <v>1743</v>
      </c>
      <c r="D993" s="11" t="s">
        <v>260</v>
      </c>
      <c r="E993" s="19" t="s">
        <v>1993</v>
      </c>
      <c r="F993" s="10">
        <v>42036</v>
      </c>
      <c r="G993" s="10">
        <v>44228</v>
      </c>
      <c r="H993" s="11">
        <v>7</v>
      </c>
      <c r="I993" s="20" t="s">
        <v>259</v>
      </c>
      <c r="J993" s="11" t="s">
        <v>261</v>
      </c>
      <c r="K993" s="11" t="s">
        <v>2958</v>
      </c>
      <c r="L993" s="11">
        <v>2</v>
      </c>
    </row>
    <row r="994" spans="1:12">
      <c r="A994" s="11" t="s">
        <v>1744</v>
      </c>
      <c r="D994" s="11" t="s">
        <v>260</v>
      </c>
      <c r="E994" s="19" t="s">
        <v>1994</v>
      </c>
      <c r="F994" s="10">
        <v>42036</v>
      </c>
      <c r="G994" s="10">
        <v>44228</v>
      </c>
      <c r="H994" s="11">
        <v>7</v>
      </c>
      <c r="I994" s="20" t="s">
        <v>259</v>
      </c>
      <c r="J994" s="11" t="s">
        <v>261</v>
      </c>
      <c r="K994" s="11" t="s">
        <v>2958</v>
      </c>
      <c r="L994" s="11">
        <v>2</v>
      </c>
    </row>
    <row r="995" spans="1:12">
      <c r="A995" s="11" t="s">
        <v>1745</v>
      </c>
      <c r="D995" s="11" t="s">
        <v>260</v>
      </c>
      <c r="E995" s="19" t="s">
        <v>1995</v>
      </c>
      <c r="F995" s="10">
        <v>42036</v>
      </c>
      <c r="G995" s="10">
        <v>44228</v>
      </c>
      <c r="H995" s="11">
        <v>7</v>
      </c>
      <c r="I995" s="20" t="s">
        <v>259</v>
      </c>
      <c r="J995" s="11" t="s">
        <v>261</v>
      </c>
      <c r="K995" s="11" t="s">
        <v>2958</v>
      </c>
      <c r="L995" s="11">
        <v>2</v>
      </c>
    </row>
    <row r="996" spans="1:12">
      <c r="A996" s="11" t="s">
        <v>1746</v>
      </c>
      <c r="D996" s="11" t="s">
        <v>260</v>
      </c>
      <c r="E996" s="19" t="s">
        <v>1996</v>
      </c>
      <c r="F996" s="10">
        <v>42036</v>
      </c>
      <c r="G996" s="10">
        <v>44228</v>
      </c>
      <c r="H996" s="11">
        <v>7</v>
      </c>
      <c r="I996" s="20" t="s">
        <v>259</v>
      </c>
      <c r="J996" s="11" t="s">
        <v>261</v>
      </c>
      <c r="K996" s="11" t="s">
        <v>2958</v>
      </c>
      <c r="L996" s="11">
        <v>2</v>
      </c>
    </row>
    <row r="997" spans="1:12">
      <c r="A997" s="11" t="s">
        <v>1747</v>
      </c>
      <c r="D997" s="11" t="s">
        <v>260</v>
      </c>
      <c r="E997" s="19" t="s">
        <v>1997</v>
      </c>
      <c r="F997" s="10">
        <v>42036</v>
      </c>
      <c r="G997" s="10">
        <v>44228</v>
      </c>
      <c r="H997" s="11">
        <v>7</v>
      </c>
      <c r="I997" s="20" t="s">
        <v>259</v>
      </c>
      <c r="J997" s="11" t="s">
        <v>261</v>
      </c>
      <c r="K997" s="11" t="s">
        <v>2958</v>
      </c>
      <c r="L997" s="11">
        <v>2</v>
      </c>
    </row>
    <row r="998" spans="1:12">
      <c r="A998" s="11" t="s">
        <v>1748</v>
      </c>
      <c r="D998" s="11" t="s">
        <v>260</v>
      </c>
      <c r="E998" s="19" t="s">
        <v>1998</v>
      </c>
      <c r="F998" s="10">
        <v>42036</v>
      </c>
      <c r="G998" s="10">
        <v>44228</v>
      </c>
      <c r="H998" s="11">
        <v>7</v>
      </c>
      <c r="I998" s="20" t="s">
        <v>259</v>
      </c>
      <c r="J998" s="11" t="s">
        <v>261</v>
      </c>
      <c r="K998" s="11" t="s">
        <v>2958</v>
      </c>
      <c r="L998" s="11">
        <v>2</v>
      </c>
    </row>
    <row r="999" spans="1:12">
      <c r="A999" s="11" t="s">
        <v>1749</v>
      </c>
      <c r="D999" s="11" t="s">
        <v>260</v>
      </c>
      <c r="E999" s="19" t="s">
        <v>1999</v>
      </c>
      <c r="F999" s="10">
        <v>42036</v>
      </c>
      <c r="G999" s="10">
        <v>44228</v>
      </c>
      <c r="H999" s="11">
        <v>7</v>
      </c>
      <c r="I999" s="20" t="s">
        <v>259</v>
      </c>
      <c r="J999" s="11" t="s">
        <v>261</v>
      </c>
      <c r="K999" s="11" t="s">
        <v>2958</v>
      </c>
      <c r="L999" s="11">
        <v>2</v>
      </c>
    </row>
    <row r="1000" spans="1:12">
      <c r="A1000" s="11" t="s">
        <v>1750</v>
      </c>
      <c r="D1000" s="11" t="s">
        <v>260</v>
      </c>
      <c r="E1000" s="19" t="s">
        <v>2000</v>
      </c>
      <c r="F1000" s="10">
        <v>42036</v>
      </c>
      <c r="G1000" s="10">
        <v>44228</v>
      </c>
      <c r="H1000" s="11">
        <v>7</v>
      </c>
      <c r="I1000" s="20" t="s">
        <v>259</v>
      </c>
      <c r="J1000" s="11" t="s">
        <v>261</v>
      </c>
      <c r="K1000" s="11" t="s">
        <v>2958</v>
      </c>
      <c r="L1000" s="11">
        <v>2</v>
      </c>
    </row>
    <row r="1001" spans="1:12">
      <c r="A1001" s="11" t="s">
        <v>1751</v>
      </c>
      <c r="D1001" s="11" t="s">
        <v>260</v>
      </c>
      <c r="E1001" s="19" t="s">
        <v>2001</v>
      </c>
      <c r="F1001" s="10">
        <v>42036</v>
      </c>
      <c r="G1001" s="10">
        <v>44228</v>
      </c>
      <c r="H1001" s="11">
        <v>7</v>
      </c>
      <c r="I1001" s="20" t="s">
        <v>259</v>
      </c>
      <c r="J1001" s="11" t="s">
        <v>261</v>
      </c>
      <c r="K1001" s="11" t="s">
        <v>2958</v>
      </c>
      <c r="L1001" s="11">
        <v>2</v>
      </c>
    </row>
    <row r="1002" spans="1:12">
      <c r="A1002" s="11" t="s">
        <v>1752</v>
      </c>
      <c r="D1002" s="11" t="s">
        <v>260</v>
      </c>
      <c r="E1002" s="19" t="s">
        <v>2002</v>
      </c>
      <c r="F1002" s="10">
        <v>42036</v>
      </c>
      <c r="G1002" s="10">
        <v>44228</v>
      </c>
      <c r="H1002" s="11">
        <v>7</v>
      </c>
      <c r="I1002" s="20" t="s">
        <v>259</v>
      </c>
      <c r="J1002" s="11" t="s">
        <v>261</v>
      </c>
      <c r="K1002" s="11" t="s">
        <v>2958</v>
      </c>
      <c r="L1002" s="11">
        <v>2</v>
      </c>
    </row>
    <row r="1003" spans="1:12">
      <c r="A1003" s="11" t="s">
        <v>1753</v>
      </c>
      <c r="D1003" s="11" t="s">
        <v>260</v>
      </c>
      <c r="E1003" s="19" t="s">
        <v>2003</v>
      </c>
      <c r="F1003" s="10">
        <v>42036</v>
      </c>
      <c r="G1003" s="10">
        <v>44228</v>
      </c>
      <c r="H1003" s="11">
        <v>7</v>
      </c>
      <c r="I1003" s="20" t="s">
        <v>259</v>
      </c>
      <c r="J1003" s="11" t="s">
        <v>261</v>
      </c>
      <c r="K1003" s="11" t="s">
        <v>2958</v>
      </c>
      <c r="L1003" s="11">
        <v>2</v>
      </c>
    </row>
    <row r="1004" spans="1:12">
      <c r="A1004" s="11" t="s">
        <v>1754</v>
      </c>
      <c r="D1004" s="11" t="s">
        <v>260</v>
      </c>
      <c r="E1004" s="19" t="s">
        <v>2004</v>
      </c>
      <c r="F1004" s="10">
        <v>42036</v>
      </c>
      <c r="G1004" s="10">
        <v>44228</v>
      </c>
      <c r="H1004" s="11">
        <v>7</v>
      </c>
      <c r="I1004" s="20" t="s">
        <v>259</v>
      </c>
      <c r="J1004" s="11" t="s">
        <v>261</v>
      </c>
      <c r="K1004" s="11" t="s">
        <v>2958</v>
      </c>
      <c r="L1004" s="11">
        <v>2</v>
      </c>
    </row>
    <row r="1005" spans="1:12">
      <c r="A1005" s="11" t="s">
        <v>1755</v>
      </c>
      <c r="D1005" s="11" t="s">
        <v>260</v>
      </c>
      <c r="E1005" s="19" t="s">
        <v>2005</v>
      </c>
      <c r="F1005" s="10">
        <v>42036</v>
      </c>
      <c r="G1005" s="10">
        <v>44228</v>
      </c>
      <c r="H1005" s="11">
        <v>7</v>
      </c>
      <c r="I1005" s="20" t="s">
        <v>259</v>
      </c>
      <c r="J1005" s="11" t="s">
        <v>261</v>
      </c>
      <c r="K1005" s="11" t="s">
        <v>2958</v>
      </c>
      <c r="L1005" s="11">
        <v>2</v>
      </c>
    </row>
    <row r="1006" spans="1:12">
      <c r="A1006" s="11" t="s">
        <v>1756</v>
      </c>
      <c r="D1006" s="11" t="s">
        <v>260</v>
      </c>
      <c r="E1006" s="19" t="s">
        <v>2006</v>
      </c>
      <c r="F1006" s="10">
        <v>42036</v>
      </c>
      <c r="G1006" s="10">
        <v>44228</v>
      </c>
      <c r="H1006" s="11">
        <v>7</v>
      </c>
      <c r="I1006" s="20" t="s">
        <v>259</v>
      </c>
      <c r="J1006" s="11" t="s">
        <v>261</v>
      </c>
      <c r="K1006" s="11" t="s">
        <v>2958</v>
      </c>
      <c r="L1006" s="11">
        <v>2</v>
      </c>
    </row>
    <row r="1007" spans="1:12">
      <c r="A1007" s="11" t="s">
        <v>1757</v>
      </c>
      <c r="D1007" s="11" t="s">
        <v>260</v>
      </c>
      <c r="E1007" s="19" t="s">
        <v>2007</v>
      </c>
      <c r="F1007" s="10">
        <v>42036</v>
      </c>
      <c r="G1007" s="10">
        <v>44228</v>
      </c>
      <c r="H1007" s="11">
        <v>7</v>
      </c>
      <c r="I1007" s="20" t="s">
        <v>259</v>
      </c>
      <c r="J1007" s="11" t="s">
        <v>261</v>
      </c>
      <c r="K1007" s="11" t="s">
        <v>2958</v>
      </c>
      <c r="L1007" s="11">
        <v>2</v>
      </c>
    </row>
    <row r="1008" spans="1:12">
      <c r="A1008" s="11" t="s">
        <v>1758</v>
      </c>
      <c r="D1008" s="11" t="s">
        <v>260</v>
      </c>
      <c r="E1008" s="19" t="s">
        <v>2008</v>
      </c>
      <c r="F1008" s="10">
        <v>42036</v>
      </c>
      <c r="G1008" s="10">
        <v>44228</v>
      </c>
      <c r="H1008" s="11">
        <v>7</v>
      </c>
      <c r="I1008" s="20" t="s">
        <v>259</v>
      </c>
      <c r="J1008" s="11" t="s">
        <v>261</v>
      </c>
      <c r="K1008" s="11" t="s">
        <v>2958</v>
      </c>
      <c r="L1008" s="11">
        <v>2</v>
      </c>
    </row>
    <row r="1009" spans="1:12">
      <c r="A1009" s="11" t="s">
        <v>1759</v>
      </c>
      <c r="D1009" s="11" t="s">
        <v>260</v>
      </c>
      <c r="E1009" s="19" t="s">
        <v>2009</v>
      </c>
      <c r="F1009" s="10">
        <v>42036</v>
      </c>
      <c r="G1009" s="10">
        <v>44228</v>
      </c>
      <c r="H1009" s="11">
        <v>7</v>
      </c>
      <c r="I1009" s="20" t="s">
        <v>259</v>
      </c>
      <c r="J1009" s="11" t="s">
        <v>261</v>
      </c>
      <c r="K1009" s="11" t="s">
        <v>2958</v>
      </c>
      <c r="L1009" s="11">
        <v>2</v>
      </c>
    </row>
    <row r="1010" spans="1:12">
      <c r="A1010" s="11" t="s">
        <v>1760</v>
      </c>
      <c r="D1010" s="11" t="s">
        <v>260</v>
      </c>
      <c r="E1010" s="19" t="s">
        <v>2010</v>
      </c>
      <c r="F1010" s="10">
        <v>42036</v>
      </c>
      <c r="G1010" s="10">
        <v>44228</v>
      </c>
      <c r="H1010" s="11">
        <v>7</v>
      </c>
      <c r="I1010" s="20" t="s">
        <v>259</v>
      </c>
      <c r="J1010" s="11" t="s">
        <v>261</v>
      </c>
      <c r="K1010" s="11" t="s">
        <v>2958</v>
      </c>
      <c r="L1010" s="11">
        <v>2</v>
      </c>
    </row>
    <row r="1011" spans="1:12">
      <c r="A1011" s="11" t="s">
        <v>1761</v>
      </c>
      <c r="D1011" s="11" t="s">
        <v>260</v>
      </c>
      <c r="E1011" s="19" t="s">
        <v>2011</v>
      </c>
      <c r="F1011" s="10">
        <v>42036</v>
      </c>
      <c r="G1011" s="10">
        <v>44228</v>
      </c>
      <c r="H1011" s="11">
        <v>7</v>
      </c>
      <c r="I1011" s="20" t="s">
        <v>259</v>
      </c>
      <c r="J1011" s="11" t="s">
        <v>261</v>
      </c>
      <c r="K1011" s="11" t="s">
        <v>2958</v>
      </c>
      <c r="L1011" s="11">
        <v>2</v>
      </c>
    </row>
    <row r="1012" spans="1:12">
      <c r="A1012" s="11" t="s">
        <v>2012</v>
      </c>
      <c r="D1012" s="11" t="s">
        <v>260</v>
      </c>
      <c r="E1012" s="19" t="s">
        <v>2262</v>
      </c>
      <c r="F1012" s="10">
        <v>42036</v>
      </c>
      <c r="G1012" s="10">
        <v>44228</v>
      </c>
      <c r="H1012" s="11">
        <v>7</v>
      </c>
      <c r="I1012" s="20" t="s">
        <v>259</v>
      </c>
      <c r="J1012" s="11" t="s">
        <v>261</v>
      </c>
      <c r="K1012" s="11" t="s">
        <v>2958</v>
      </c>
      <c r="L1012" s="11">
        <v>2</v>
      </c>
    </row>
    <row r="1013" spans="1:12">
      <c r="A1013" s="11" t="s">
        <v>2013</v>
      </c>
      <c r="D1013" s="11" t="s">
        <v>260</v>
      </c>
      <c r="E1013" s="19" t="s">
        <v>2263</v>
      </c>
      <c r="F1013" s="10">
        <v>42036</v>
      </c>
      <c r="G1013" s="10">
        <v>44228</v>
      </c>
      <c r="H1013" s="11">
        <v>7</v>
      </c>
      <c r="I1013" s="20" t="s">
        <v>259</v>
      </c>
      <c r="J1013" s="11" t="s">
        <v>261</v>
      </c>
      <c r="K1013" s="11" t="s">
        <v>2958</v>
      </c>
      <c r="L1013" s="11">
        <v>2</v>
      </c>
    </row>
    <row r="1014" spans="1:12">
      <c r="A1014" s="11" t="s">
        <v>2014</v>
      </c>
      <c r="D1014" s="11" t="s">
        <v>260</v>
      </c>
      <c r="E1014" s="19" t="s">
        <v>2264</v>
      </c>
      <c r="F1014" s="10">
        <v>42036</v>
      </c>
      <c r="G1014" s="10">
        <v>44228</v>
      </c>
      <c r="H1014" s="11">
        <v>7</v>
      </c>
      <c r="I1014" s="20" t="s">
        <v>259</v>
      </c>
      <c r="J1014" s="11" t="s">
        <v>261</v>
      </c>
      <c r="K1014" s="11" t="s">
        <v>2958</v>
      </c>
      <c r="L1014" s="11">
        <v>2</v>
      </c>
    </row>
    <row r="1015" spans="1:12">
      <c r="A1015" s="11" t="s">
        <v>2015</v>
      </c>
      <c r="D1015" s="11" t="s">
        <v>260</v>
      </c>
      <c r="E1015" s="19" t="s">
        <v>2265</v>
      </c>
      <c r="F1015" s="10">
        <v>42036</v>
      </c>
      <c r="G1015" s="10">
        <v>44228</v>
      </c>
      <c r="H1015" s="11">
        <v>7</v>
      </c>
      <c r="I1015" s="20" t="s">
        <v>259</v>
      </c>
      <c r="J1015" s="11" t="s">
        <v>261</v>
      </c>
      <c r="K1015" s="11" t="s">
        <v>2958</v>
      </c>
      <c r="L1015" s="11">
        <v>2</v>
      </c>
    </row>
    <row r="1016" spans="1:12">
      <c r="A1016" s="11" t="s">
        <v>2016</v>
      </c>
      <c r="D1016" s="11" t="s">
        <v>260</v>
      </c>
      <c r="E1016" s="19" t="s">
        <v>2266</v>
      </c>
      <c r="F1016" s="10">
        <v>42036</v>
      </c>
      <c r="G1016" s="10">
        <v>44228</v>
      </c>
      <c r="H1016" s="11">
        <v>7</v>
      </c>
      <c r="I1016" s="20" t="s">
        <v>259</v>
      </c>
      <c r="J1016" s="11" t="s">
        <v>261</v>
      </c>
      <c r="K1016" s="11" t="s">
        <v>2958</v>
      </c>
      <c r="L1016" s="11">
        <v>2</v>
      </c>
    </row>
    <row r="1017" spans="1:12">
      <c r="A1017" s="11" t="s">
        <v>2017</v>
      </c>
      <c r="D1017" s="11" t="s">
        <v>260</v>
      </c>
      <c r="E1017" s="19" t="s">
        <v>2267</v>
      </c>
      <c r="F1017" s="10">
        <v>42036</v>
      </c>
      <c r="G1017" s="10">
        <v>44228</v>
      </c>
      <c r="H1017" s="11">
        <v>7</v>
      </c>
      <c r="I1017" s="20" t="s">
        <v>259</v>
      </c>
      <c r="J1017" s="11" t="s">
        <v>261</v>
      </c>
      <c r="K1017" s="11" t="s">
        <v>2958</v>
      </c>
      <c r="L1017" s="11">
        <v>2</v>
      </c>
    </row>
    <row r="1018" spans="1:12">
      <c r="A1018" s="11" t="s">
        <v>2018</v>
      </c>
      <c r="D1018" s="11" t="s">
        <v>260</v>
      </c>
      <c r="E1018" s="19" t="s">
        <v>2268</v>
      </c>
      <c r="F1018" s="10">
        <v>42036</v>
      </c>
      <c r="G1018" s="10">
        <v>44228</v>
      </c>
      <c r="H1018" s="11">
        <v>7</v>
      </c>
      <c r="I1018" s="20" t="s">
        <v>259</v>
      </c>
      <c r="J1018" s="11" t="s">
        <v>261</v>
      </c>
      <c r="K1018" s="11" t="s">
        <v>2958</v>
      </c>
      <c r="L1018" s="11">
        <v>2</v>
      </c>
    </row>
    <row r="1019" spans="1:12">
      <c r="A1019" s="11" t="s">
        <v>2019</v>
      </c>
      <c r="D1019" s="11" t="s">
        <v>260</v>
      </c>
      <c r="E1019" s="19" t="s">
        <v>2269</v>
      </c>
      <c r="F1019" s="10">
        <v>42036</v>
      </c>
      <c r="G1019" s="10">
        <v>44228</v>
      </c>
      <c r="H1019" s="11">
        <v>7</v>
      </c>
      <c r="I1019" s="20" t="s">
        <v>259</v>
      </c>
      <c r="J1019" s="11" t="s">
        <v>261</v>
      </c>
      <c r="K1019" s="11" t="s">
        <v>2958</v>
      </c>
      <c r="L1019" s="11">
        <v>2</v>
      </c>
    </row>
    <row r="1020" spans="1:12">
      <c r="A1020" s="11" t="s">
        <v>2020</v>
      </c>
      <c r="D1020" s="11" t="s">
        <v>260</v>
      </c>
      <c r="E1020" s="19" t="s">
        <v>2270</v>
      </c>
      <c r="F1020" s="10">
        <v>42036</v>
      </c>
      <c r="G1020" s="10">
        <v>44228</v>
      </c>
      <c r="H1020" s="11">
        <v>7</v>
      </c>
      <c r="I1020" s="20" t="s">
        <v>259</v>
      </c>
      <c r="J1020" s="11" t="s">
        <v>261</v>
      </c>
      <c r="K1020" s="11" t="s">
        <v>2958</v>
      </c>
      <c r="L1020" s="11">
        <v>2</v>
      </c>
    </row>
    <row r="1021" spans="1:12">
      <c r="A1021" s="11" t="s">
        <v>2021</v>
      </c>
      <c r="D1021" s="11" t="s">
        <v>260</v>
      </c>
      <c r="E1021" s="19" t="s">
        <v>2271</v>
      </c>
      <c r="F1021" s="10">
        <v>42036</v>
      </c>
      <c r="G1021" s="10">
        <v>44228</v>
      </c>
      <c r="H1021" s="11">
        <v>7</v>
      </c>
      <c r="I1021" s="20" t="s">
        <v>259</v>
      </c>
      <c r="J1021" s="11" t="s">
        <v>261</v>
      </c>
      <c r="K1021" s="11" t="s">
        <v>2958</v>
      </c>
      <c r="L1021" s="11">
        <v>2</v>
      </c>
    </row>
    <row r="1022" spans="1:12">
      <c r="A1022" s="11" t="s">
        <v>2022</v>
      </c>
      <c r="D1022" s="11" t="s">
        <v>260</v>
      </c>
      <c r="E1022" s="19" t="s">
        <v>2272</v>
      </c>
      <c r="F1022" s="10">
        <v>42036</v>
      </c>
      <c r="G1022" s="10">
        <v>44228</v>
      </c>
      <c r="H1022" s="11">
        <v>7</v>
      </c>
      <c r="I1022" s="20" t="s">
        <v>259</v>
      </c>
      <c r="J1022" s="11" t="s">
        <v>261</v>
      </c>
      <c r="K1022" s="11" t="s">
        <v>2958</v>
      </c>
      <c r="L1022" s="11">
        <v>2</v>
      </c>
    </row>
    <row r="1023" spans="1:12">
      <c r="A1023" s="11" t="s">
        <v>2023</v>
      </c>
      <c r="D1023" s="11" t="s">
        <v>260</v>
      </c>
      <c r="E1023" s="19" t="s">
        <v>2273</v>
      </c>
      <c r="F1023" s="10">
        <v>42036</v>
      </c>
      <c r="G1023" s="10">
        <v>44228</v>
      </c>
      <c r="H1023" s="11">
        <v>7</v>
      </c>
      <c r="I1023" s="20" t="s">
        <v>259</v>
      </c>
      <c r="J1023" s="11" t="s">
        <v>261</v>
      </c>
      <c r="K1023" s="11" t="s">
        <v>2958</v>
      </c>
      <c r="L1023" s="11">
        <v>2</v>
      </c>
    </row>
    <row r="1024" spans="1:12">
      <c r="A1024" s="11" t="s">
        <v>2024</v>
      </c>
      <c r="D1024" s="11" t="s">
        <v>260</v>
      </c>
      <c r="E1024" s="19" t="s">
        <v>2274</v>
      </c>
      <c r="F1024" s="10">
        <v>42036</v>
      </c>
      <c r="G1024" s="10">
        <v>44228</v>
      </c>
      <c r="H1024" s="11">
        <v>7</v>
      </c>
      <c r="I1024" s="20" t="s">
        <v>259</v>
      </c>
      <c r="J1024" s="11" t="s">
        <v>261</v>
      </c>
      <c r="K1024" s="11" t="s">
        <v>2958</v>
      </c>
      <c r="L1024" s="11">
        <v>2</v>
      </c>
    </row>
    <row r="1025" spans="1:12">
      <c r="A1025" s="11" t="s">
        <v>2025</v>
      </c>
      <c r="D1025" s="11" t="s">
        <v>260</v>
      </c>
      <c r="E1025" s="19" t="s">
        <v>2275</v>
      </c>
      <c r="F1025" s="10">
        <v>42036</v>
      </c>
      <c r="G1025" s="10">
        <v>44228</v>
      </c>
      <c r="H1025" s="11">
        <v>7</v>
      </c>
      <c r="I1025" s="20" t="s">
        <v>259</v>
      </c>
      <c r="J1025" s="11" t="s">
        <v>261</v>
      </c>
      <c r="K1025" s="11" t="s">
        <v>2958</v>
      </c>
      <c r="L1025" s="11">
        <v>2</v>
      </c>
    </row>
    <row r="1026" spans="1:12">
      <c r="A1026" s="11" t="s">
        <v>2026</v>
      </c>
      <c r="D1026" s="11" t="s">
        <v>260</v>
      </c>
      <c r="E1026" s="19" t="s">
        <v>2276</v>
      </c>
      <c r="F1026" s="10">
        <v>42036</v>
      </c>
      <c r="G1026" s="10">
        <v>44228</v>
      </c>
      <c r="H1026" s="11">
        <v>7</v>
      </c>
      <c r="I1026" s="20" t="s">
        <v>259</v>
      </c>
      <c r="J1026" s="11" t="s">
        <v>261</v>
      </c>
      <c r="K1026" s="11" t="s">
        <v>2958</v>
      </c>
      <c r="L1026" s="11">
        <v>2</v>
      </c>
    </row>
    <row r="1027" spans="1:12">
      <c r="A1027" s="11" t="s">
        <v>2027</v>
      </c>
      <c r="D1027" s="11" t="s">
        <v>260</v>
      </c>
      <c r="E1027" s="19" t="s">
        <v>2277</v>
      </c>
      <c r="F1027" s="10">
        <v>42036</v>
      </c>
      <c r="G1027" s="10">
        <v>44228</v>
      </c>
      <c r="H1027" s="11">
        <v>7</v>
      </c>
      <c r="I1027" s="20" t="s">
        <v>259</v>
      </c>
      <c r="J1027" s="11" t="s">
        <v>261</v>
      </c>
      <c r="K1027" s="11" t="s">
        <v>2958</v>
      </c>
      <c r="L1027" s="11">
        <v>2</v>
      </c>
    </row>
    <row r="1028" spans="1:12">
      <c r="A1028" s="11" t="s">
        <v>2028</v>
      </c>
      <c r="D1028" s="11" t="s">
        <v>260</v>
      </c>
      <c r="E1028" s="19" t="s">
        <v>2278</v>
      </c>
      <c r="F1028" s="10">
        <v>42036</v>
      </c>
      <c r="G1028" s="10">
        <v>44228</v>
      </c>
      <c r="H1028" s="11">
        <v>7</v>
      </c>
      <c r="I1028" s="20" t="s">
        <v>259</v>
      </c>
      <c r="J1028" s="11" t="s">
        <v>261</v>
      </c>
      <c r="K1028" s="11" t="s">
        <v>2958</v>
      </c>
      <c r="L1028" s="11">
        <v>2</v>
      </c>
    </row>
    <row r="1029" spans="1:12">
      <c r="A1029" s="11" t="s">
        <v>2029</v>
      </c>
      <c r="D1029" s="11" t="s">
        <v>260</v>
      </c>
      <c r="E1029" s="19" t="s">
        <v>2279</v>
      </c>
      <c r="F1029" s="10">
        <v>42036</v>
      </c>
      <c r="G1029" s="10">
        <v>44228</v>
      </c>
      <c r="H1029" s="11">
        <v>7</v>
      </c>
      <c r="I1029" s="20" t="s">
        <v>259</v>
      </c>
      <c r="J1029" s="11" t="s">
        <v>261</v>
      </c>
      <c r="K1029" s="11" t="s">
        <v>2958</v>
      </c>
      <c r="L1029" s="11">
        <v>2</v>
      </c>
    </row>
    <row r="1030" spans="1:12">
      <c r="A1030" s="11" t="s">
        <v>2030</v>
      </c>
      <c r="D1030" s="11" t="s">
        <v>260</v>
      </c>
      <c r="E1030" s="19" t="s">
        <v>2280</v>
      </c>
      <c r="F1030" s="10">
        <v>42036</v>
      </c>
      <c r="G1030" s="10">
        <v>44228</v>
      </c>
      <c r="H1030" s="11">
        <v>7</v>
      </c>
      <c r="I1030" s="20" t="s">
        <v>259</v>
      </c>
      <c r="J1030" s="11" t="s">
        <v>261</v>
      </c>
      <c r="K1030" s="11" t="s">
        <v>2958</v>
      </c>
      <c r="L1030" s="11">
        <v>2</v>
      </c>
    </row>
    <row r="1031" spans="1:12">
      <c r="A1031" s="11" t="s">
        <v>2031</v>
      </c>
      <c r="D1031" s="11" t="s">
        <v>260</v>
      </c>
      <c r="E1031" s="19" t="s">
        <v>2281</v>
      </c>
      <c r="F1031" s="10">
        <v>42036</v>
      </c>
      <c r="G1031" s="10">
        <v>44228</v>
      </c>
      <c r="H1031" s="11">
        <v>7</v>
      </c>
      <c r="I1031" s="20" t="s">
        <v>259</v>
      </c>
      <c r="J1031" s="11" t="s">
        <v>261</v>
      </c>
      <c r="K1031" s="11" t="s">
        <v>2958</v>
      </c>
      <c r="L1031" s="11">
        <v>2</v>
      </c>
    </row>
    <row r="1032" spans="1:12">
      <c r="A1032" s="11" t="s">
        <v>2032</v>
      </c>
      <c r="D1032" s="11" t="s">
        <v>260</v>
      </c>
      <c r="E1032" s="19" t="s">
        <v>2282</v>
      </c>
      <c r="F1032" s="10">
        <v>42036</v>
      </c>
      <c r="G1032" s="10">
        <v>44228</v>
      </c>
      <c r="H1032" s="11">
        <v>7</v>
      </c>
      <c r="I1032" s="20" t="s">
        <v>259</v>
      </c>
      <c r="J1032" s="11" t="s">
        <v>261</v>
      </c>
      <c r="K1032" s="11" t="s">
        <v>2958</v>
      </c>
      <c r="L1032" s="11">
        <v>2</v>
      </c>
    </row>
    <row r="1033" spans="1:12">
      <c r="A1033" s="11" t="s">
        <v>2033</v>
      </c>
      <c r="D1033" s="11" t="s">
        <v>260</v>
      </c>
      <c r="E1033" s="19" t="s">
        <v>2283</v>
      </c>
      <c r="F1033" s="10">
        <v>42036</v>
      </c>
      <c r="G1033" s="10">
        <v>44228</v>
      </c>
      <c r="H1033" s="11">
        <v>7</v>
      </c>
      <c r="I1033" s="20" t="s">
        <v>259</v>
      </c>
      <c r="J1033" s="11" t="s">
        <v>261</v>
      </c>
      <c r="K1033" s="11" t="s">
        <v>2958</v>
      </c>
      <c r="L1033" s="11">
        <v>2</v>
      </c>
    </row>
    <row r="1034" spans="1:12">
      <c r="A1034" s="11" t="s">
        <v>2034</v>
      </c>
      <c r="D1034" s="11" t="s">
        <v>260</v>
      </c>
      <c r="E1034" s="19" t="s">
        <v>2284</v>
      </c>
      <c r="F1034" s="10">
        <v>42036</v>
      </c>
      <c r="G1034" s="10">
        <v>44228</v>
      </c>
      <c r="H1034" s="11">
        <v>7</v>
      </c>
      <c r="I1034" s="20" t="s">
        <v>259</v>
      </c>
      <c r="J1034" s="11" t="s">
        <v>261</v>
      </c>
      <c r="K1034" s="11" t="s">
        <v>2958</v>
      </c>
      <c r="L1034" s="11">
        <v>2</v>
      </c>
    </row>
    <row r="1035" spans="1:12">
      <c r="A1035" s="11" t="s">
        <v>2035</v>
      </c>
      <c r="D1035" s="11" t="s">
        <v>260</v>
      </c>
      <c r="E1035" s="19" t="s">
        <v>2285</v>
      </c>
      <c r="F1035" s="10">
        <v>42036</v>
      </c>
      <c r="G1035" s="10">
        <v>44228</v>
      </c>
      <c r="H1035" s="11">
        <v>7</v>
      </c>
      <c r="I1035" s="20" t="s">
        <v>259</v>
      </c>
      <c r="J1035" s="11" t="s">
        <v>261</v>
      </c>
      <c r="K1035" s="11" t="s">
        <v>2958</v>
      </c>
      <c r="L1035" s="11">
        <v>2</v>
      </c>
    </row>
    <row r="1036" spans="1:12">
      <c r="A1036" s="11" t="s">
        <v>2036</v>
      </c>
      <c r="D1036" s="11" t="s">
        <v>260</v>
      </c>
      <c r="E1036" s="19" t="s">
        <v>2286</v>
      </c>
      <c r="F1036" s="10">
        <v>42036</v>
      </c>
      <c r="G1036" s="10">
        <v>44228</v>
      </c>
      <c r="H1036" s="11">
        <v>7</v>
      </c>
      <c r="I1036" s="20" t="s">
        <v>259</v>
      </c>
      <c r="J1036" s="11" t="s">
        <v>261</v>
      </c>
      <c r="K1036" s="11" t="s">
        <v>2958</v>
      </c>
      <c r="L1036" s="11">
        <v>2</v>
      </c>
    </row>
    <row r="1037" spans="1:12">
      <c r="A1037" s="11" t="s">
        <v>2037</v>
      </c>
      <c r="D1037" s="11" t="s">
        <v>260</v>
      </c>
      <c r="E1037" s="19" t="s">
        <v>2287</v>
      </c>
      <c r="F1037" s="10">
        <v>42036</v>
      </c>
      <c r="G1037" s="10">
        <v>44228</v>
      </c>
      <c r="H1037" s="11">
        <v>7</v>
      </c>
      <c r="I1037" s="20" t="s">
        <v>259</v>
      </c>
      <c r="J1037" s="11" t="s">
        <v>261</v>
      </c>
      <c r="K1037" s="11" t="s">
        <v>2958</v>
      </c>
      <c r="L1037" s="11">
        <v>2</v>
      </c>
    </row>
    <row r="1038" spans="1:12">
      <c r="A1038" s="11" t="s">
        <v>2038</v>
      </c>
      <c r="D1038" s="11" t="s">
        <v>260</v>
      </c>
      <c r="E1038" s="19" t="s">
        <v>2288</v>
      </c>
      <c r="F1038" s="10">
        <v>42036</v>
      </c>
      <c r="G1038" s="10">
        <v>44228</v>
      </c>
      <c r="H1038" s="11">
        <v>7</v>
      </c>
      <c r="I1038" s="20" t="s">
        <v>259</v>
      </c>
      <c r="J1038" s="11" t="s">
        <v>261</v>
      </c>
      <c r="K1038" s="11" t="s">
        <v>2958</v>
      </c>
      <c r="L1038" s="11">
        <v>2</v>
      </c>
    </row>
    <row r="1039" spans="1:12">
      <c r="A1039" s="11" t="s">
        <v>2039</v>
      </c>
      <c r="D1039" s="11" t="s">
        <v>260</v>
      </c>
      <c r="E1039" s="19" t="s">
        <v>2289</v>
      </c>
      <c r="F1039" s="10">
        <v>42036</v>
      </c>
      <c r="G1039" s="10">
        <v>44228</v>
      </c>
      <c r="H1039" s="11">
        <v>7</v>
      </c>
      <c r="I1039" s="20" t="s">
        <v>259</v>
      </c>
      <c r="J1039" s="11" t="s">
        <v>261</v>
      </c>
      <c r="K1039" s="11" t="s">
        <v>2958</v>
      </c>
      <c r="L1039" s="11">
        <v>2</v>
      </c>
    </row>
    <row r="1040" spans="1:12">
      <c r="A1040" s="11" t="s">
        <v>2040</v>
      </c>
      <c r="D1040" s="11" t="s">
        <v>260</v>
      </c>
      <c r="E1040" s="19" t="s">
        <v>2290</v>
      </c>
      <c r="F1040" s="10">
        <v>42036</v>
      </c>
      <c r="G1040" s="10">
        <v>44228</v>
      </c>
      <c r="H1040" s="11">
        <v>7</v>
      </c>
      <c r="I1040" s="20" t="s">
        <v>259</v>
      </c>
      <c r="J1040" s="11" t="s">
        <v>261</v>
      </c>
      <c r="K1040" s="11" t="s">
        <v>2958</v>
      </c>
      <c r="L1040" s="11">
        <v>2</v>
      </c>
    </row>
    <row r="1041" spans="1:12">
      <c r="A1041" s="11" t="s">
        <v>2041</v>
      </c>
      <c r="D1041" s="11" t="s">
        <v>260</v>
      </c>
      <c r="E1041" s="19" t="s">
        <v>2291</v>
      </c>
      <c r="F1041" s="10">
        <v>42036</v>
      </c>
      <c r="G1041" s="10">
        <v>44228</v>
      </c>
      <c r="H1041" s="11">
        <v>7</v>
      </c>
      <c r="I1041" s="20" t="s">
        <v>259</v>
      </c>
      <c r="J1041" s="11" t="s">
        <v>261</v>
      </c>
      <c r="K1041" s="11" t="s">
        <v>2958</v>
      </c>
      <c r="L1041" s="11">
        <v>2</v>
      </c>
    </row>
    <row r="1042" spans="1:12">
      <c r="A1042" s="11" t="s">
        <v>2042</v>
      </c>
      <c r="D1042" s="11" t="s">
        <v>260</v>
      </c>
      <c r="E1042" s="19" t="s">
        <v>2292</v>
      </c>
      <c r="F1042" s="10">
        <v>42036</v>
      </c>
      <c r="G1042" s="10">
        <v>44228</v>
      </c>
      <c r="H1042" s="11">
        <v>7</v>
      </c>
      <c r="I1042" s="20" t="s">
        <v>259</v>
      </c>
      <c r="J1042" s="11" t="s">
        <v>261</v>
      </c>
      <c r="K1042" s="11" t="s">
        <v>2958</v>
      </c>
      <c r="L1042" s="11">
        <v>2</v>
      </c>
    </row>
    <row r="1043" spans="1:12">
      <c r="A1043" s="11" t="s">
        <v>2043</v>
      </c>
      <c r="D1043" s="11" t="s">
        <v>260</v>
      </c>
      <c r="E1043" s="19" t="s">
        <v>2293</v>
      </c>
      <c r="F1043" s="10">
        <v>42036</v>
      </c>
      <c r="G1043" s="10">
        <v>44228</v>
      </c>
      <c r="H1043" s="11">
        <v>7</v>
      </c>
      <c r="I1043" s="20" t="s">
        <v>259</v>
      </c>
      <c r="J1043" s="11" t="s">
        <v>261</v>
      </c>
      <c r="K1043" s="11" t="s">
        <v>2958</v>
      </c>
      <c r="L1043" s="11">
        <v>2</v>
      </c>
    </row>
    <row r="1044" spans="1:12">
      <c r="A1044" s="11" t="s">
        <v>2044</v>
      </c>
      <c r="D1044" s="11" t="s">
        <v>260</v>
      </c>
      <c r="E1044" s="19" t="s">
        <v>2294</v>
      </c>
      <c r="F1044" s="10">
        <v>42036</v>
      </c>
      <c r="G1044" s="10">
        <v>44228</v>
      </c>
      <c r="H1044" s="11">
        <v>7</v>
      </c>
      <c r="I1044" s="20" t="s">
        <v>259</v>
      </c>
      <c r="J1044" s="11" t="s">
        <v>261</v>
      </c>
      <c r="K1044" s="11" t="s">
        <v>2958</v>
      </c>
      <c r="L1044" s="11">
        <v>2</v>
      </c>
    </row>
    <row r="1045" spans="1:12">
      <c r="A1045" s="11" t="s">
        <v>2045</v>
      </c>
      <c r="D1045" s="11" t="s">
        <v>260</v>
      </c>
      <c r="E1045" s="19" t="s">
        <v>2295</v>
      </c>
      <c r="F1045" s="10">
        <v>42036</v>
      </c>
      <c r="G1045" s="10">
        <v>44228</v>
      </c>
      <c r="H1045" s="11">
        <v>7</v>
      </c>
      <c r="I1045" s="20" t="s">
        <v>259</v>
      </c>
      <c r="J1045" s="11" t="s">
        <v>261</v>
      </c>
      <c r="K1045" s="11" t="s">
        <v>2958</v>
      </c>
      <c r="L1045" s="11">
        <v>2</v>
      </c>
    </row>
    <row r="1046" spans="1:12">
      <c r="A1046" s="11" t="s">
        <v>2046</v>
      </c>
      <c r="D1046" s="11" t="s">
        <v>260</v>
      </c>
      <c r="E1046" s="19" t="s">
        <v>2296</v>
      </c>
      <c r="F1046" s="10">
        <v>42036</v>
      </c>
      <c r="G1046" s="10">
        <v>44228</v>
      </c>
      <c r="H1046" s="11">
        <v>7</v>
      </c>
      <c r="I1046" s="20" t="s">
        <v>259</v>
      </c>
      <c r="J1046" s="11" t="s">
        <v>261</v>
      </c>
      <c r="K1046" s="11" t="s">
        <v>2958</v>
      </c>
      <c r="L1046" s="11">
        <v>2</v>
      </c>
    </row>
    <row r="1047" spans="1:12">
      <c r="A1047" s="11" t="s">
        <v>2047</v>
      </c>
      <c r="D1047" s="11" t="s">
        <v>260</v>
      </c>
      <c r="E1047" s="19" t="s">
        <v>2297</v>
      </c>
      <c r="F1047" s="10">
        <v>42036</v>
      </c>
      <c r="G1047" s="10">
        <v>44228</v>
      </c>
      <c r="H1047" s="11">
        <v>7</v>
      </c>
      <c r="I1047" s="20" t="s">
        <v>259</v>
      </c>
      <c r="J1047" s="11" t="s">
        <v>261</v>
      </c>
      <c r="K1047" s="11" t="s">
        <v>2958</v>
      </c>
      <c r="L1047" s="11">
        <v>2</v>
      </c>
    </row>
    <row r="1048" spans="1:12">
      <c r="A1048" s="11" t="s">
        <v>2048</v>
      </c>
      <c r="D1048" s="11" t="s">
        <v>260</v>
      </c>
      <c r="E1048" s="19" t="s">
        <v>2298</v>
      </c>
      <c r="F1048" s="10">
        <v>42036</v>
      </c>
      <c r="G1048" s="10">
        <v>44228</v>
      </c>
      <c r="H1048" s="11">
        <v>7</v>
      </c>
      <c r="I1048" s="20" t="s">
        <v>259</v>
      </c>
      <c r="J1048" s="11" t="s">
        <v>261</v>
      </c>
      <c r="K1048" s="11" t="s">
        <v>2958</v>
      </c>
      <c r="L1048" s="11">
        <v>2</v>
      </c>
    </row>
    <row r="1049" spans="1:12">
      <c r="A1049" s="11" t="s">
        <v>2049</v>
      </c>
      <c r="D1049" s="11" t="s">
        <v>260</v>
      </c>
      <c r="E1049" s="19" t="s">
        <v>2299</v>
      </c>
      <c r="F1049" s="10">
        <v>42036</v>
      </c>
      <c r="G1049" s="10">
        <v>44228</v>
      </c>
      <c r="H1049" s="11">
        <v>7</v>
      </c>
      <c r="I1049" s="20" t="s">
        <v>259</v>
      </c>
      <c r="J1049" s="11" t="s">
        <v>261</v>
      </c>
      <c r="K1049" s="11" t="s">
        <v>2958</v>
      </c>
      <c r="L1049" s="11">
        <v>2</v>
      </c>
    </row>
    <row r="1050" spans="1:12">
      <c r="A1050" s="11" t="s">
        <v>2050</v>
      </c>
      <c r="D1050" s="11" t="s">
        <v>260</v>
      </c>
      <c r="E1050" s="19" t="s">
        <v>2300</v>
      </c>
      <c r="F1050" s="10">
        <v>42036</v>
      </c>
      <c r="G1050" s="10">
        <v>44228</v>
      </c>
      <c r="H1050" s="11">
        <v>7</v>
      </c>
      <c r="I1050" s="20" t="s">
        <v>259</v>
      </c>
      <c r="J1050" s="11" t="s">
        <v>261</v>
      </c>
      <c r="K1050" s="11" t="s">
        <v>2958</v>
      </c>
      <c r="L1050" s="11">
        <v>2</v>
      </c>
    </row>
    <row r="1051" spans="1:12">
      <c r="A1051" s="11" t="s">
        <v>2051</v>
      </c>
      <c r="D1051" s="11" t="s">
        <v>260</v>
      </c>
      <c r="E1051" s="19" t="s">
        <v>2301</v>
      </c>
      <c r="F1051" s="10">
        <v>42036</v>
      </c>
      <c r="G1051" s="10">
        <v>44228</v>
      </c>
      <c r="H1051" s="11">
        <v>7</v>
      </c>
      <c r="I1051" s="20" t="s">
        <v>259</v>
      </c>
      <c r="J1051" s="11" t="s">
        <v>261</v>
      </c>
      <c r="K1051" s="11" t="s">
        <v>2958</v>
      </c>
      <c r="L1051" s="11">
        <v>2</v>
      </c>
    </row>
    <row r="1052" spans="1:12">
      <c r="A1052" s="11" t="s">
        <v>2052</v>
      </c>
      <c r="D1052" s="11" t="s">
        <v>260</v>
      </c>
      <c r="E1052" s="19" t="s">
        <v>2302</v>
      </c>
      <c r="F1052" s="10">
        <v>42036</v>
      </c>
      <c r="G1052" s="10">
        <v>44228</v>
      </c>
      <c r="H1052" s="11">
        <v>7</v>
      </c>
      <c r="I1052" s="20" t="s">
        <v>259</v>
      </c>
      <c r="J1052" s="11" t="s">
        <v>261</v>
      </c>
      <c r="K1052" s="11" t="s">
        <v>2958</v>
      </c>
      <c r="L1052" s="11">
        <v>2</v>
      </c>
    </row>
    <row r="1053" spans="1:12">
      <c r="A1053" s="11" t="s">
        <v>2053</v>
      </c>
      <c r="D1053" s="11" t="s">
        <v>260</v>
      </c>
      <c r="E1053" s="19" t="s">
        <v>2303</v>
      </c>
      <c r="F1053" s="10">
        <v>42036</v>
      </c>
      <c r="G1053" s="10">
        <v>44228</v>
      </c>
      <c r="H1053" s="11">
        <v>7</v>
      </c>
      <c r="I1053" s="20" t="s">
        <v>259</v>
      </c>
      <c r="J1053" s="11" t="s">
        <v>261</v>
      </c>
      <c r="K1053" s="11" t="s">
        <v>2958</v>
      </c>
      <c r="L1053" s="11">
        <v>2</v>
      </c>
    </row>
    <row r="1054" spans="1:12">
      <c r="A1054" s="11" t="s">
        <v>2054</v>
      </c>
      <c r="D1054" s="11" t="s">
        <v>260</v>
      </c>
      <c r="E1054" s="19" t="s">
        <v>2304</v>
      </c>
      <c r="F1054" s="10">
        <v>42036</v>
      </c>
      <c r="G1054" s="10">
        <v>44228</v>
      </c>
      <c r="H1054" s="11">
        <v>7</v>
      </c>
      <c r="I1054" s="20" t="s">
        <v>259</v>
      </c>
      <c r="J1054" s="11" t="s">
        <v>261</v>
      </c>
      <c r="K1054" s="11" t="s">
        <v>2958</v>
      </c>
      <c r="L1054" s="11">
        <v>2</v>
      </c>
    </row>
    <row r="1055" spans="1:12">
      <c r="A1055" s="11" t="s">
        <v>2055</v>
      </c>
      <c r="D1055" s="11" t="s">
        <v>260</v>
      </c>
      <c r="E1055" s="19" t="s">
        <v>2305</v>
      </c>
      <c r="F1055" s="10">
        <v>42036</v>
      </c>
      <c r="G1055" s="10">
        <v>44228</v>
      </c>
      <c r="H1055" s="11">
        <v>7</v>
      </c>
      <c r="I1055" s="20" t="s">
        <v>259</v>
      </c>
      <c r="J1055" s="11" t="s">
        <v>261</v>
      </c>
      <c r="K1055" s="11" t="s">
        <v>2958</v>
      </c>
      <c r="L1055" s="11">
        <v>2</v>
      </c>
    </row>
    <row r="1056" spans="1:12">
      <c r="A1056" s="11" t="s">
        <v>2056</v>
      </c>
      <c r="D1056" s="11" t="s">
        <v>260</v>
      </c>
      <c r="E1056" s="19" t="s">
        <v>2306</v>
      </c>
      <c r="F1056" s="10">
        <v>42036</v>
      </c>
      <c r="G1056" s="10">
        <v>44228</v>
      </c>
      <c r="H1056" s="11">
        <v>7</v>
      </c>
      <c r="I1056" s="20" t="s">
        <v>259</v>
      </c>
      <c r="J1056" s="11" t="s">
        <v>261</v>
      </c>
      <c r="K1056" s="11" t="s">
        <v>2958</v>
      </c>
      <c r="L1056" s="11">
        <v>2</v>
      </c>
    </row>
    <row r="1057" spans="1:12">
      <c r="A1057" s="11" t="s">
        <v>2057</v>
      </c>
      <c r="D1057" s="11" t="s">
        <v>260</v>
      </c>
      <c r="E1057" s="19" t="s">
        <v>2307</v>
      </c>
      <c r="F1057" s="10">
        <v>42036</v>
      </c>
      <c r="G1057" s="10">
        <v>44228</v>
      </c>
      <c r="H1057" s="11">
        <v>7</v>
      </c>
      <c r="I1057" s="20" t="s">
        <v>259</v>
      </c>
      <c r="J1057" s="11" t="s">
        <v>261</v>
      </c>
      <c r="K1057" s="11" t="s">
        <v>2958</v>
      </c>
      <c r="L1057" s="11">
        <v>2</v>
      </c>
    </row>
    <row r="1058" spans="1:12">
      <c r="A1058" s="11" t="s">
        <v>2058</v>
      </c>
      <c r="D1058" s="11" t="s">
        <v>260</v>
      </c>
      <c r="E1058" s="19" t="s">
        <v>2308</v>
      </c>
      <c r="F1058" s="10">
        <v>42036</v>
      </c>
      <c r="G1058" s="10">
        <v>44228</v>
      </c>
      <c r="H1058" s="11">
        <v>7</v>
      </c>
      <c r="I1058" s="20" t="s">
        <v>259</v>
      </c>
      <c r="J1058" s="11" t="s">
        <v>261</v>
      </c>
      <c r="K1058" s="11" t="s">
        <v>2958</v>
      </c>
      <c r="L1058" s="11">
        <v>2</v>
      </c>
    </row>
    <row r="1059" spans="1:12">
      <c r="A1059" s="11" t="s">
        <v>2059</v>
      </c>
      <c r="D1059" s="11" t="s">
        <v>260</v>
      </c>
      <c r="E1059" s="19" t="s">
        <v>2309</v>
      </c>
      <c r="F1059" s="10">
        <v>42036</v>
      </c>
      <c r="G1059" s="10">
        <v>44228</v>
      </c>
      <c r="H1059" s="11">
        <v>7</v>
      </c>
      <c r="I1059" s="20" t="s">
        <v>259</v>
      </c>
      <c r="J1059" s="11" t="s">
        <v>261</v>
      </c>
      <c r="K1059" s="11" t="s">
        <v>2958</v>
      </c>
      <c r="L1059" s="11">
        <v>2</v>
      </c>
    </row>
    <row r="1060" spans="1:12">
      <c r="A1060" s="11" t="s">
        <v>2060</v>
      </c>
      <c r="D1060" s="11" t="s">
        <v>260</v>
      </c>
      <c r="E1060" s="19" t="s">
        <v>2310</v>
      </c>
      <c r="F1060" s="10">
        <v>42036</v>
      </c>
      <c r="G1060" s="10">
        <v>44228</v>
      </c>
      <c r="H1060" s="11">
        <v>7</v>
      </c>
      <c r="I1060" s="20" t="s">
        <v>259</v>
      </c>
      <c r="J1060" s="11" t="s">
        <v>261</v>
      </c>
      <c r="K1060" s="11" t="s">
        <v>2958</v>
      </c>
      <c r="L1060" s="11">
        <v>2</v>
      </c>
    </row>
    <row r="1061" spans="1:12">
      <c r="A1061" s="11" t="s">
        <v>2061</v>
      </c>
      <c r="D1061" s="11" t="s">
        <v>260</v>
      </c>
      <c r="E1061" s="19" t="s">
        <v>2311</v>
      </c>
      <c r="F1061" s="10">
        <v>42036</v>
      </c>
      <c r="G1061" s="10">
        <v>44228</v>
      </c>
      <c r="H1061" s="11">
        <v>7</v>
      </c>
      <c r="I1061" s="20" t="s">
        <v>259</v>
      </c>
      <c r="J1061" s="11" t="s">
        <v>261</v>
      </c>
      <c r="K1061" s="11" t="s">
        <v>2958</v>
      </c>
      <c r="L1061" s="11">
        <v>2</v>
      </c>
    </row>
    <row r="1062" spans="1:12">
      <c r="A1062" s="11" t="s">
        <v>2062</v>
      </c>
      <c r="D1062" s="11" t="s">
        <v>260</v>
      </c>
      <c r="E1062" s="19" t="s">
        <v>2312</v>
      </c>
      <c r="F1062" s="10">
        <v>42036</v>
      </c>
      <c r="G1062" s="10">
        <v>44228</v>
      </c>
      <c r="H1062" s="11">
        <v>7</v>
      </c>
      <c r="I1062" s="20" t="s">
        <v>259</v>
      </c>
      <c r="J1062" s="11" t="s">
        <v>261</v>
      </c>
      <c r="K1062" s="11" t="s">
        <v>2958</v>
      </c>
      <c r="L1062" s="11">
        <v>2</v>
      </c>
    </row>
    <row r="1063" spans="1:12">
      <c r="A1063" s="11" t="s">
        <v>2063</v>
      </c>
      <c r="D1063" s="11" t="s">
        <v>260</v>
      </c>
      <c r="E1063" s="19" t="s">
        <v>2313</v>
      </c>
      <c r="F1063" s="10">
        <v>42036</v>
      </c>
      <c r="G1063" s="10">
        <v>44228</v>
      </c>
      <c r="H1063" s="11">
        <v>7</v>
      </c>
      <c r="I1063" s="20" t="s">
        <v>259</v>
      </c>
      <c r="J1063" s="11" t="s">
        <v>261</v>
      </c>
      <c r="K1063" s="11" t="s">
        <v>2958</v>
      </c>
      <c r="L1063" s="11">
        <v>2</v>
      </c>
    </row>
    <row r="1064" spans="1:12">
      <c r="A1064" s="11" t="s">
        <v>2064</v>
      </c>
      <c r="D1064" s="11" t="s">
        <v>260</v>
      </c>
      <c r="E1064" s="19" t="s">
        <v>2314</v>
      </c>
      <c r="F1064" s="10">
        <v>42036</v>
      </c>
      <c r="G1064" s="10">
        <v>44228</v>
      </c>
      <c r="H1064" s="11">
        <v>7</v>
      </c>
      <c r="I1064" s="20" t="s">
        <v>259</v>
      </c>
      <c r="J1064" s="11" t="s">
        <v>261</v>
      </c>
      <c r="K1064" s="11" t="s">
        <v>2958</v>
      </c>
      <c r="L1064" s="11">
        <v>2</v>
      </c>
    </row>
    <row r="1065" spans="1:12">
      <c r="A1065" s="11" t="s">
        <v>2065</v>
      </c>
      <c r="D1065" s="11" t="s">
        <v>260</v>
      </c>
      <c r="E1065" s="19" t="s">
        <v>2315</v>
      </c>
      <c r="F1065" s="10">
        <v>42036</v>
      </c>
      <c r="G1065" s="10">
        <v>44228</v>
      </c>
      <c r="H1065" s="11">
        <v>7</v>
      </c>
      <c r="I1065" s="20" t="s">
        <v>259</v>
      </c>
      <c r="J1065" s="11" t="s">
        <v>261</v>
      </c>
      <c r="K1065" s="11" t="s">
        <v>2958</v>
      </c>
      <c r="L1065" s="11">
        <v>2</v>
      </c>
    </row>
    <row r="1066" spans="1:12">
      <c r="A1066" s="11" t="s">
        <v>2066</v>
      </c>
      <c r="D1066" s="11" t="s">
        <v>260</v>
      </c>
      <c r="E1066" s="19" t="s">
        <v>2316</v>
      </c>
      <c r="F1066" s="10">
        <v>42036</v>
      </c>
      <c r="G1066" s="10">
        <v>44228</v>
      </c>
      <c r="H1066" s="11">
        <v>7</v>
      </c>
      <c r="I1066" s="20" t="s">
        <v>259</v>
      </c>
      <c r="J1066" s="11" t="s">
        <v>261</v>
      </c>
      <c r="K1066" s="11" t="s">
        <v>2958</v>
      </c>
      <c r="L1066" s="11">
        <v>2</v>
      </c>
    </row>
    <row r="1067" spans="1:12">
      <c r="A1067" s="11" t="s">
        <v>2067</v>
      </c>
      <c r="D1067" s="11" t="s">
        <v>260</v>
      </c>
      <c r="E1067" s="19" t="s">
        <v>2317</v>
      </c>
      <c r="F1067" s="10">
        <v>42036</v>
      </c>
      <c r="G1067" s="10">
        <v>44228</v>
      </c>
      <c r="H1067" s="11">
        <v>7</v>
      </c>
      <c r="I1067" s="20" t="s">
        <v>259</v>
      </c>
      <c r="J1067" s="11" t="s">
        <v>261</v>
      </c>
      <c r="K1067" s="11" t="s">
        <v>2958</v>
      </c>
      <c r="L1067" s="11">
        <v>2</v>
      </c>
    </row>
    <row r="1068" spans="1:12">
      <c r="A1068" s="11" t="s">
        <v>2068</v>
      </c>
      <c r="D1068" s="11" t="s">
        <v>260</v>
      </c>
      <c r="E1068" s="19" t="s">
        <v>2318</v>
      </c>
      <c r="F1068" s="10">
        <v>42036</v>
      </c>
      <c r="G1068" s="10">
        <v>44228</v>
      </c>
      <c r="H1068" s="11">
        <v>7</v>
      </c>
      <c r="I1068" s="20" t="s">
        <v>259</v>
      </c>
      <c r="J1068" s="11" t="s">
        <v>261</v>
      </c>
      <c r="K1068" s="11" t="s">
        <v>2958</v>
      </c>
      <c r="L1068" s="11">
        <v>2</v>
      </c>
    </row>
    <row r="1069" spans="1:12">
      <c r="A1069" s="11" t="s">
        <v>2069</v>
      </c>
      <c r="D1069" s="11" t="s">
        <v>260</v>
      </c>
      <c r="E1069" s="19" t="s">
        <v>2319</v>
      </c>
      <c r="F1069" s="10">
        <v>42036</v>
      </c>
      <c r="G1069" s="10">
        <v>44228</v>
      </c>
      <c r="H1069" s="11">
        <v>7</v>
      </c>
      <c r="I1069" s="20" t="s">
        <v>259</v>
      </c>
      <c r="J1069" s="11" t="s">
        <v>261</v>
      </c>
      <c r="K1069" s="11" t="s">
        <v>2958</v>
      </c>
      <c r="L1069" s="11">
        <v>2</v>
      </c>
    </row>
    <row r="1070" spans="1:12">
      <c r="A1070" s="11" t="s">
        <v>2070</v>
      </c>
      <c r="D1070" s="11" t="s">
        <v>260</v>
      </c>
      <c r="E1070" s="19" t="s">
        <v>2320</v>
      </c>
      <c r="F1070" s="10">
        <v>42036</v>
      </c>
      <c r="G1070" s="10">
        <v>44228</v>
      </c>
      <c r="H1070" s="11">
        <v>7</v>
      </c>
      <c r="I1070" s="20" t="s">
        <v>259</v>
      </c>
      <c r="J1070" s="11" t="s">
        <v>261</v>
      </c>
      <c r="K1070" s="11" t="s">
        <v>2958</v>
      </c>
      <c r="L1070" s="11">
        <v>2</v>
      </c>
    </row>
    <row r="1071" spans="1:12">
      <c r="A1071" s="11" t="s">
        <v>2071</v>
      </c>
      <c r="D1071" s="11" t="s">
        <v>260</v>
      </c>
      <c r="E1071" s="19" t="s">
        <v>2321</v>
      </c>
      <c r="F1071" s="10">
        <v>42036</v>
      </c>
      <c r="G1071" s="10">
        <v>44228</v>
      </c>
      <c r="H1071" s="11">
        <v>7</v>
      </c>
      <c r="I1071" s="20" t="s">
        <v>259</v>
      </c>
      <c r="J1071" s="11" t="s">
        <v>261</v>
      </c>
      <c r="K1071" s="11" t="s">
        <v>2958</v>
      </c>
      <c r="L1071" s="11">
        <v>2</v>
      </c>
    </row>
    <row r="1072" spans="1:12">
      <c r="A1072" s="11" t="s">
        <v>2072</v>
      </c>
      <c r="D1072" s="11" t="s">
        <v>260</v>
      </c>
      <c r="E1072" s="19" t="s">
        <v>2322</v>
      </c>
      <c r="F1072" s="10">
        <v>42036</v>
      </c>
      <c r="G1072" s="10">
        <v>44228</v>
      </c>
      <c r="H1072" s="11">
        <v>7</v>
      </c>
      <c r="I1072" s="20" t="s">
        <v>259</v>
      </c>
      <c r="J1072" s="11" t="s">
        <v>261</v>
      </c>
      <c r="K1072" s="11" t="s">
        <v>2958</v>
      </c>
      <c r="L1072" s="11">
        <v>2</v>
      </c>
    </row>
    <row r="1073" spans="1:12">
      <c r="A1073" s="11" t="s">
        <v>2073</v>
      </c>
      <c r="D1073" s="11" t="s">
        <v>260</v>
      </c>
      <c r="E1073" s="19" t="s">
        <v>2323</v>
      </c>
      <c r="F1073" s="10">
        <v>42036</v>
      </c>
      <c r="G1073" s="10">
        <v>44228</v>
      </c>
      <c r="H1073" s="11">
        <v>7</v>
      </c>
      <c r="I1073" s="20" t="s">
        <v>259</v>
      </c>
      <c r="J1073" s="11" t="s">
        <v>261</v>
      </c>
      <c r="K1073" s="11" t="s">
        <v>2958</v>
      </c>
      <c r="L1073" s="11">
        <v>2</v>
      </c>
    </row>
    <row r="1074" spans="1:12">
      <c r="A1074" s="11" t="s">
        <v>2074</v>
      </c>
      <c r="D1074" s="11" t="s">
        <v>260</v>
      </c>
      <c r="E1074" s="19" t="s">
        <v>2324</v>
      </c>
      <c r="F1074" s="10">
        <v>42036</v>
      </c>
      <c r="G1074" s="10">
        <v>44228</v>
      </c>
      <c r="H1074" s="11">
        <v>7</v>
      </c>
      <c r="I1074" s="20" t="s">
        <v>259</v>
      </c>
      <c r="J1074" s="11" t="s">
        <v>261</v>
      </c>
      <c r="K1074" s="11" t="s">
        <v>2958</v>
      </c>
      <c r="L1074" s="11">
        <v>2</v>
      </c>
    </row>
    <row r="1075" spans="1:12">
      <c r="A1075" s="11" t="s">
        <v>2075</v>
      </c>
      <c r="D1075" s="11" t="s">
        <v>260</v>
      </c>
      <c r="E1075" s="19" t="s">
        <v>2325</v>
      </c>
      <c r="F1075" s="10">
        <v>42036</v>
      </c>
      <c r="G1075" s="10">
        <v>44228</v>
      </c>
      <c r="H1075" s="11">
        <v>7</v>
      </c>
      <c r="I1075" s="20" t="s">
        <v>259</v>
      </c>
      <c r="J1075" s="11" t="s">
        <v>261</v>
      </c>
      <c r="K1075" s="11" t="s">
        <v>2958</v>
      </c>
      <c r="L1075" s="11">
        <v>2</v>
      </c>
    </row>
    <row r="1076" spans="1:12">
      <c r="A1076" s="11" t="s">
        <v>2076</v>
      </c>
      <c r="D1076" s="11" t="s">
        <v>260</v>
      </c>
      <c r="E1076" s="19" t="s">
        <v>2326</v>
      </c>
      <c r="F1076" s="10">
        <v>42036</v>
      </c>
      <c r="G1076" s="10">
        <v>44228</v>
      </c>
      <c r="H1076" s="11">
        <v>7</v>
      </c>
      <c r="I1076" s="20" t="s">
        <v>259</v>
      </c>
      <c r="J1076" s="11" t="s">
        <v>261</v>
      </c>
      <c r="K1076" s="11" t="s">
        <v>2958</v>
      </c>
      <c r="L1076" s="11">
        <v>2</v>
      </c>
    </row>
    <row r="1077" spans="1:12">
      <c r="A1077" s="11" t="s">
        <v>2077</v>
      </c>
      <c r="D1077" s="11" t="s">
        <v>260</v>
      </c>
      <c r="E1077" s="19" t="s">
        <v>2327</v>
      </c>
      <c r="F1077" s="10">
        <v>42036</v>
      </c>
      <c r="G1077" s="10">
        <v>44228</v>
      </c>
      <c r="H1077" s="11">
        <v>7</v>
      </c>
      <c r="I1077" s="20" t="s">
        <v>259</v>
      </c>
      <c r="J1077" s="11" t="s">
        <v>261</v>
      </c>
      <c r="K1077" s="11" t="s">
        <v>2958</v>
      </c>
      <c r="L1077" s="11">
        <v>2</v>
      </c>
    </row>
    <row r="1078" spans="1:12">
      <c r="A1078" s="11" t="s">
        <v>2078</v>
      </c>
      <c r="D1078" s="11" t="s">
        <v>260</v>
      </c>
      <c r="E1078" s="19" t="s">
        <v>2328</v>
      </c>
      <c r="F1078" s="10">
        <v>42036</v>
      </c>
      <c r="G1078" s="10">
        <v>44228</v>
      </c>
      <c r="H1078" s="11">
        <v>7</v>
      </c>
      <c r="I1078" s="20" t="s">
        <v>259</v>
      </c>
      <c r="J1078" s="11" t="s">
        <v>261</v>
      </c>
      <c r="K1078" s="11" t="s">
        <v>2958</v>
      </c>
      <c r="L1078" s="11">
        <v>2</v>
      </c>
    </row>
    <row r="1079" spans="1:12">
      <c r="A1079" s="11" t="s">
        <v>2079</v>
      </c>
      <c r="D1079" s="11" t="s">
        <v>260</v>
      </c>
      <c r="E1079" s="19" t="s">
        <v>2329</v>
      </c>
      <c r="F1079" s="10">
        <v>42036</v>
      </c>
      <c r="G1079" s="10">
        <v>44228</v>
      </c>
      <c r="H1079" s="11">
        <v>7</v>
      </c>
      <c r="I1079" s="20" t="s">
        <v>259</v>
      </c>
      <c r="J1079" s="11" t="s">
        <v>261</v>
      </c>
      <c r="K1079" s="11" t="s">
        <v>2958</v>
      </c>
      <c r="L1079" s="11">
        <v>2</v>
      </c>
    </row>
    <row r="1080" spans="1:12">
      <c r="A1080" s="11" t="s">
        <v>2080</v>
      </c>
      <c r="D1080" s="11" t="s">
        <v>260</v>
      </c>
      <c r="E1080" s="19" t="s">
        <v>2330</v>
      </c>
      <c r="F1080" s="10">
        <v>42036</v>
      </c>
      <c r="G1080" s="10">
        <v>44228</v>
      </c>
      <c r="H1080" s="11">
        <v>7</v>
      </c>
      <c r="I1080" s="20" t="s">
        <v>259</v>
      </c>
      <c r="J1080" s="11" t="s">
        <v>261</v>
      </c>
      <c r="K1080" s="11" t="s">
        <v>2958</v>
      </c>
      <c r="L1080" s="11">
        <v>2</v>
      </c>
    </row>
    <row r="1081" spans="1:12">
      <c r="A1081" s="11" t="s">
        <v>2081</v>
      </c>
      <c r="D1081" s="11" t="s">
        <v>260</v>
      </c>
      <c r="E1081" s="19" t="s">
        <v>2331</v>
      </c>
      <c r="F1081" s="10">
        <v>42036</v>
      </c>
      <c r="G1081" s="10">
        <v>44228</v>
      </c>
      <c r="H1081" s="11">
        <v>7</v>
      </c>
      <c r="I1081" s="20" t="s">
        <v>259</v>
      </c>
      <c r="J1081" s="11" t="s">
        <v>261</v>
      </c>
      <c r="K1081" s="11" t="s">
        <v>2958</v>
      </c>
      <c r="L1081" s="11">
        <v>2</v>
      </c>
    </row>
    <row r="1082" spans="1:12">
      <c r="A1082" s="11" t="s">
        <v>2082</v>
      </c>
      <c r="D1082" s="11" t="s">
        <v>260</v>
      </c>
      <c r="E1082" s="19" t="s">
        <v>2332</v>
      </c>
      <c r="F1082" s="10">
        <v>42036</v>
      </c>
      <c r="G1082" s="10">
        <v>44228</v>
      </c>
      <c r="H1082" s="11">
        <v>7</v>
      </c>
      <c r="I1082" s="20" t="s">
        <v>259</v>
      </c>
      <c r="J1082" s="11" t="s">
        <v>261</v>
      </c>
      <c r="K1082" s="11" t="s">
        <v>2958</v>
      </c>
      <c r="L1082" s="11">
        <v>2</v>
      </c>
    </row>
    <row r="1083" spans="1:12">
      <c r="A1083" s="11" t="s">
        <v>2083</v>
      </c>
      <c r="D1083" s="11" t="s">
        <v>260</v>
      </c>
      <c r="E1083" s="19" t="s">
        <v>2333</v>
      </c>
      <c r="F1083" s="10">
        <v>42036</v>
      </c>
      <c r="G1083" s="10">
        <v>44228</v>
      </c>
      <c r="H1083" s="11">
        <v>7</v>
      </c>
      <c r="I1083" s="20" t="s">
        <v>259</v>
      </c>
      <c r="J1083" s="11" t="s">
        <v>261</v>
      </c>
      <c r="K1083" s="11" t="s">
        <v>2958</v>
      </c>
      <c r="L1083" s="11">
        <v>2</v>
      </c>
    </row>
    <row r="1084" spans="1:12">
      <c r="A1084" s="11" t="s">
        <v>2084</v>
      </c>
      <c r="D1084" s="11" t="s">
        <v>260</v>
      </c>
      <c r="E1084" s="19" t="s">
        <v>2334</v>
      </c>
      <c r="F1084" s="10">
        <v>42036</v>
      </c>
      <c r="G1084" s="10">
        <v>44228</v>
      </c>
      <c r="H1084" s="11">
        <v>7</v>
      </c>
      <c r="I1084" s="20" t="s">
        <v>259</v>
      </c>
      <c r="J1084" s="11" t="s">
        <v>261</v>
      </c>
      <c r="K1084" s="11" t="s">
        <v>2958</v>
      </c>
      <c r="L1084" s="11">
        <v>2</v>
      </c>
    </row>
    <row r="1085" spans="1:12">
      <c r="A1085" s="11" t="s">
        <v>2085</v>
      </c>
      <c r="D1085" s="11" t="s">
        <v>260</v>
      </c>
      <c r="E1085" s="19" t="s">
        <v>2335</v>
      </c>
      <c r="F1085" s="10">
        <v>42036</v>
      </c>
      <c r="G1085" s="10">
        <v>44228</v>
      </c>
      <c r="H1085" s="11">
        <v>7</v>
      </c>
      <c r="I1085" s="20" t="s">
        <v>259</v>
      </c>
      <c r="J1085" s="11" t="s">
        <v>261</v>
      </c>
      <c r="K1085" s="11" t="s">
        <v>2958</v>
      </c>
      <c r="L1085" s="11">
        <v>2</v>
      </c>
    </row>
    <row r="1086" spans="1:12">
      <c r="A1086" s="11" t="s">
        <v>2086</v>
      </c>
      <c r="D1086" s="11" t="s">
        <v>260</v>
      </c>
      <c r="E1086" s="19" t="s">
        <v>2336</v>
      </c>
      <c r="F1086" s="10">
        <v>42036</v>
      </c>
      <c r="G1086" s="10">
        <v>44228</v>
      </c>
      <c r="H1086" s="11">
        <v>7</v>
      </c>
      <c r="I1086" s="20" t="s">
        <v>259</v>
      </c>
      <c r="J1086" s="11" t="s">
        <v>261</v>
      </c>
      <c r="K1086" s="11" t="s">
        <v>2958</v>
      </c>
      <c r="L1086" s="11">
        <v>2</v>
      </c>
    </row>
    <row r="1087" spans="1:12">
      <c r="A1087" s="11" t="s">
        <v>2087</v>
      </c>
      <c r="D1087" s="11" t="s">
        <v>260</v>
      </c>
      <c r="E1087" s="19" t="s">
        <v>2337</v>
      </c>
      <c r="F1087" s="10">
        <v>42036</v>
      </c>
      <c r="G1087" s="10">
        <v>44228</v>
      </c>
      <c r="H1087" s="11">
        <v>7</v>
      </c>
      <c r="I1087" s="20" t="s">
        <v>259</v>
      </c>
      <c r="J1087" s="11" t="s">
        <v>261</v>
      </c>
      <c r="K1087" s="11" t="s">
        <v>2958</v>
      </c>
      <c r="L1087" s="11">
        <v>2</v>
      </c>
    </row>
    <row r="1088" spans="1:12">
      <c r="A1088" s="11" t="s">
        <v>2088</v>
      </c>
      <c r="D1088" s="11" t="s">
        <v>260</v>
      </c>
      <c r="E1088" s="19" t="s">
        <v>2338</v>
      </c>
      <c r="F1088" s="10">
        <v>42036</v>
      </c>
      <c r="G1088" s="10">
        <v>44228</v>
      </c>
      <c r="H1088" s="11">
        <v>7</v>
      </c>
      <c r="I1088" s="20" t="s">
        <v>259</v>
      </c>
      <c r="J1088" s="11" t="s">
        <v>261</v>
      </c>
      <c r="K1088" s="11" t="s">
        <v>2958</v>
      </c>
      <c r="L1088" s="11">
        <v>2</v>
      </c>
    </row>
    <row r="1089" spans="1:12">
      <c r="A1089" s="11" t="s">
        <v>2089</v>
      </c>
      <c r="D1089" s="11" t="s">
        <v>260</v>
      </c>
      <c r="E1089" s="19" t="s">
        <v>2339</v>
      </c>
      <c r="F1089" s="10">
        <v>42036</v>
      </c>
      <c r="G1089" s="10">
        <v>44228</v>
      </c>
      <c r="H1089" s="11">
        <v>7</v>
      </c>
      <c r="I1089" s="20" t="s">
        <v>259</v>
      </c>
      <c r="J1089" s="11" t="s">
        <v>261</v>
      </c>
      <c r="K1089" s="11" t="s">
        <v>2958</v>
      </c>
      <c r="L1089" s="11">
        <v>2</v>
      </c>
    </row>
    <row r="1090" spans="1:12">
      <c r="A1090" s="11" t="s">
        <v>2090</v>
      </c>
      <c r="D1090" s="11" t="s">
        <v>260</v>
      </c>
      <c r="E1090" s="19" t="s">
        <v>2340</v>
      </c>
      <c r="F1090" s="10">
        <v>42036</v>
      </c>
      <c r="G1090" s="10">
        <v>44228</v>
      </c>
      <c r="H1090" s="11">
        <v>7</v>
      </c>
      <c r="I1090" s="20" t="s">
        <v>259</v>
      </c>
      <c r="J1090" s="11" t="s">
        <v>261</v>
      </c>
      <c r="K1090" s="11" t="s">
        <v>2958</v>
      </c>
      <c r="L1090" s="11">
        <v>2</v>
      </c>
    </row>
    <row r="1091" spans="1:12">
      <c r="A1091" s="11" t="s">
        <v>2091</v>
      </c>
      <c r="D1091" s="11" t="s">
        <v>260</v>
      </c>
      <c r="E1091" s="19" t="s">
        <v>2341</v>
      </c>
      <c r="F1091" s="10">
        <v>42036</v>
      </c>
      <c r="G1091" s="10">
        <v>44228</v>
      </c>
      <c r="H1091" s="11">
        <v>7</v>
      </c>
      <c r="I1091" s="20" t="s">
        <v>259</v>
      </c>
      <c r="J1091" s="11" t="s">
        <v>261</v>
      </c>
      <c r="K1091" s="11" t="s">
        <v>2958</v>
      </c>
      <c r="L1091" s="11">
        <v>2</v>
      </c>
    </row>
    <row r="1092" spans="1:12">
      <c r="A1092" s="11" t="s">
        <v>2092</v>
      </c>
      <c r="D1092" s="11" t="s">
        <v>260</v>
      </c>
      <c r="E1092" s="19" t="s">
        <v>2342</v>
      </c>
      <c r="F1092" s="10">
        <v>42036</v>
      </c>
      <c r="G1092" s="10">
        <v>44228</v>
      </c>
      <c r="H1092" s="11">
        <v>7</v>
      </c>
      <c r="I1092" s="20" t="s">
        <v>259</v>
      </c>
      <c r="J1092" s="11" t="s">
        <v>261</v>
      </c>
      <c r="K1092" s="11" t="s">
        <v>2958</v>
      </c>
      <c r="L1092" s="11">
        <v>2</v>
      </c>
    </row>
    <row r="1093" spans="1:12">
      <c r="A1093" s="11" t="s">
        <v>2093</v>
      </c>
      <c r="D1093" s="11" t="s">
        <v>260</v>
      </c>
      <c r="E1093" s="19" t="s">
        <v>2343</v>
      </c>
      <c r="F1093" s="10">
        <v>42036</v>
      </c>
      <c r="G1093" s="10">
        <v>44228</v>
      </c>
      <c r="H1093" s="11">
        <v>7</v>
      </c>
      <c r="I1093" s="20" t="s">
        <v>259</v>
      </c>
      <c r="J1093" s="11" t="s">
        <v>261</v>
      </c>
      <c r="K1093" s="11" t="s">
        <v>2958</v>
      </c>
      <c r="L1093" s="11">
        <v>2</v>
      </c>
    </row>
    <row r="1094" spans="1:12">
      <c r="A1094" s="11" t="s">
        <v>2094</v>
      </c>
      <c r="D1094" s="11" t="s">
        <v>260</v>
      </c>
      <c r="E1094" s="19" t="s">
        <v>2344</v>
      </c>
      <c r="F1094" s="10">
        <v>42036</v>
      </c>
      <c r="G1094" s="10">
        <v>44228</v>
      </c>
      <c r="H1094" s="11">
        <v>7</v>
      </c>
      <c r="I1094" s="20" t="s">
        <v>259</v>
      </c>
      <c r="J1094" s="11" t="s">
        <v>261</v>
      </c>
      <c r="K1094" s="11" t="s">
        <v>2958</v>
      </c>
      <c r="L1094" s="11">
        <v>2</v>
      </c>
    </row>
    <row r="1095" spans="1:12">
      <c r="A1095" s="11" t="s">
        <v>2095</v>
      </c>
      <c r="D1095" s="11" t="s">
        <v>260</v>
      </c>
      <c r="E1095" s="19" t="s">
        <v>2345</v>
      </c>
      <c r="F1095" s="10">
        <v>42036</v>
      </c>
      <c r="G1095" s="10">
        <v>44228</v>
      </c>
      <c r="H1095" s="11">
        <v>7</v>
      </c>
      <c r="I1095" s="20" t="s">
        <v>259</v>
      </c>
      <c r="J1095" s="11" t="s">
        <v>261</v>
      </c>
      <c r="K1095" s="11" t="s">
        <v>2958</v>
      </c>
      <c r="L1095" s="11">
        <v>2</v>
      </c>
    </row>
    <row r="1096" spans="1:12">
      <c r="A1096" s="11" t="s">
        <v>2096</v>
      </c>
      <c r="D1096" s="11" t="s">
        <v>260</v>
      </c>
      <c r="E1096" s="19" t="s">
        <v>2346</v>
      </c>
      <c r="F1096" s="10">
        <v>42036</v>
      </c>
      <c r="G1096" s="10">
        <v>44228</v>
      </c>
      <c r="H1096" s="11">
        <v>7</v>
      </c>
      <c r="I1096" s="20" t="s">
        <v>259</v>
      </c>
      <c r="J1096" s="11" t="s">
        <v>261</v>
      </c>
      <c r="K1096" s="11" t="s">
        <v>2958</v>
      </c>
      <c r="L1096" s="11">
        <v>2</v>
      </c>
    </row>
    <row r="1097" spans="1:12">
      <c r="A1097" s="11" t="s">
        <v>2097</v>
      </c>
      <c r="D1097" s="11" t="s">
        <v>260</v>
      </c>
      <c r="E1097" s="19" t="s">
        <v>2347</v>
      </c>
      <c r="F1097" s="10">
        <v>42036</v>
      </c>
      <c r="G1097" s="10">
        <v>44228</v>
      </c>
      <c r="H1097" s="11">
        <v>7</v>
      </c>
      <c r="I1097" s="20" t="s">
        <v>259</v>
      </c>
      <c r="J1097" s="11" t="s">
        <v>261</v>
      </c>
      <c r="K1097" s="11" t="s">
        <v>2958</v>
      </c>
      <c r="L1097" s="11">
        <v>2</v>
      </c>
    </row>
    <row r="1098" spans="1:12">
      <c r="A1098" s="11" t="s">
        <v>2098</v>
      </c>
      <c r="D1098" s="11" t="s">
        <v>260</v>
      </c>
      <c r="E1098" s="19" t="s">
        <v>2348</v>
      </c>
      <c r="F1098" s="10">
        <v>42036</v>
      </c>
      <c r="G1098" s="10">
        <v>44228</v>
      </c>
      <c r="H1098" s="11">
        <v>7</v>
      </c>
      <c r="I1098" s="20" t="s">
        <v>259</v>
      </c>
      <c r="J1098" s="11" t="s">
        <v>261</v>
      </c>
      <c r="K1098" s="11" t="s">
        <v>2958</v>
      </c>
      <c r="L1098" s="11">
        <v>2</v>
      </c>
    </row>
    <row r="1099" spans="1:12">
      <c r="A1099" s="11" t="s">
        <v>2099</v>
      </c>
      <c r="D1099" s="11" t="s">
        <v>260</v>
      </c>
      <c r="E1099" s="19" t="s">
        <v>2349</v>
      </c>
      <c r="F1099" s="10">
        <v>42036</v>
      </c>
      <c r="G1099" s="10">
        <v>44228</v>
      </c>
      <c r="H1099" s="11">
        <v>7</v>
      </c>
      <c r="I1099" s="20" t="s">
        <v>259</v>
      </c>
      <c r="J1099" s="11" t="s">
        <v>261</v>
      </c>
      <c r="K1099" s="11" t="s">
        <v>2958</v>
      </c>
      <c r="L1099" s="11">
        <v>2</v>
      </c>
    </row>
    <row r="1100" spans="1:12">
      <c r="A1100" s="11" t="s">
        <v>2100</v>
      </c>
      <c r="D1100" s="11" t="s">
        <v>260</v>
      </c>
      <c r="E1100" s="19" t="s">
        <v>2350</v>
      </c>
      <c r="F1100" s="10">
        <v>42036</v>
      </c>
      <c r="G1100" s="10">
        <v>44228</v>
      </c>
      <c r="H1100" s="11">
        <v>7</v>
      </c>
      <c r="I1100" s="20" t="s">
        <v>259</v>
      </c>
      <c r="J1100" s="11" t="s">
        <v>261</v>
      </c>
      <c r="K1100" s="11" t="s">
        <v>2958</v>
      </c>
      <c r="L1100" s="11">
        <v>2</v>
      </c>
    </row>
    <row r="1101" spans="1:12">
      <c r="A1101" s="11" t="s">
        <v>2101</v>
      </c>
      <c r="D1101" s="11" t="s">
        <v>260</v>
      </c>
      <c r="E1101" s="19" t="s">
        <v>2351</v>
      </c>
      <c r="F1101" s="10">
        <v>42036</v>
      </c>
      <c r="G1101" s="10">
        <v>44228</v>
      </c>
      <c r="H1101" s="11">
        <v>7</v>
      </c>
      <c r="I1101" s="20" t="s">
        <v>259</v>
      </c>
      <c r="J1101" s="11" t="s">
        <v>261</v>
      </c>
      <c r="K1101" s="11" t="s">
        <v>2958</v>
      </c>
      <c r="L1101" s="11">
        <v>2</v>
      </c>
    </row>
    <row r="1102" spans="1:12">
      <c r="A1102" s="11" t="s">
        <v>2102</v>
      </c>
      <c r="D1102" s="11" t="s">
        <v>260</v>
      </c>
      <c r="E1102" s="19" t="s">
        <v>2352</v>
      </c>
      <c r="F1102" s="10">
        <v>42036</v>
      </c>
      <c r="G1102" s="10">
        <v>44228</v>
      </c>
      <c r="H1102" s="11">
        <v>7</v>
      </c>
      <c r="I1102" s="20" t="s">
        <v>259</v>
      </c>
      <c r="J1102" s="11" t="s">
        <v>261</v>
      </c>
      <c r="K1102" s="11" t="s">
        <v>2958</v>
      </c>
      <c r="L1102" s="11">
        <v>2</v>
      </c>
    </row>
    <row r="1103" spans="1:12">
      <c r="A1103" s="11" t="s">
        <v>2103</v>
      </c>
      <c r="D1103" s="11" t="s">
        <v>260</v>
      </c>
      <c r="E1103" s="19" t="s">
        <v>2353</v>
      </c>
      <c r="F1103" s="10">
        <v>42036</v>
      </c>
      <c r="G1103" s="10">
        <v>44228</v>
      </c>
      <c r="H1103" s="11">
        <v>7</v>
      </c>
      <c r="I1103" s="20" t="s">
        <v>259</v>
      </c>
      <c r="J1103" s="11" t="s">
        <v>261</v>
      </c>
      <c r="K1103" s="11" t="s">
        <v>2958</v>
      </c>
      <c r="L1103" s="11">
        <v>2</v>
      </c>
    </row>
    <row r="1104" spans="1:12">
      <c r="A1104" s="11" t="s">
        <v>2104</v>
      </c>
      <c r="D1104" s="11" t="s">
        <v>260</v>
      </c>
      <c r="E1104" s="19" t="s">
        <v>2354</v>
      </c>
      <c r="F1104" s="10">
        <v>42036</v>
      </c>
      <c r="G1104" s="10">
        <v>44228</v>
      </c>
      <c r="H1104" s="11">
        <v>7</v>
      </c>
      <c r="I1104" s="20" t="s">
        <v>259</v>
      </c>
      <c r="J1104" s="11" t="s">
        <v>261</v>
      </c>
      <c r="K1104" s="11" t="s">
        <v>2958</v>
      </c>
      <c r="L1104" s="11">
        <v>2</v>
      </c>
    </row>
    <row r="1105" spans="1:12">
      <c r="A1105" s="11" t="s">
        <v>2105</v>
      </c>
      <c r="D1105" s="11" t="s">
        <v>260</v>
      </c>
      <c r="E1105" s="19" t="s">
        <v>2355</v>
      </c>
      <c r="F1105" s="10">
        <v>42036</v>
      </c>
      <c r="G1105" s="10">
        <v>44228</v>
      </c>
      <c r="H1105" s="11">
        <v>7</v>
      </c>
      <c r="I1105" s="20" t="s">
        <v>259</v>
      </c>
      <c r="J1105" s="11" t="s">
        <v>261</v>
      </c>
      <c r="K1105" s="11" t="s">
        <v>2958</v>
      </c>
      <c r="L1105" s="11">
        <v>2</v>
      </c>
    </row>
    <row r="1106" spans="1:12">
      <c r="A1106" s="11" t="s">
        <v>2106</v>
      </c>
      <c r="D1106" s="11" t="s">
        <v>260</v>
      </c>
      <c r="E1106" s="19" t="s">
        <v>2356</v>
      </c>
      <c r="F1106" s="10">
        <v>42036</v>
      </c>
      <c r="G1106" s="10">
        <v>44228</v>
      </c>
      <c r="H1106" s="11">
        <v>7</v>
      </c>
      <c r="I1106" s="20" t="s">
        <v>259</v>
      </c>
      <c r="J1106" s="11" t="s">
        <v>261</v>
      </c>
      <c r="K1106" s="11" t="s">
        <v>2958</v>
      </c>
      <c r="L1106" s="11">
        <v>2</v>
      </c>
    </row>
    <row r="1107" spans="1:12">
      <c r="A1107" s="11" t="s">
        <v>2107</v>
      </c>
      <c r="D1107" s="11" t="s">
        <v>260</v>
      </c>
      <c r="E1107" s="19" t="s">
        <v>2357</v>
      </c>
      <c r="F1107" s="10">
        <v>42036</v>
      </c>
      <c r="G1107" s="10">
        <v>44228</v>
      </c>
      <c r="H1107" s="11">
        <v>7</v>
      </c>
      <c r="I1107" s="20" t="s">
        <v>259</v>
      </c>
      <c r="J1107" s="11" t="s">
        <v>261</v>
      </c>
      <c r="K1107" s="11" t="s">
        <v>2958</v>
      </c>
      <c r="L1107" s="11">
        <v>2</v>
      </c>
    </row>
    <row r="1108" spans="1:12">
      <c r="A1108" s="11" t="s">
        <v>2108</v>
      </c>
      <c r="D1108" s="11" t="s">
        <v>260</v>
      </c>
      <c r="E1108" s="19" t="s">
        <v>2358</v>
      </c>
      <c r="F1108" s="10">
        <v>42036</v>
      </c>
      <c r="G1108" s="10">
        <v>44228</v>
      </c>
      <c r="H1108" s="11">
        <v>7</v>
      </c>
      <c r="I1108" s="20" t="s">
        <v>259</v>
      </c>
      <c r="J1108" s="11" t="s">
        <v>261</v>
      </c>
      <c r="K1108" s="11" t="s">
        <v>2958</v>
      </c>
      <c r="L1108" s="11">
        <v>2</v>
      </c>
    </row>
    <row r="1109" spans="1:12">
      <c r="A1109" s="11" t="s">
        <v>2109</v>
      </c>
      <c r="D1109" s="11" t="s">
        <v>260</v>
      </c>
      <c r="E1109" s="19" t="s">
        <v>2359</v>
      </c>
      <c r="F1109" s="10">
        <v>42036</v>
      </c>
      <c r="G1109" s="10">
        <v>44228</v>
      </c>
      <c r="H1109" s="11">
        <v>7</v>
      </c>
      <c r="I1109" s="20" t="s">
        <v>259</v>
      </c>
      <c r="J1109" s="11" t="s">
        <v>261</v>
      </c>
      <c r="K1109" s="11" t="s">
        <v>2958</v>
      </c>
      <c r="L1109" s="11">
        <v>2</v>
      </c>
    </row>
    <row r="1110" spans="1:12">
      <c r="A1110" s="11" t="s">
        <v>2110</v>
      </c>
      <c r="D1110" s="11" t="s">
        <v>260</v>
      </c>
      <c r="E1110" s="19" t="s">
        <v>2360</v>
      </c>
      <c r="F1110" s="10">
        <v>42036</v>
      </c>
      <c r="G1110" s="10">
        <v>44228</v>
      </c>
      <c r="H1110" s="11">
        <v>7</v>
      </c>
      <c r="I1110" s="20" t="s">
        <v>259</v>
      </c>
      <c r="J1110" s="11" t="s">
        <v>261</v>
      </c>
      <c r="K1110" s="11" t="s">
        <v>2958</v>
      </c>
      <c r="L1110" s="11">
        <v>2</v>
      </c>
    </row>
    <row r="1111" spans="1:12">
      <c r="A1111" s="11" t="s">
        <v>2111</v>
      </c>
      <c r="D1111" s="11" t="s">
        <v>260</v>
      </c>
      <c r="E1111" s="19" t="s">
        <v>2361</v>
      </c>
      <c r="F1111" s="10">
        <v>42036</v>
      </c>
      <c r="G1111" s="10">
        <v>44228</v>
      </c>
      <c r="H1111" s="11">
        <v>7</v>
      </c>
      <c r="I1111" s="20" t="s">
        <v>259</v>
      </c>
      <c r="J1111" s="11" t="s">
        <v>261</v>
      </c>
      <c r="K1111" s="11" t="s">
        <v>2958</v>
      </c>
      <c r="L1111" s="11">
        <v>2</v>
      </c>
    </row>
    <row r="1112" spans="1:12">
      <c r="A1112" s="11" t="s">
        <v>2112</v>
      </c>
      <c r="D1112" s="11" t="s">
        <v>260</v>
      </c>
      <c r="E1112" s="19" t="s">
        <v>2362</v>
      </c>
      <c r="F1112" s="10">
        <v>42036</v>
      </c>
      <c r="G1112" s="10">
        <v>44228</v>
      </c>
      <c r="H1112" s="11">
        <v>7</v>
      </c>
      <c r="I1112" s="20" t="s">
        <v>259</v>
      </c>
      <c r="J1112" s="11" t="s">
        <v>261</v>
      </c>
      <c r="K1112" s="11" t="s">
        <v>2958</v>
      </c>
      <c r="L1112" s="11">
        <v>2</v>
      </c>
    </row>
    <row r="1113" spans="1:12">
      <c r="A1113" s="11" t="s">
        <v>2113</v>
      </c>
      <c r="D1113" s="11" t="s">
        <v>260</v>
      </c>
      <c r="E1113" s="19" t="s">
        <v>2363</v>
      </c>
      <c r="F1113" s="10">
        <v>42036</v>
      </c>
      <c r="G1113" s="10">
        <v>44228</v>
      </c>
      <c r="H1113" s="11">
        <v>7</v>
      </c>
      <c r="I1113" s="20" t="s">
        <v>259</v>
      </c>
      <c r="J1113" s="11" t="s">
        <v>261</v>
      </c>
      <c r="K1113" s="11" t="s">
        <v>2958</v>
      </c>
      <c r="L1113" s="11">
        <v>2</v>
      </c>
    </row>
    <row r="1114" spans="1:12">
      <c r="A1114" s="11" t="s">
        <v>2114</v>
      </c>
      <c r="D1114" s="11" t="s">
        <v>260</v>
      </c>
      <c r="E1114" s="19" t="s">
        <v>2364</v>
      </c>
      <c r="F1114" s="10">
        <v>42036</v>
      </c>
      <c r="G1114" s="10">
        <v>44228</v>
      </c>
      <c r="H1114" s="11">
        <v>7</v>
      </c>
      <c r="I1114" s="20" t="s">
        <v>259</v>
      </c>
      <c r="J1114" s="11" t="s">
        <v>261</v>
      </c>
      <c r="K1114" s="11" t="s">
        <v>2958</v>
      </c>
      <c r="L1114" s="11">
        <v>2</v>
      </c>
    </row>
    <row r="1115" spans="1:12">
      <c r="A1115" s="11" t="s">
        <v>2115</v>
      </c>
      <c r="D1115" s="11" t="s">
        <v>260</v>
      </c>
      <c r="E1115" s="19" t="s">
        <v>2365</v>
      </c>
      <c r="F1115" s="10">
        <v>42036</v>
      </c>
      <c r="G1115" s="10">
        <v>44228</v>
      </c>
      <c r="H1115" s="11">
        <v>7</v>
      </c>
      <c r="I1115" s="20" t="s">
        <v>259</v>
      </c>
      <c r="J1115" s="11" t="s">
        <v>261</v>
      </c>
      <c r="K1115" s="11" t="s">
        <v>2958</v>
      </c>
      <c r="L1115" s="11">
        <v>2</v>
      </c>
    </row>
    <row r="1116" spans="1:12">
      <c r="A1116" s="11" t="s">
        <v>2116</v>
      </c>
      <c r="D1116" s="11" t="s">
        <v>260</v>
      </c>
      <c r="E1116" s="19" t="s">
        <v>2366</v>
      </c>
      <c r="F1116" s="10">
        <v>42036</v>
      </c>
      <c r="G1116" s="10">
        <v>44228</v>
      </c>
      <c r="H1116" s="11">
        <v>7</v>
      </c>
      <c r="I1116" s="20" t="s">
        <v>259</v>
      </c>
      <c r="J1116" s="11" t="s">
        <v>261</v>
      </c>
      <c r="K1116" s="11" t="s">
        <v>2958</v>
      </c>
      <c r="L1116" s="11">
        <v>2</v>
      </c>
    </row>
    <row r="1117" spans="1:12">
      <c r="A1117" s="11" t="s">
        <v>2117</v>
      </c>
      <c r="D1117" s="11" t="s">
        <v>260</v>
      </c>
      <c r="E1117" s="19" t="s">
        <v>2367</v>
      </c>
      <c r="F1117" s="10">
        <v>42036</v>
      </c>
      <c r="G1117" s="10">
        <v>44228</v>
      </c>
      <c r="H1117" s="11">
        <v>7</v>
      </c>
      <c r="I1117" s="20" t="s">
        <v>259</v>
      </c>
      <c r="J1117" s="11" t="s">
        <v>261</v>
      </c>
      <c r="K1117" s="11" t="s">
        <v>2958</v>
      </c>
      <c r="L1117" s="11">
        <v>2</v>
      </c>
    </row>
    <row r="1118" spans="1:12">
      <c r="A1118" s="11" t="s">
        <v>2118</v>
      </c>
      <c r="D1118" s="11" t="s">
        <v>260</v>
      </c>
      <c r="E1118" s="19" t="s">
        <v>2368</v>
      </c>
      <c r="F1118" s="10">
        <v>42036</v>
      </c>
      <c r="G1118" s="10">
        <v>44228</v>
      </c>
      <c r="H1118" s="11">
        <v>7</v>
      </c>
      <c r="I1118" s="20" t="s">
        <v>259</v>
      </c>
      <c r="J1118" s="11" t="s">
        <v>261</v>
      </c>
      <c r="K1118" s="11" t="s">
        <v>2958</v>
      </c>
      <c r="L1118" s="11">
        <v>2</v>
      </c>
    </row>
    <row r="1119" spans="1:12">
      <c r="A1119" s="11" t="s">
        <v>2119</v>
      </c>
      <c r="D1119" s="11" t="s">
        <v>260</v>
      </c>
      <c r="E1119" s="19" t="s">
        <v>2369</v>
      </c>
      <c r="F1119" s="10">
        <v>42036</v>
      </c>
      <c r="G1119" s="10">
        <v>44228</v>
      </c>
      <c r="H1119" s="11">
        <v>7</v>
      </c>
      <c r="I1119" s="20" t="s">
        <v>259</v>
      </c>
      <c r="J1119" s="11" t="s">
        <v>261</v>
      </c>
      <c r="K1119" s="11" t="s">
        <v>2958</v>
      </c>
      <c r="L1119" s="11">
        <v>2</v>
      </c>
    </row>
    <row r="1120" spans="1:12">
      <c r="A1120" s="11" t="s">
        <v>2120</v>
      </c>
      <c r="D1120" s="11" t="s">
        <v>260</v>
      </c>
      <c r="E1120" s="19" t="s">
        <v>2370</v>
      </c>
      <c r="F1120" s="10">
        <v>42036</v>
      </c>
      <c r="G1120" s="10">
        <v>44228</v>
      </c>
      <c r="H1120" s="11">
        <v>7</v>
      </c>
      <c r="I1120" s="20" t="s">
        <v>259</v>
      </c>
      <c r="J1120" s="11" t="s">
        <v>261</v>
      </c>
      <c r="K1120" s="11" t="s">
        <v>2958</v>
      </c>
      <c r="L1120" s="11">
        <v>2</v>
      </c>
    </row>
    <row r="1121" spans="1:12">
      <c r="A1121" s="11" t="s">
        <v>2121</v>
      </c>
      <c r="D1121" s="11" t="s">
        <v>260</v>
      </c>
      <c r="E1121" s="19" t="s">
        <v>2371</v>
      </c>
      <c r="F1121" s="10">
        <v>42036</v>
      </c>
      <c r="G1121" s="10">
        <v>44228</v>
      </c>
      <c r="H1121" s="11">
        <v>7</v>
      </c>
      <c r="I1121" s="20" t="s">
        <v>259</v>
      </c>
      <c r="J1121" s="11" t="s">
        <v>261</v>
      </c>
      <c r="K1121" s="11" t="s">
        <v>2958</v>
      </c>
      <c r="L1121" s="11">
        <v>2</v>
      </c>
    </row>
    <row r="1122" spans="1:12">
      <c r="A1122" s="11" t="s">
        <v>2122</v>
      </c>
      <c r="D1122" s="11" t="s">
        <v>260</v>
      </c>
      <c r="E1122" s="19" t="s">
        <v>2372</v>
      </c>
      <c r="F1122" s="10">
        <v>42036</v>
      </c>
      <c r="G1122" s="10">
        <v>44228</v>
      </c>
      <c r="H1122" s="11">
        <v>7</v>
      </c>
      <c r="I1122" s="20" t="s">
        <v>259</v>
      </c>
      <c r="J1122" s="11" t="s">
        <v>261</v>
      </c>
      <c r="K1122" s="11" t="s">
        <v>2958</v>
      </c>
      <c r="L1122" s="11">
        <v>2</v>
      </c>
    </row>
    <row r="1123" spans="1:12">
      <c r="A1123" s="11" t="s">
        <v>2123</v>
      </c>
      <c r="D1123" s="11" t="s">
        <v>260</v>
      </c>
      <c r="E1123" s="19" t="s">
        <v>2373</v>
      </c>
      <c r="F1123" s="10">
        <v>42036</v>
      </c>
      <c r="G1123" s="10">
        <v>44228</v>
      </c>
      <c r="H1123" s="11">
        <v>7</v>
      </c>
      <c r="I1123" s="20" t="s">
        <v>259</v>
      </c>
      <c r="J1123" s="11" t="s">
        <v>261</v>
      </c>
      <c r="K1123" s="11" t="s">
        <v>2958</v>
      </c>
      <c r="L1123" s="11">
        <v>2</v>
      </c>
    </row>
    <row r="1124" spans="1:12">
      <c r="A1124" s="11" t="s">
        <v>2124</v>
      </c>
      <c r="D1124" s="11" t="s">
        <v>260</v>
      </c>
      <c r="E1124" s="19" t="s">
        <v>2374</v>
      </c>
      <c r="F1124" s="10">
        <v>42036</v>
      </c>
      <c r="G1124" s="10">
        <v>44228</v>
      </c>
      <c r="H1124" s="11">
        <v>7</v>
      </c>
      <c r="I1124" s="20" t="s">
        <v>259</v>
      </c>
      <c r="J1124" s="11" t="s">
        <v>261</v>
      </c>
      <c r="K1124" s="11" t="s">
        <v>2958</v>
      </c>
      <c r="L1124" s="11">
        <v>2</v>
      </c>
    </row>
    <row r="1125" spans="1:12">
      <c r="A1125" s="11" t="s">
        <v>2125</v>
      </c>
      <c r="D1125" s="11" t="s">
        <v>260</v>
      </c>
      <c r="E1125" s="19" t="s">
        <v>2375</v>
      </c>
      <c r="F1125" s="10">
        <v>42036</v>
      </c>
      <c r="G1125" s="10">
        <v>44228</v>
      </c>
      <c r="H1125" s="11">
        <v>7</v>
      </c>
      <c r="I1125" s="20" t="s">
        <v>259</v>
      </c>
      <c r="J1125" s="11" t="s">
        <v>261</v>
      </c>
      <c r="K1125" s="11" t="s">
        <v>2958</v>
      </c>
      <c r="L1125" s="11">
        <v>2</v>
      </c>
    </row>
    <row r="1126" spans="1:12">
      <c r="A1126" s="11" t="s">
        <v>2126</v>
      </c>
      <c r="D1126" s="11" t="s">
        <v>260</v>
      </c>
      <c r="E1126" s="19" t="s">
        <v>2376</v>
      </c>
      <c r="F1126" s="10">
        <v>42036</v>
      </c>
      <c r="G1126" s="10">
        <v>44228</v>
      </c>
      <c r="H1126" s="11">
        <v>7</v>
      </c>
      <c r="I1126" s="20" t="s">
        <v>259</v>
      </c>
      <c r="J1126" s="11" t="s">
        <v>261</v>
      </c>
      <c r="K1126" s="11" t="s">
        <v>2958</v>
      </c>
      <c r="L1126" s="11">
        <v>2</v>
      </c>
    </row>
    <row r="1127" spans="1:12">
      <c r="A1127" s="11" t="s">
        <v>2127</v>
      </c>
      <c r="D1127" s="11" t="s">
        <v>260</v>
      </c>
      <c r="E1127" s="19" t="s">
        <v>2377</v>
      </c>
      <c r="F1127" s="10">
        <v>42036</v>
      </c>
      <c r="G1127" s="10">
        <v>44228</v>
      </c>
      <c r="H1127" s="11">
        <v>7</v>
      </c>
      <c r="I1127" s="20" t="s">
        <v>259</v>
      </c>
      <c r="J1127" s="11" t="s">
        <v>261</v>
      </c>
      <c r="K1127" s="11" t="s">
        <v>2958</v>
      </c>
      <c r="L1127" s="11">
        <v>2</v>
      </c>
    </row>
    <row r="1128" spans="1:12">
      <c r="A1128" s="11" t="s">
        <v>2128</v>
      </c>
      <c r="D1128" s="11" t="s">
        <v>260</v>
      </c>
      <c r="E1128" s="19" t="s">
        <v>2378</v>
      </c>
      <c r="F1128" s="10">
        <v>42036</v>
      </c>
      <c r="G1128" s="10">
        <v>44228</v>
      </c>
      <c r="H1128" s="11">
        <v>7</v>
      </c>
      <c r="I1128" s="20" t="s">
        <v>259</v>
      </c>
      <c r="J1128" s="11" t="s">
        <v>261</v>
      </c>
      <c r="K1128" s="11" t="s">
        <v>2958</v>
      </c>
      <c r="L1128" s="11">
        <v>2</v>
      </c>
    </row>
    <row r="1129" spans="1:12">
      <c r="A1129" s="11" t="s">
        <v>2129</v>
      </c>
      <c r="D1129" s="11" t="s">
        <v>260</v>
      </c>
      <c r="E1129" s="19" t="s">
        <v>2379</v>
      </c>
      <c r="F1129" s="10">
        <v>42036</v>
      </c>
      <c r="G1129" s="10">
        <v>44228</v>
      </c>
      <c r="H1129" s="11">
        <v>7</v>
      </c>
      <c r="I1129" s="20" t="s">
        <v>259</v>
      </c>
      <c r="J1129" s="11" t="s">
        <v>261</v>
      </c>
      <c r="K1129" s="11" t="s">
        <v>2958</v>
      </c>
      <c r="L1129" s="11">
        <v>2</v>
      </c>
    </row>
    <row r="1130" spans="1:12">
      <c r="A1130" s="11" t="s">
        <v>2130</v>
      </c>
      <c r="D1130" s="11" t="s">
        <v>260</v>
      </c>
      <c r="E1130" s="19" t="s">
        <v>2380</v>
      </c>
      <c r="F1130" s="10">
        <v>42036</v>
      </c>
      <c r="G1130" s="10">
        <v>44228</v>
      </c>
      <c r="H1130" s="11">
        <v>7</v>
      </c>
      <c r="I1130" s="20" t="s">
        <v>259</v>
      </c>
      <c r="J1130" s="11" t="s">
        <v>261</v>
      </c>
      <c r="K1130" s="11" t="s">
        <v>2958</v>
      </c>
      <c r="L1130" s="11">
        <v>2</v>
      </c>
    </row>
    <row r="1131" spans="1:12">
      <c r="A1131" s="11" t="s">
        <v>2131</v>
      </c>
      <c r="D1131" s="11" t="s">
        <v>260</v>
      </c>
      <c r="E1131" s="19" t="s">
        <v>2381</v>
      </c>
      <c r="F1131" s="10">
        <v>42036</v>
      </c>
      <c r="G1131" s="10">
        <v>44228</v>
      </c>
      <c r="H1131" s="11">
        <v>7</v>
      </c>
      <c r="I1131" s="20" t="s">
        <v>259</v>
      </c>
      <c r="J1131" s="11" t="s">
        <v>261</v>
      </c>
      <c r="K1131" s="11" t="s">
        <v>2958</v>
      </c>
      <c r="L1131" s="11">
        <v>2</v>
      </c>
    </row>
    <row r="1132" spans="1:12">
      <c r="A1132" s="11" t="s">
        <v>2132</v>
      </c>
      <c r="D1132" s="11" t="s">
        <v>260</v>
      </c>
      <c r="E1132" s="19" t="s">
        <v>2382</v>
      </c>
      <c r="F1132" s="10">
        <v>42036</v>
      </c>
      <c r="G1132" s="10">
        <v>44228</v>
      </c>
      <c r="H1132" s="11">
        <v>7</v>
      </c>
      <c r="I1132" s="20" t="s">
        <v>259</v>
      </c>
      <c r="J1132" s="11" t="s">
        <v>261</v>
      </c>
      <c r="K1132" s="11" t="s">
        <v>2958</v>
      </c>
      <c r="L1132" s="11">
        <v>2</v>
      </c>
    </row>
    <row r="1133" spans="1:12">
      <c r="A1133" s="11" t="s">
        <v>2133</v>
      </c>
      <c r="D1133" s="11" t="s">
        <v>260</v>
      </c>
      <c r="E1133" s="19" t="s">
        <v>2383</v>
      </c>
      <c r="F1133" s="10">
        <v>42036</v>
      </c>
      <c r="G1133" s="10">
        <v>44228</v>
      </c>
      <c r="H1133" s="11">
        <v>7</v>
      </c>
      <c r="I1133" s="20" t="s">
        <v>259</v>
      </c>
      <c r="J1133" s="11" t="s">
        <v>261</v>
      </c>
      <c r="K1133" s="11" t="s">
        <v>2958</v>
      </c>
      <c r="L1133" s="11">
        <v>2</v>
      </c>
    </row>
    <row r="1134" spans="1:12">
      <c r="A1134" s="11" t="s">
        <v>2134</v>
      </c>
      <c r="D1134" s="11" t="s">
        <v>260</v>
      </c>
      <c r="E1134" s="19" t="s">
        <v>2384</v>
      </c>
      <c r="F1134" s="10">
        <v>42036</v>
      </c>
      <c r="G1134" s="10">
        <v>44228</v>
      </c>
      <c r="H1134" s="11">
        <v>7</v>
      </c>
      <c r="I1134" s="20" t="s">
        <v>259</v>
      </c>
      <c r="J1134" s="11" t="s">
        <v>261</v>
      </c>
      <c r="K1134" s="11" t="s">
        <v>2958</v>
      </c>
      <c r="L1134" s="11">
        <v>2</v>
      </c>
    </row>
    <row r="1135" spans="1:12">
      <c r="A1135" s="11" t="s">
        <v>2135</v>
      </c>
      <c r="D1135" s="11" t="s">
        <v>260</v>
      </c>
      <c r="E1135" s="19" t="s">
        <v>2385</v>
      </c>
      <c r="F1135" s="10">
        <v>42036</v>
      </c>
      <c r="G1135" s="10">
        <v>44228</v>
      </c>
      <c r="H1135" s="11">
        <v>7</v>
      </c>
      <c r="I1135" s="20" t="s">
        <v>259</v>
      </c>
      <c r="J1135" s="11" t="s">
        <v>261</v>
      </c>
      <c r="K1135" s="11" t="s">
        <v>2958</v>
      </c>
      <c r="L1135" s="11">
        <v>2</v>
      </c>
    </row>
    <row r="1136" spans="1:12">
      <c r="A1136" s="11" t="s">
        <v>2136</v>
      </c>
      <c r="D1136" s="11" t="s">
        <v>260</v>
      </c>
      <c r="E1136" s="19" t="s">
        <v>2386</v>
      </c>
      <c r="F1136" s="10">
        <v>42036</v>
      </c>
      <c r="G1136" s="10">
        <v>44228</v>
      </c>
      <c r="H1136" s="11">
        <v>7</v>
      </c>
      <c r="I1136" s="20" t="s">
        <v>259</v>
      </c>
      <c r="J1136" s="11" t="s">
        <v>261</v>
      </c>
      <c r="K1136" s="11" t="s">
        <v>2958</v>
      </c>
      <c r="L1136" s="11">
        <v>2</v>
      </c>
    </row>
    <row r="1137" spans="1:12">
      <c r="A1137" s="11" t="s">
        <v>2137</v>
      </c>
      <c r="D1137" s="11" t="s">
        <v>260</v>
      </c>
      <c r="E1137" s="19" t="s">
        <v>2387</v>
      </c>
      <c r="F1137" s="10">
        <v>42036</v>
      </c>
      <c r="G1137" s="10">
        <v>44228</v>
      </c>
      <c r="H1137" s="11">
        <v>7</v>
      </c>
      <c r="I1137" s="20" t="s">
        <v>259</v>
      </c>
      <c r="J1137" s="11" t="s">
        <v>261</v>
      </c>
      <c r="K1137" s="11" t="s">
        <v>2958</v>
      </c>
      <c r="L1137" s="11">
        <v>2</v>
      </c>
    </row>
    <row r="1138" spans="1:12">
      <c r="A1138" s="11" t="s">
        <v>2138</v>
      </c>
      <c r="D1138" s="11" t="s">
        <v>260</v>
      </c>
      <c r="E1138" s="19" t="s">
        <v>2388</v>
      </c>
      <c r="F1138" s="10">
        <v>42036</v>
      </c>
      <c r="G1138" s="10">
        <v>44228</v>
      </c>
      <c r="H1138" s="11">
        <v>7</v>
      </c>
      <c r="I1138" s="20" t="s">
        <v>259</v>
      </c>
      <c r="J1138" s="11" t="s">
        <v>261</v>
      </c>
      <c r="K1138" s="11" t="s">
        <v>2958</v>
      </c>
      <c r="L1138" s="11">
        <v>2</v>
      </c>
    </row>
    <row r="1139" spans="1:12">
      <c r="A1139" s="11" t="s">
        <v>2139</v>
      </c>
      <c r="D1139" s="11" t="s">
        <v>260</v>
      </c>
      <c r="E1139" s="19" t="s">
        <v>2389</v>
      </c>
      <c r="F1139" s="10">
        <v>42036</v>
      </c>
      <c r="G1139" s="10">
        <v>44228</v>
      </c>
      <c r="H1139" s="11">
        <v>7</v>
      </c>
      <c r="I1139" s="20" t="s">
        <v>259</v>
      </c>
      <c r="J1139" s="11" t="s">
        <v>261</v>
      </c>
      <c r="K1139" s="11" t="s">
        <v>2958</v>
      </c>
      <c r="L1139" s="11">
        <v>2</v>
      </c>
    </row>
    <row r="1140" spans="1:12">
      <c r="A1140" s="11" t="s">
        <v>2140</v>
      </c>
      <c r="D1140" s="11" t="s">
        <v>260</v>
      </c>
      <c r="E1140" s="19" t="s">
        <v>2390</v>
      </c>
      <c r="F1140" s="10">
        <v>42036</v>
      </c>
      <c r="G1140" s="10">
        <v>44228</v>
      </c>
      <c r="H1140" s="11">
        <v>7</v>
      </c>
      <c r="I1140" s="20" t="s">
        <v>259</v>
      </c>
      <c r="J1140" s="11" t="s">
        <v>261</v>
      </c>
      <c r="K1140" s="11" t="s">
        <v>2958</v>
      </c>
      <c r="L1140" s="11">
        <v>2</v>
      </c>
    </row>
    <row r="1141" spans="1:12">
      <c r="A1141" s="11" t="s">
        <v>2141</v>
      </c>
      <c r="D1141" s="11" t="s">
        <v>260</v>
      </c>
      <c r="E1141" s="19" t="s">
        <v>2391</v>
      </c>
      <c r="F1141" s="10">
        <v>42036</v>
      </c>
      <c r="G1141" s="10">
        <v>44228</v>
      </c>
      <c r="H1141" s="11">
        <v>7</v>
      </c>
      <c r="I1141" s="20" t="s">
        <v>259</v>
      </c>
      <c r="J1141" s="11" t="s">
        <v>261</v>
      </c>
      <c r="K1141" s="11" t="s">
        <v>2958</v>
      </c>
      <c r="L1141" s="11">
        <v>2</v>
      </c>
    </row>
    <row r="1142" spans="1:12">
      <c r="A1142" s="11" t="s">
        <v>2142</v>
      </c>
      <c r="D1142" s="11" t="s">
        <v>260</v>
      </c>
      <c r="E1142" s="19" t="s">
        <v>2392</v>
      </c>
      <c r="F1142" s="10">
        <v>42036</v>
      </c>
      <c r="G1142" s="10">
        <v>44228</v>
      </c>
      <c r="H1142" s="11">
        <v>7</v>
      </c>
      <c r="I1142" s="20" t="s">
        <v>259</v>
      </c>
      <c r="J1142" s="11" t="s">
        <v>261</v>
      </c>
      <c r="K1142" s="11" t="s">
        <v>2958</v>
      </c>
      <c r="L1142" s="11">
        <v>2</v>
      </c>
    </row>
    <row r="1143" spans="1:12">
      <c r="A1143" s="11" t="s">
        <v>2143</v>
      </c>
      <c r="D1143" s="11" t="s">
        <v>260</v>
      </c>
      <c r="E1143" s="19" t="s">
        <v>2393</v>
      </c>
      <c r="F1143" s="10">
        <v>42036</v>
      </c>
      <c r="G1143" s="10">
        <v>44228</v>
      </c>
      <c r="H1143" s="11">
        <v>7</v>
      </c>
      <c r="I1143" s="20" t="s">
        <v>259</v>
      </c>
      <c r="J1143" s="11" t="s">
        <v>261</v>
      </c>
      <c r="K1143" s="11" t="s">
        <v>2958</v>
      </c>
      <c r="L1143" s="11">
        <v>2</v>
      </c>
    </row>
    <row r="1144" spans="1:12">
      <c r="A1144" s="11" t="s">
        <v>2144</v>
      </c>
      <c r="D1144" s="11" t="s">
        <v>260</v>
      </c>
      <c r="E1144" s="19" t="s">
        <v>2394</v>
      </c>
      <c r="F1144" s="10">
        <v>42036</v>
      </c>
      <c r="G1144" s="10">
        <v>44228</v>
      </c>
      <c r="H1144" s="11">
        <v>7</v>
      </c>
      <c r="I1144" s="20" t="s">
        <v>259</v>
      </c>
      <c r="J1144" s="11" t="s">
        <v>261</v>
      </c>
      <c r="K1144" s="11" t="s">
        <v>2958</v>
      </c>
      <c r="L1144" s="11">
        <v>2</v>
      </c>
    </row>
    <row r="1145" spans="1:12">
      <c r="A1145" s="11" t="s">
        <v>2145</v>
      </c>
      <c r="D1145" s="11" t="s">
        <v>260</v>
      </c>
      <c r="E1145" s="19" t="s">
        <v>2395</v>
      </c>
      <c r="F1145" s="10">
        <v>42036</v>
      </c>
      <c r="G1145" s="10">
        <v>44228</v>
      </c>
      <c r="H1145" s="11">
        <v>7</v>
      </c>
      <c r="I1145" s="20" t="s">
        <v>259</v>
      </c>
      <c r="J1145" s="11" t="s">
        <v>261</v>
      </c>
      <c r="K1145" s="11" t="s">
        <v>2958</v>
      </c>
      <c r="L1145" s="11">
        <v>2</v>
      </c>
    </row>
    <row r="1146" spans="1:12">
      <c r="A1146" s="11" t="s">
        <v>2146</v>
      </c>
      <c r="D1146" s="11" t="s">
        <v>260</v>
      </c>
      <c r="E1146" s="19" t="s">
        <v>2396</v>
      </c>
      <c r="F1146" s="10">
        <v>42036</v>
      </c>
      <c r="G1146" s="10">
        <v>44228</v>
      </c>
      <c r="H1146" s="11">
        <v>7</v>
      </c>
      <c r="I1146" s="20" t="s">
        <v>259</v>
      </c>
      <c r="J1146" s="11" t="s">
        <v>261</v>
      </c>
      <c r="K1146" s="11" t="s">
        <v>2958</v>
      </c>
      <c r="L1146" s="11">
        <v>2</v>
      </c>
    </row>
    <row r="1147" spans="1:12">
      <c r="A1147" s="11" t="s">
        <v>2147</v>
      </c>
      <c r="D1147" s="11" t="s">
        <v>260</v>
      </c>
      <c r="E1147" s="19" t="s">
        <v>2397</v>
      </c>
      <c r="F1147" s="10">
        <v>42036</v>
      </c>
      <c r="G1147" s="10">
        <v>44228</v>
      </c>
      <c r="H1147" s="11">
        <v>7</v>
      </c>
      <c r="I1147" s="20" t="s">
        <v>259</v>
      </c>
      <c r="J1147" s="11" t="s">
        <v>261</v>
      </c>
      <c r="K1147" s="11" t="s">
        <v>2958</v>
      </c>
      <c r="L1147" s="11">
        <v>2</v>
      </c>
    </row>
    <row r="1148" spans="1:12">
      <c r="A1148" s="11" t="s">
        <v>2148</v>
      </c>
      <c r="D1148" s="11" t="s">
        <v>260</v>
      </c>
      <c r="E1148" s="19" t="s">
        <v>2398</v>
      </c>
      <c r="F1148" s="10">
        <v>42036</v>
      </c>
      <c r="G1148" s="10">
        <v>44228</v>
      </c>
      <c r="H1148" s="11">
        <v>7</v>
      </c>
      <c r="I1148" s="20" t="s">
        <v>259</v>
      </c>
      <c r="J1148" s="11" t="s">
        <v>261</v>
      </c>
      <c r="K1148" s="11" t="s">
        <v>2958</v>
      </c>
      <c r="L1148" s="11">
        <v>2</v>
      </c>
    </row>
    <row r="1149" spans="1:12">
      <c r="A1149" s="11" t="s">
        <v>2149</v>
      </c>
      <c r="D1149" s="11" t="s">
        <v>260</v>
      </c>
      <c r="E1149" s="19" t="s">
        <v>2399</v>
      </c>
      <c r="F1149" s="10">
        <v>42036</v>
      </c>
      <c r="G1149" s="10">
        <v>44228</v>
      </c>
      <c r="H1149" s="11">
        <v>7</v>
      </c>
      <c r="I1149" s="20" t="s">
        <v>259</v>
      </c>
      <c r="J1149" s="11" t="s">
        <v>261</v>
      </c>
      <c r="K1149" s="11" t="s">
        <v>2958</v>
      </c>
      <c r="L1149" s="11">
        <v>2</v>
      </c>
    </row>
    <row r="1150" spans="1:12">
      <c r="A1150" s="11" t="s">
        <v>2150</v>
      </c>
      <c r="D1150" s="11" t="s">
        <v>260</v>
      </c>
      <c r="E1150" s="19" t="s">
        <v>2400</v>
      </c>
      <c r="F1150" s="10">
        <v>42036</v>
      </c>
      <c r="G1150" s="10">
        <v>44228</v>
      </c>
      <c r="H1150" s="11">
        <v>7</v>
      </c>
      <c r="I1150" s="20" t="s">
        <v>259</v>
      </c>
      <c r="J1150" s="11" t="s">
        <v>261</v>
      </c>
      <c r="K1150" s="11" t="s">
        <v>2958</v>
      </c>
      <c r="L1150" s="11">
        <v>2</v>
      </c>
    </row>
    <row r="1151" spans="1:12">
      <c r="A1151" s="11" t="s">
        <v>2151</v>
      </c>
      <c r="D1151" s="11" t="s">
        <v>260</v>
      </c>
      <c r="E1151" s="19" t="s">
        <v>2401</v>
      </c>
      <c r="F1151" s="10">
        <v>42036</v>
      </c>
      <c r="G1151" s="10">
        <v>44228</v>
      </c>
      <c r="H1151" s="11">
        <v>7</v>
      </c>
      <c r="I1151" s="20" t="s">
        <v>259</v>
      </c>
      <c r="J1151" s="11" t="s">
        <v>261</v>
      </c>
      <c r="K1151" s="11" t="s">
        <v>2958</v>
      </c>
      <c r="L1151" s="11">
        <v>2</v>
      </c>
    </row>
    <row r="1152" spans="1:12">
      <c r="A1152" s="11" t="s">
        <v>2152</v>
      </c>
      <c r="D1152" s="11" t="s">
        <v>260</v>
      </c>
      <c r="E1152" s="19" t="s">
        <v>2402</v>
      </c>
      <c r="F1152" s="10">
        <v>42036</v>
      </c>
      <c r="G1152" s="10">
        <v>44228</v>
      </c>
      <c r="H1152" s="11">
        <v>7</v>
      </c>
      <c r="I1152" s="20" t="s">
        <v>259</v>
      </c>
      <c r="J1152" s="11" t="s">
        <v>261</v>
      </c>
      <c r="K1152" s="11" t="s">
        <v>2958</v>
      </c>
      <c r="L1152" s="11">
        <v>2</v>
      </c>
    </row>
    <row r="1153" spans="1:12">
      <c r="A1153" s="11" t="s">
        <v>2153</v>
      </c>
      <c r="D1153" s="11" t="s">
        <v>260</v>
      </c>
      <c r="E1153" s="19" t="s">
        <v>2403</v>
      </c>
      <c r="F1153" s="10">
        <v>42036</v>
      </c>
      <c r="G1153" s="10">
        <v>44228</v>
      </c>
      <c r="H1153" s="11">
        <v>7</v>
      </c>
      <c r="I1153" s="20" t="s">
        <v>259</v>
      </c>
      <c r="J1153" s="11" t="s">
        <v>261</v>
      </c>
      <c r="K1153" s="11" t="s">
        <v>2958</v>
      </c>
      <c r="L1153" s="11">
        <v>2</v>
      </c>
    </row>
    <row r="1154" spans="1:12">
      <c r="A1154" s="11" t="s">
        <v>2154</v>
      </c>
      <c r="D1154" s="11" t="s">
        <v>260</v>
      </c>
      <c r="E1154" s="19" t="s">
        <v>2404</v>
      </c>
      <c r="F1154" s="10">
        <v>42036</v>
      </c>
      <c r="G1154" s="10">
        <v>44228</v>
      </c>
      <c r="H1154" s="11">
        <v>7</v>
      </c>
      <c r="I1154" s="20" t="s">
        <v>259</v>
      </c>
      <c r="J1154" s="11" t="s">
        <v>261</v>
      </c>
      <c r="K1154" s="11" t="s">
        <v>2958</v>
      </c>
      <c r="L1154" s="11">
        <v>2</v>
      </c>
    </row>
    <row r="1155" spans="1:12">
      <c r="A1155" s="11" t="s">
        <v>2155</v>
      </c>
      <c r="D1155" s="11" t="s">
        <v>260</v>
      </c>
      <c r="E1155" s="19" t="s">
        <v>2405</v>
      </c>
      <c r="F1155" s="10">
        <v>42036</v>
      </c>
      <c r="G1155" s="10">
        <v>44228</v>
      </c>
      <c r="H1155" s="11">
        <v>7</v>
      </c>
      <c r="I1155" s="20" t="s">
        <v>259</v>
      </c>
      <c r="J1155" s="11" t="s">
        <v>261</v>
      </c>
      <c r="K1155" s="11" t="s">
        <v>2958</v>
      </c>
      <c r="L1155" s="11">
        <v>2</v>
      </c>
    </row>
    <row r="1156" spans="1:12">
      <c r="A1156" s="11" t="s">
        <v>2156</v>
      </c>
      <c r="D1156" s="11" t="s">
        <v>260</v>
      </c>
      <c r="E1156" s="19" t="s">
        <v>2406</v>
      </c>
      <c r="F1156" s="10">
        <v>42036</v>
      </c>
      <c r="G1156" s="10">
        <v>44228</v>
      </c>
      <c r="H1156" s="11">
        <v>7</v>
      </c>
      <c r="I1156" s="20" t="s">
        <v>259</v>
      </c>
      <c r="J1156" s="11" t="s">
        <v>261</v>
      </c>
      <c r="K1156" s="11" t="s">
        <v>2958</v>
      </c>
      <c r="L1156" s="11">
        <v>2</v>
      </c>
    </row>
    <row r="1157" spans="1:12">
      <c r="A1157" s="11" t="s">
        <v>2157</v>
      </c>
      <c r="D1157" s="11" t="s">
        <v>260</v>
      </c>
      <c r="E1157" s="19" t="s">
        <v>2407</v>
      </c>
      <c r="F1157" s="10">
        <v>42036</v>
      </c>
      <c r="G1157" s="10">
        <v>44228</v>
      </c>
      <c r="H1157" s="11">
        <v>7</v>
      </c>
      <c r="I1157" s="20" t="s">
        <v>259</v>
      </c>
      <c r="J1157" s="11" t="s">
        <v>261</v>
      </c>
      <c r="K1157" s="11" t="s">
        <v>2958</v>
      </c>
      <c r="L1157" s="11">
        <v>2</v>
      </c>
    </row>
    <row r="1158" spans="1:12">
      <c r="A1158" s="11" t="s">
        <v>2158</v>
      </c>
      <c r="D1158" s="11" t="s">
        <v>260</v>
      </c>
      <c r="E1158" s="19" t="s">
        <v>2408</v>
      </c>
      <c r="F1158" s="10">
        <v>42036</v>
      </c>
      <c r="G1158" s="10">
        <v>44228</v>
      </c>
      <c r="H1158" s="11">
        <v>7</v>
      </c>
      <c r="I1158" s="20" t="s">
        <v>259</v>
      </c>
      <c r="J1158" s="11" t="s">
        <v>261</v>
      </c>
      <c r="K1158" s="11" t="s">
        <v>2958</v>
      </c>
      <c r="L1158" s="11">
        <v>2</v>
      </c>
    </row>
    <row r="1159" spans="1:12">
      <c r="A1159" s="11" t="s">
        <v>2159</v>
      </c>
      <c r="D1159" s="11" t="s">
        <v>260</v>
      </c>
      <c r="E1159" s="19" t="s">
        <v>2409</v>
      </c>
      <c r="F1159" s="10">
        <v>42036</v>
      </c>
      <c r="G1159" s="10">
        <v>44228</v>
      </c>
      <c r="H1159" s="11">
        <v>7</v>
      </c>
      <c r="I1159" s="20" t="s">
        <v>259</v>
      </c>
      <c r="J1159" s="11" t="s">
        <v>261</v>
      </c>
      <c r="K1159" s="11" t="s">
        <v>2958</v>
      </c>
      <c r="L1159" s="11">
        <v>2</v>
      </c>
    </row>
    <row r="1160" spans="1:12">
      <c r="A1160" s="11" t="s">
        <v>2160</v>
      </c>
      <c r="D1160" s="11" t="s">
        <v>260</v>
      </c>
      <c r="E1160" s="19" t="s">
        <v>2410</v>
      </c>
      <c r="F1160" s="10">
        <v>42036</v>
      </c>
      <c r="G1160" s="10">
        <v>44228</v>
      </c>
      <c r="H1160" s="11">
        <v>7</v>
      </c>
      <c r="I1160" s="20" t="s">
        <v>259</v>
      </c>
      <c r="J1160" s="11" t="s">
        <v>261</v>
      </c>
      <c r="K1160" s="11" t="s">
        <v>2958</v>
      </c>
      <c r="L1160" s="11">
        <v>2</v>
      </c>
    </row>
    <row r="1161" spans="1:12">
      <c r="A1161" s="11" t="s">
        <v>2161</v>
      </c>
      <c r="D1161" s="11" t="s">
        <v>260</v>
      </c>
      <c r="E1161" s="19" t="s">
        <v>2411</v>
      </c>
      <c r="F1161" s="10">
        <v>42036</v>
      </c>
      <c r="G1161" s="10">
        <v>44228</v>
      </c>
      <c r="H1161" s="11">
        <v>7</v>
      </c>
      <c r="I1161" s="20" t="s">
        <v>259</v>
      </c>
      <c r="J1161" s="11" t="s">
        <v>261</v>
      </c>
      <c r="K1161" s="11" t="s">
        <v>2958</v>
      </c>
      <c r="L1161" s="11">
        <v>2</v>
      </c>
    </row>
    <row r="1162" spans="1:12">
      <c r="A1162" s="11" t="s">
        <v>2162</v>
      </c>
      <c r="D1162" s="11" t="s">
        <v>260</v>
      </c>
      <c r="E1162" s="19" t="s">
        <v>2412</v>
      </c>
      <c r="F1162" s="10">
        <v>42036</v>
      </c>
      <c r="G1162" s="10">
        <v>44228</v>
      </c>
      <c r="H1162" s="11">
        <v>7</v>
      </c>
      <c r="I1162" s="20" t="s">
        <v>259</v>
      </c>
      <c r="J1162" s="11" t="s">
        <v>261</v>
      </c>
      <c r="K1162" s="11" t="s">
        <v>2958</v>
      </c>
      <c r="L1162" s="11">
        <v>2</v>
      </c>
    </row>
    <row r="1163" spans="1:12">
      <c r="A1163" s="11" t="s">
        <v>2163</v>
      </c>
      <c r="D1163" s="11" t="s">
        <v>260</v>
      </c>
      <c r="E1163" s="19" t="s">
        <v>2413</v>
      </c>
      <c r="F1163" s="10">
        <v>42036</v>
      </c>
      <c r="G1163" s="10">
        <v>44228</v>
      </c>
      <c r="H1163" s="11">
        <v>7</v>
      </c>
      <c r="I1163" s="20" t="s">
        <v>259</v>
      </c>
      <c r="J1163" s="11" t="s">
        <v>261</v>
      </c>
      <c r="K1163" s="11" t="s">
        <v>2958</v>
      </c>
      <c r="L1163" s="11">
        <v>2</v>
      </c>
    </row>
    <row r="1164" spans="1:12">
      <c r="A1164" s="11" t="s">
        <v>2164</v>
      </c>
      <c r="D1164" s="11" t="s">
        <v>260</v>
      </c>
      <c r="E1164" s="19" t="s">
        <v>2414</v>
      </c>
      <c r="F1164" s="10">
        <v>42036</v>
      </c>
      <c r="G1164" s="10">
        <v>44228</v>
      </c>
      <c r="H1164" s="11">
        <v>7</v>
      </c>
      <c r="I1164" s="20" t="s">
        <v>259</v>
      </c>
      <c r="J1164" s="11" t="s">
        <v>261</v>
      </c>
      <c r="K1164" s="11" t="s">
        <v>2958</v>
      </c>
      <c r="L1164" s="11">
        <v>2</v>
      </c>
    </row>
    <row r="1165" spans="1:12">
      <c r="A1165" s="11" t="s">
        <v>2165</v>
      </c>
      <c r="D1165" s="11" t="s">
        <v>260</v>
      </c>
      <c r="E1165" s="19" t="s">
        <v>2415</v>
      </c>
      <c r="F1165" s="10">
        <v>42036</v>
      </c>
      <c r="G1165" s="10">
        <v>44228</v>
      </c>
      <c r="H1165" s="11">
        <v>7</v>
      </c>
      <c r="I1165" s="20" t="s">
        <v>259</v>
      </c>
      <c r="J1165" s="11" t="s">
        <v>261</v>
      </c>
      <c r="K1165" s="11" t="s">
        <v>2958</v>
      </c>
      <c r="L1165" s="11">
        <v>2</v>
      </c>
    </row>
    <row r="1166" spans="1:12">
      <c r="A1166" s="11" t="s">
        <v>2166</v>
      </c>
      <c r="D1166" s="11" t="s">
        <v>260</v>
      </c>
      <c r="E1166" s="19" t="s">
        <v>2416</v>
      </c>
      <c r="F1166" s="10">
        <v>42036</v>
      </c>
      <c r="G1166" s="10">
        <v>44228</v>
      </c>
      <c r="H1166" s="11">
        <v>7</v>
      </c>
      <c r="I1166" s="20" t="s">
        <v>259</v>
      </c>
      <c r="J1166" s="11" t="s">
        <v>261</v>
      </c>
      <c r="K1166" s="11" t="s">
        <v>2958</v>
      </c>
      <c r="L1166" s="11">
        <v>2</v>
      </c>
    </row>
    <row r="1167" spans="1:12">
      <c r="A1167" s="11" t="s">
        <v>2167</v>
      </c>
      <c r="D1167" s="11" t="s">
        <v>260</v>
      </c>
      <c r="E1167" s="19" t="s">
        <v>2417</v>
      </c>
      <c r="F1167" s="10">
        <v>42036</v>
      </c>
      <c r="G1167" s="10">
        <v>44228</v>
      </c>
      <c r="H1167" s="11">
        <v>7</v>
      </c>
      <c r="I1167" s="20" t="s">
        <v>259</v>
      </c>
      <c r="J1167" s="11" t="s">
        <v>261</v>
      </c>
      <c r="K1167" s="11" t="s">
        <v>2958</v>
      </c>
      <c r="L1167" s="11">
        <v>2</v>
      </c>
    </row>
    <row r="1168" spans="1:12">
      <c r="A1168" s="11" t="s">
        <v>2168</v>
      </c>
      <c r="D1168" s="11" t="s">
        <v>260</v>
      </c>
      <c r="E1168" s="19" t="s">
        <v>2418</v>
      </c>
      <c r="F1168" s="10">
        <v>42036</v>
      </c>
      <c r="G1168" s="10">
        <v>44228</v>
      </c>
      <c r="H1168" s="11">
        <v>7</v>
      </c>
      <c r="I1168" s="20" t="s">
        <v>259</v>
      </c>
      <c r="J1168" s="11" t="s">
        <v>261</v>
      </c>
      <c r="K1168" s="11" t="s">
        <v>2958</v>
      </c>
      <c r="L1168" s="11">
        <v>2</v>
      </c>
    </row>
    <row r="1169" spans="1:12">
      <c r="A1169" s="11" t="s">
        <v>2169</v>
      </c>
      <c r="D1169" s="11" t="s">
        <v>260</v>
      </c>
      <c r="E1169" s="19" t="s">
        <v>2419</v>
      </c>
      <c r="F1169" s="10">
        <v>42036</v>
      </c>
      <c r="G1169" s="10">
        <v>44228</v>
      </c>
      <c r="H1169" s="11">
        <v>7</v>
      </c>
      <c r="I1169" s="20" t="s">
        <v>259</v>
      </c>
      <c r="J1169" s="11" t="s">
        <v>261</v>
      </c>
      <c r="K1169" s="11" t="s">
        <v>2958</v>
      </c>
      <c r="L1169" s="11">
        <v>2</v>
      </c>
    </row>
    <row r="1170" spans="1:12">
      <c r="A1170" s="11" t="s">
        <v>2170</v>
      </c>
      <c r="D1170" s="11" t="s">
        <v>260</v>
      </c>
      <c r="E1170" s="19" t="s">
        <v>2420</v>
      </c>
      <c r="F1170" s="10">
        <v>42036</v>
      </c>
      <c r="G1170" s="10">
        <v>44228</v>
      </c>
      <c r="H1170" s="11">
        <v>7</v>
      </c>
      <c r="I1170" s="20" t="s">
        <v>259</v>
      </c>
      <c r="J1170" s="11" t="s">
        <v>261</v>
      </c>
      <c r="K1170" s="11" t="s">
        <v>2958</v>
      </c>
      <c r="L1170" s="11">
        <v>2</v>
      </c>
    </row>
    <row r="1171" spans="1:12">
      <c r="A1171" s="11" t="s">
        <v>2171</v>
      </c>
      <c r="D1171" s="11" t="s">
        <v>260</v>
      </c>
      <c r="E1171" s="19" t="s">
        <v>2421</v>
      </c>
      <c r="F1171" s="10">
        <v>42036</v>
      </c>
      <c r="G1171" s="10">
        <v>44228</v>
      </c>
      <c r="H1171" s="11">
        <v>7</v>
      </c>
      <c r="I1171" s="20" t="s">
        <v>259</v>
      </c>
      <c r="J1171" s="11" t="s">
        <v>261</v>
      </c>
      <c r="K1171" s="11" t="s">
        <v>2958</v>
      </c>
      <c r="L1171" s="11">
        <v>2</v>
      </c>
    </row>
    <row r="1172" spans="1:12">
      <c r="A1172" s="11" t="s">
        <v>2172</v>
      </c>
      <c r="D1172" s="11" t="s">
        <v>260</v>
      </c>
      <c r="E1172" s="19" t="s">
        <v>2422</v>
      </c>
      <c r="F1172" s="10">
        <v>42036</v>
      </c>
      <c r="G1172" s="10">
        <v>44228</v>
      </c>
      <c r="H1172" s="11">
        <v>7</v>
      </c>
      <c r="I1172" s="20" t="s">
        <v>259</v>
      </c>
      <c r="J1172" s="11" t="s">
        <v>261</v>
      </c>
      <c r="K1172" s="11" t="s">
        <v>2958</v>
      </c>
      <c r="L1172" s="11">
        <v>2</v>
      </c>
    </row>
    <row r="1173" spans="1:12">
      <c r="A1173" s="11" t="s">
        <v>2173</v>
      </c>
      <c r="D1173" s="11" t="s">
        <v>260</v>
      </c>
      <c r="E1173" s="19" t="s">
        <v>2423</v>
      </c>
      <c r="F1173" s="10">
        <v>42036</v>
      </c>
      <c r="G1173" s="10">
        <v>44228</v>
      </c>
      <c r="H1173" s="11">
        <v>7</v>
      </c>
      <c r="I1173" s="20" t="s">
        <v>259</v>
      </c>
      <c r="J1173" s="11" t="s">
        <v>261</v>
      </c>
      <c r="K1173" s="11" t="s">
        <v>2958</v>
      </c>
      <c r="L1173" s="11">
        <v>2</v>
      </c>
    </row>
    <row r="1174" spans="1:12">
      <c r="A1174" s="11" t="s">
        <v>2174</v>
      </c>
      <c r="D1174" s="11" t="s">
        <v>260</v>
      </c>
      <c r="E1174" s="19" t="s">
        <v>2424</v>
      </c>
      <c r="F1174" s="10">
        <v>42036</v>
      </c>
      <c r="G1174" s="10">
        <v>44228</v>
      </c>
      <c r="H1174" s="11">
        <v>7</v>
      </c>
      <c r="I1174" s="20" t="s">
        <v>259</v>
      </c>
      <c r="J1174" s="11" t="s">
        <v>261</v>
      </c>
      <c r="K1174" s="11" t="s">
        <v>2958</v>
      </c>
      <c r="L1174" s="11">
        <v>2</v>
      </c>
    </row>
    <row r="1175" spans="1:12">
      <c r="A1175" s="11" t="s">
        <v>2175</v>
      </c>
      <c r="D1175" s="11" t="s">
        <v>260</v>
      </c>
      <c r="E1175" s="19" t="s">
        <v>2425</v>
      </c>
      <c r="F1175" s="10">
        <v>42036</v>
      </c>
      <c r="G1175" s="10">
        <v>44228</v>
      </c>
      <c r="H1175" s="11">
        <v>7</v>
      </c>
      <c r="I1175" s="20" t="s">
        <v>259</v>
      </c>
      <c r="J1175" s="11" t="s">
        <v>261</v>
      </c>
      <c r="K1175" s="11" t="s">
        <v>2958</v>
      </c>
      <c r="L1175" s="11">
        <v>2</v>
      </c>
    </row>
    <row r="1176" spans="1:12">
      <c r="A1176" s="11" t="s">
        <v>2176</v>
      </c>
      <c r="D1176" s="11" t="s">
        <v>260</v>
      </c>
      <c r="E1176" s="19" t="s">
        <v>2426</v>
      </c>
      <c r="F1176" s="10">
        <v>42036</v>
      </c>
      <c r="G1176" s="10">
        <v>44228</v>
      </c>
      <c r="H1176" s="11">
        <v>7</v>
      </c>
      <c r="I1176" s="20" t="s">
        <v>259</v>
      </c>
      <c r="J1176" s="11" t="s">
        <v>261</v>
      </c>
      <c r="K1176" s="11" t="s">
        <v>2958</v>
      </c>
      <c r="L1176" s="11">
        <v>2</v>
      </c>
    </row>
    <row r="1177" spans="1:12">
      <c r="A1177" s="11" t="s">
        <v>2177</v>
      </c>
      <c r="D1177" s="11" t="s">
        <v>260</v>
      </c>
      <c r="E1177" s="19" t="s">
        <v>2427</v>
      </c>
      <c r="F1177" s="10">
        <v>42036</v>
      </c>
      <c r="G1177" s="10">
        <v>44228</v>
      </c>
      <c r="H1177" s="11">
        <v>7</v>
      </c>
      <c r="I1177" s="20" t="s">
        <v>259</v>
      </c>
      <c r="J1177" s="11" t="s">
        <v>261</v>
      </c>
      <c r="K1177" s="11" t="s">
        <v>2958</v>
      </c>
      <c r="L1177" s="11">
        <v>2</v>
      </c>
    </row>
    <row r="1178" spans="1:12">
      <c r="A1178" s="11" t="s">
        <v>2178</v>
      </c>
      <c r="D1178" s="11" t="s">
        <v>260</v>
      </c>
      <c r="E1178" s="19" t="s">
        <v>2428</v>
      </c>
      <c r="F1178" s="10">
        <v>42036</v>
      </c>
      <c r="G1178" s="10">
        <v>44228</v>
      </c>
      <c r="H1178" s="11">
        <v>7</v>
      </c>
      <c r="I1178" s="20" t="s">
        <v>259</v>
      </c>
      <c r="J1178" s="11" t="s">
        <v>261</v>
      </c>
      <c r="K1178" s="11" t="s">
        <v>2958</v>
      </c>
      <c r="L1178" s="11">
        <v>2</v>
      </c>
    </row>
    <row r="1179" spans="1:12">
      <c r="A1179" s="11" t="s">
        <v>2179</v>
      </c>
      <c r="D1179" s="11" t="s">
        <v>260</v>
      </c>
      <c r="E1179" s="19" t="s">
        <v>2429</v>
      </c>
      <c r="F1179" s="10">
        <v>42036</v>
      </c>
      <c r="G1179" s="10">
        <v>44228</v>
      </c>
      <c r="H1179" s="11">
        <v>7</v>
      </c>
      <c r="I1179" s="20" t="s">
        <v>259</v>
      </c>
      <c r="J1179" s="11" t="s">
        <v>261</v>
      </c>
      <c r="K1179" s="11" t="s">
        <v>2958</v>
      </c>
      <c r="L1179" s="11">
        <v>2</v>
      </c>
    </row>
    <row r="1180" spans="1:12">
      <c r="A1180" s="11" t="s">
        <v>2180</v>
      </c>
      <c r="D1180" s="11" t="s">
        <v>260</v>
      </c>
      <c r="E1180" s="19" t="s">
        <v>2430</v>
      </c>
      <c r="F1180" s="10">
        <v>42036</v>
      </c>
      <c r="G1180" s="10">
        <v>44228</v>
      </c>
      <c r="H1180" s="11">
        <v>7</v>
      </c>
      <c r="I1180" s="20" t="s">
        <v>259</v>
      </c>
      <c r="J1180" s="11" t="s">
        <v>261</v>
      </c>
      <c r="K1180" s="11" t="s">
        <v>2958</v>
      </c>
      <c r="L1180" s="11">
        <v>2</v>
      </c>
    </row>
    <row r="1181" spans="1:12">
      <c r="A1181" s="11" t="s">
        <v>2181</v>
      </c>
      <c r="D1181" s="11" t="s">
        <v>260</v>
      </c>
      <c r="E1181" s="19" t="s">
        <v>2431</v>
      </c>
      <c r="F1181" s="10">
        <v>42036</v>
      </c>
      <c r="G1181" s="10">
        <v>44228</v>
      </c>
      <c r="H1181" s="11">
        <v>7</v>
      </c>
      <c r="I1181" s="20" t="s">
        <v>259</v>
      </c>
      <c r="J1181" s="11" t="s">
        <v>261</v>
      </c>
      <c r="K1181" s="11" t="s">
        <v>2958</v>
      </c>
      <c r="L1181" s="11">
        <v>2</v>
      </c>
    </row>
    <row r="1182" spans="1:12">
      <c r="A1182" s="11" t="s">
        <v>2182</v>
      </c>
      <c r="D1182" s="11" t="s">
        <v>260</v>
      </c>
      <c r="E1182" s="19" t="s">
        <v>2432</v>
      </c>
      <c r="F1182" s="10">
        <v>42036</v>
      </c>
      <c r="G1182" s="10">
        <v>44228</v>
      </c>
      <c r="H1182" s="11">
        <v>7</v>
      </c>
      <c r="I1182" s="20" t="s">
        <v>259</v>
      </c>
      <c r="J1182" s="11" t="s">
        <v>261</v>
      </c>
      <c r="K1182" s="11" t="s">
        <v>2958</v>
      </c>
      <c r="L1182" s="11">
        <v>2</v>
      </c>
    </row>
    <row r="1183" spans="1:12">
      <c r="A1183" s="11" t="s">
        <v>2183</v>
      </c>
      <c r="D1183" s="11" t="s">
        <v>260</v>
      </c>
      <c r="E1183" s="19" t="s">
        <v>2433</v>
      </c>
      <c r="F1183" s="10">
        <v>42036</v>
      </c>
      <c r="G1183" s="10">
        <v>44228</v>
      </c>
      <c r="H1183" s="11">
        <v>7</v>
      </c>
      <c r="I1183" s="20" t="s">
        <v>259</v>
      </c>
      <c r="J1183" s="11" t="s">
        <v>261</v>
      </c>
      <c r="K1183" s="11" t="s">
        <v>2958</v>
      </c>
      <c r="L1183" s="11">
        <v>2</v>
      </c>
    </row>
    <row r="1184" spans="1:12">
      <c r="A1184" s="11" t="s">
        <v>2184</v>
      </c>
      <c r="D1184" s="11" t="s">
        <v>260</v>
      </c>
      <c r="E1184" s="19" t="s">
        <v>2434</v>
      </c>
      <c r="F1184" s="10">
        <v>42036</v>
      </c>
      <c r="G1184" s="10">
        <v>44228</v>
      </c>
      <c r="H1184" s="11">
        <v>7</v>
      </c>
      <c r="I1184" s="20" t="s">
        <v>259</v>
      </c>
      <c r="J1184" s="11" t="s">
        <v>261</v>
      </c>
      <c r="K1184" s="11" t="s">
        <v>2958</v>
      </c>
      <c r="L1184" s="11">
        <v>2</v>
      </c>
    </row>
    <row r="1185" spans="1:12">
      <c r="A1185" s="11" t="s">
        <v>2185</v>
      </c>
      <c r="D1185" s="11" t="s">
        <v>260</v>
      </c>
      <c r="E1185" s="19" t="s">
        <v>2435</v>
      </c>
      <c r="F1185" s="10">
        <v>42036</v>
      </c>
      <c r="G1185" s="10">
        <v>44228</v>
      </c>
      <c r="H1185" s="11">
        <v>7</v>
      </c>
      <c r="I1185" s="20" t="s">
        <v>259</v>
      </c>
      <c r="J1185" s="11" t="s">
        <v>261</v>
      </c>
      <c r="K1185" s="11" t="s">
        <v>2958</v>
      </c>
      <c r="L1185" s="11">
        <v>2</v>
      </c>
    </row>
    <row r="1186" spans="1:12">
      <c r="A1186" s="11" t="s">
        <v>2186</v>
      </c>
      <c r="D1186" s="11" t="s">
        <v>260</v>
      </c>
      <c r="E1186" s="19" t="s">
        <v>2436</v>
      </c>
      <c r="F1186" s="10">
        <v>42036</v>
      </c>
      <c r="G1186" s="10">
        <v>44228</v>
      </c>
      <c r="H1186" s="11">
        <v>7</v>
      </c>
      <c r="I1186" s="20" t="s">
        <v>259</v>
      </c>
      <c r="J1186" s="11" t="s">
        <v>261</v>
      </c>
      <c r="K1186" s="11" t="s">
        <v>2958</v>
      </c>
      <c r="L1186" s="11">
        <v>2</v>
      </c>
    </row>
    <row r="1187" spans="1:12">
      <c r="A1187" s="11" t="s">
        <v>2187</v>
      </c>
      <c r="D1187" s="11" t="s">
        <v>260</v>
      </c>
      <c r="E1187" s="19" t="s">
        <v>2437</v>
      </c>
      <c r="F1187" s="10">
        <v>42036</v>
      </c>
      <c r="G1187" s="10">
        <v>44228</v>
      </c>
      <c r="H1187" s="11">
        <v>7</v>
      </c>
      <c r="I1187" s="20" t="s">
        <v>259</v>
      </c>
      <c r="J1187" s="11" t="s">
        <v>261</v>
      </c>
      <c r="K1187" s="11" t="s">
        <v>2958</v>
      </c>
      <c r="L1187" s="11">
        <v>2</v>
      </c>
    </row>
    <row r="1188" spans="1:12">
      <c r="A1188" s="11" t="s">
        <v>2188</v>
      </c>
      <c r="D1188" s="11" t="s">
        <v>260</v>
      </c>
      <c r="E1188" s="19" t="s">
        <v>2438</v>
      </c>
      <c r="F1188" s="10">
        <v>42036</v>
      </c>
      <c r="G1188" s="10">
        <v>44228</v>
      </c>
      <c r="H1188" s="11">
        <v>7</v>
      </c>
      <c r="I1188" s="20" t="s">
        <v>259</v>
      </c>
      <c r="J1188" s="11" t="s">
        <v>261</v>
      </c>
      <c r="K1188" s="11" t="s">
        <v>2958</v>
      </c>
      <c r="L1188" s="11">
        <v>2</v>
      </c>
    </row>
    <row r="1189" spans="1:12">
      <c r="A1189" s="11" t="s">
        <v>2189</v>
      </c>
      <c r="D1189" s="11" t="s">
        <v>260</v>
      </c>
      <c r="E1189" s="19" t="s">
        <v>2439</v>
      </c>
      <c r="F1189" s="10">
        <v>42036</v>
      </c>
      <c r="G1189" s="10">
        <v>44228</v>
      </c>
      <c r="H1189" s="11">
        <v>7</v>
      </c>
      <c r="I1189" s="20" t="s">
        <v>259</v>
      </c>
      <c r="J1189" s="11" t="s">
        <v>261</v>
      </c>
      <c r="K1189" s="11" t="s">
        <v>2958</v>
      </c>
      <c r="L1189" s="11">
        <v>2</v>
      </c>
    </row>
    <row r="1190" spans="1:12">
      <c r="A1190" s="11" t="s">
        <v>2190</v>
      </c>
      <c r="D1190" s="11" t="s">
        <v>260</v>
      </c>
      <c r="E1190" s="19" t="s">
        <v>2440</v>
      </c>
      <c r="F1190" s="10">
        <v>42036</v>
      </c>
      <c r="G1190" s="10">
        <v>44228</v>
      </c>
      <c r="H1190" s="11">
        <v>7</v>
      </c>
      <c r="I1190" s="20" t="s">
        <v>259</v>
      </c>
      <c r="J1190" s="11" t="s">
        <v>261</v>
      </c>
      <c r="K1190" s="11" t="s">
        <v>2958</v>
      </c>
      <c r="L1190" s="11">
        <v>2</v>
      </c>
    </row>
    <row r="1191" spans="1:12">
      <c r="A1191" s="11" t="s">
        <v>2191</v>
      </c>
      <c r="D1191" s="11" t="s">
        <v>260</v>
      </c>
      <c r="E1191" s="19" t="s">
        <v>2441</v>
      </c>
      <c r="F1191" s="10">
        <v>42036</v>
      </c>
      <c r="G1191" s="10">
        <v>44228</v>
      </c>
      <c r="H1191" s="11">
        <v>7</v>
      </c>
      <c r="I1191" s="20" t="s">
        <v>259</v>
      </c>
      <c r="J1191" s="11" t="s">
        <v>261</v>
      </c>
      <c r="K1191" s="11" t="s">
        <v>2958</v>
      </c>
      <c r="L1191" s="11">
        <v>2</v>
      </c>
    </row>
    <row r="1192" spans="1:12">
      <c r="A1192" s="11" t="s">
        <v>2192</v>
      </c>
      <c r="D1192" s="11" t="s">
        <v>260</v>
      </c>
      <c r="E1192" s="19" t="s">
        <v>2442</v>
      </c>
      <c r="F1192" s="10">
        <v>42036</v>
      </c>
      <c r="G1192" s="10">
        <v>44228</v>
      </c>
      <c r="H1192" s="11">
        <v>7</v>
      </c>
      <c r="I1192" s="20" t="s">
        <v>259</v>
      </c>
      <c r="J1192" s="11" t="s">
        <v>261</v>
      </c>
      <c r="K1192" s="11" t="s">
        <v>2958</v>
      </c>
      <c r="L1192" s="11">
        <v>2</v>
      </c>
    </row>
    <row r="1193" spans="1:12">
      <c r="A1193" s="11" t="s">
        <v>2193</v>
      </c>
      <c r="D1193" s="11" t="s">
        <v>260</v>
      </c>
      <c r="E1193" s="19" t="s">
        <v>2443</v>
      </c>
      <c r="F1193" s="10">
        <v>42036</v>
      </c>
      <c r="G1193" s="10">
        <v>44228</v>
      </c>
      <c r="H1193" s="11">
        <v>7</v>
      </c>
      <c r="I1193" s="20" t="s">
        <v>259</v>
      </c>
      <c r="J1193" s="11" t="s">
        <v>261</v>
      </c>
      <c r="K1193" s="11" t="s">
        <v>2958</v>
      </c>
      <c r="L1193" s="11">
        <v>2</v>
      </c>
    </row>
    <row r="1194" spans="1:12">
      <c r="A1194" s="11" t="s">
        <v>2194</v>
      </c>
      <c r="D1194" s="11" t="s">
        <v>260</v>
      </c>
      <c r="E1194" s="19" t="s">
        <v>2444</v>
      </c>
      <c r="F1194" s="10">
        <v>42036</v>
      </c>
      <c r="G1194" s="10">
        <v>44228</v>
      </c>
      <c r="H1194" s="11">
        <v>7</v>
      </c>
      <c r="I1194" s="20" t="s">
        <v>259</v>
      </c>
      <c r="J1194" s="11" t="s">
        <v>261</v>
      </c>
      <c r="K1194" s="11" t="s">
        <v>2958</v>
      </c>
      <c r="L1194" s="11">
        <v>2</v>
      </c>
    </row>
    <row r="1195" spans="1:12">
      <c r="A1195" s="11" t="s">
        <v>2195</v>
      </c>
      <c r="D1195" s="11" t="s">
        <v>260</v>
      </c>
      <c r="E1195" s="19" t="s">
        <v>2445</v>
      </c>
      <c r="F1195" s="10">
        <v>42036</v>
      </c>
      <c r="G1195" s="10">
        <v>44228</v>
      </c>
      <c r="H1195" s="11">
        <v>7</v>
      </c>
      <c r="I1195" s="20" t="s">
        <v>259</v>
      </c>
      <c r="J1195" s="11" t="s">
        <v>261</v>
      </c>
      <c r="K1195" s="11" t="s">
        <v>2958</v>
      </c>
      <c r="L1195" s="11">
        <v>2</v>
      </c>
    </row>
    <row r="1196" spans="1:12">
      <c r="A1196" s="11" t="s">
        <v>2196</v>
      </c>
      <c r="D1196" s="11" t="s">
        <v>260</v>
      </c>
      <c r="E1196" s="19" t="s">
        <v>2446</v>
      </c>
      <c r="F1196" s="10">
        <v>42036</v>
      </c>
      <c r="G1196" s="10">
        <v>44228</v>
      </c>
      <c r="H1196" s="11">
        <v>7</v>
      </c>
      <c r="I1196" s="20" t="s">
        <v>259</v>
      </c>
      <c r="J1196" s="11" t="s">
        <v>261</v>
      </c>
      <c r="K1196" s="11" t="s">
        <v>2958</v>
      </c>
      <c r="L1196" s="11">
        <v>2</v>
      </c>
    </row>
    <row r="1197" spans="1:12">
      <c r="A1197" s="11" t="s">
        <v>2197</v>
      </c>
      <c r="D1197" s="11" t="s">
        <v>260</v>
      </c>
      <c r="E1197" s="19" t="s">
        <v>2447</v>
      </c>
      <c r="F1197" s="10">
        <v>42036</v>
      </c>
      <c r="G1197" s="10">
        <v>44228</v>
      </c>
      <c r="H1197" s="11">
        <v>7</v>
      </c>
      <c r="I1197" s="20" t="s">
        <v>259</v>
      </c>
      <c r="J1197" s="11" t="s">
        <v>261</v>
      </c>
      <c r="K1197" s="11" t="s">
        <v>2958</v>
      </c>
      <c r="L1197" s="11">
        <v>2</v>
      </c>
    </row>
    <row r="1198" spans="1:12">
      <c r="A1198" s="11" t="s">
        <v>2198</v>
      </c>
      <c r="D1198" s="11" t="s">
        <v>260</v>
      </c>
      <c r="E1198" s="19" t="s">
        <v>2448</v>
      </c>
      <c r="F1198" s="10">
        <v>42036</v>
      </c>
      <c r="G1198" s="10">
        <v>44228</v>
      </c>
      <c r="H1198" s="11">
        <v>7</v>
      </c>
      <c r="I1198" s="20" t="s">
        <v>259</v>
      </c>
      <c r="J1198" s="11" t="s">
        <v>261</v>
      </c>
      <c r="K1198" s="11" t="s">
        <v>2958</v>
      </c>
      <c r="L1198" s="11">
        <v>2</v>
      </c>
    </row>
    <row r="1199" spans="1:12">
      <c r="A1199" s="11" t="s">
        <v>2199</v>
      </c>
      <c r="D1199" s="11" t="s">
        <v>260</v>
      </c>
      <c r="E1199" s="19" t="s">
        <v>2449</v>
      </c>
      <c r="F1199" s="10">
        <v>42036</v>
      </c>
      <c r="G1199" s="10">
        <v>44228</v>
      </c>
      <c r="H1199" s="11">
        <v>7</v>
      </c>
      <c r="I1199" s="20" t="s">
        <v>259</v>
      </c>
      <c r="J1199" s="11" t="s">
        <v>261</v>
      </c>
      <c r="K1199" s="11" t="s">
        <v>2958</v>
      </c>
      <c r="L1199" s="11">
        <v>2</v>
      </c>
    </row>
    <row r="1200" spans="1:12">
      <c r="A1200" s="11" t="s">
        <v>2200</v>
      </c>
      <c r="D1200" s="11" t="s">
        <v>260</v>
      </c>
      <c r="E1200" s="19" t="s">
        <v>2450</v>
      </c>
      <c r="F1200" s="10">
        <v>42036</v>
      </c>
      <c r="G1200" s="10">
        <v>44228</v>
      </c>
      <c r="H1200" s="11">
        <v>7</v>
      </c>
      <c r="I1200" s="20" t="s">
        <v>259</v>
      </c>
      <c r="J1200" s="11" t="s">
        <v>261</v>
      </c>
      <c r="K1200" s="11" t="s">
        <v>2958</v>
      </c>
      <c r="L1200" s="11">
        <v>2</v>
      </c>
    </row>
    <row r="1201" spans="1:12">
      <c r="A1201" s="11" t="s">
        <v>2201</v>
      </c>
      <c r="D1201" s="11" t="s">
        <v>260</v>
      </c>
      <c r="E1201" s="19" t="s">
        <v>2451</v>
      </c>
      <c r="F1201" s="10">
        <v>42036</v>
      </c>
      <c r="G1201" s="10">
        <v>44228</v>
      </c>
      <c r="H1201" s="11">
        <v>7</v>
      </c>
      <c r="I1201" s="20" t="s">
        <v>259</v>
      </c>
      <c r="J1201" s="11" t="s">
        <v>261</v>
      </c>
      <c r="K1201" s="11" t="s">
        <v>2958</v>
      </c>
      <c r="L1201" s="11">
        <v>2</v>
      </c>
    </row>
    <row r="1202" spans="1:12">
      <c r="A1202" s="11" t="s">
        <v>2202</v>
      </c>
      <c r="D1202" s="11" t="s">
        <v>260</v>
      </c>
      <c r="E1202" s="19" t="s">
        <v>2452</v>
      </c>
      <c r="F1202" s="10">
        <v>42036</v>
      </c>
      <c r="G1202" s="10">
        <v>44228</v>
      </c>
      <c r="H1202" s="11">
        <v>7</v>
      </c>
      <c r="I1202" s="20" t="s">
        <v>259</v>
      </c>
      <c r="J1202" s="11" t="s">
        <v>261</v>
      </c>
      <c r="K1202" s="11" t="s">
        <v>2958</v>
      </c>
      <c r="L1202" s="11">
        <v>2</v>
      </c>
    </row>
    <row r="1203" spans="1:12">
      <c r="A1203" s="11" t="s">
        <v>2203</v>
      </c>
      <c r="D1203" s="11" t="s">
        <v>260</v>
      </c>
      <c r="E1203" s="19" t="s">
        <v>2453</v>
      </c>
      <c r="F1203" s="10">
        <v>42036</v>
      </c>
      <c r="G1203" s="10">
        <v>44228</v>
      </c>
      <c r="H1203" s="11">
        <v>7</v>
      </c>
      <c r="I1203" s="20" t="s">
        <v>259</v>
      </c>
      <c r="J1203" s="11" t="s">
        <v>261</v>
      </c>
      <c r="K1203" s="11" t="s">
        <v>2958</v>
      </c>
      <c r="L1203" s="11">
        <v>2</v>
      </c>
    </row>
    <row r="1204" spans="1:12">
      <c r="A1204" s="11" t="s">
        <v>2204</v>
      </c>
      <c r="D1204" s="11" t="s">
        <v>260</v>
      </c>
      <c r="E1204" s="19" t="s">
        <v>2454</v>
      </c>
      <c r="F1204" s="10">
        <v>42036</v>
      </c>
      <c r="G1204" s="10">
        <v>44228</v>
      </c>
      <c r="H1204" s="11">
        <v>7</v>
      </c>
      <c r="I1204" s="20" t="s">
        <v>259</v>
      </c>
      <c r="J1204" s="11" t="s">
        <v>261</v>
      </c>
      <c r="K1204" s="11" t="s">
        <v>2958</v>
      </c>
      <c r="L1204" s="11">
        <v>2</v>
      </c>
    </row>
    <row r="1205" spans="1:12">
      <c r="A1205" s="11" t="s">
        <v>2205</v>
      </c>
      <c r="D1205" s="11" t="s">
        <v>260</v>
      </c>
      <c r="E1205" s="19" t="s">
        <v>2455</v>
      </c>
      <c r="F1205" s="10">
        <v>42036</v>
      </c>
      <c r="G1205" s="10">
        <v>44228</v>
      </c>
      <c r="H1205" s="11">
        <v>7</v>
      </c>
      <c r="I1205" s="20" t="s">
        <v>259</v>
      </c>
      <c r="J1205" s="11" t="s">
        <v>261</v>
      </c>
      <c r="K1205" s="11" t="s">
        <v>2958</v>
      </c>
      <c r="L1205" s="11">
        <v>2</v>
      </c>
    </row>
    <row r="1206" spans="1:12">
      <c r="A1206" s="11" t="s">
        <v>2206</v>
      </c>
      <c r="D1206" s="11" t="s">
        <v>260</v>
      </c>
      <c r="E1206" s="19" t="s">
        <v>2456</v>
      </c>
      <c r="F1206" s="10">
        <v>42036</v>
      </c>
      <c r="G1206" s="10">
        <v>44228</v>
      </c>
      <c r="H1206" s="11">
        <v>7</v>
      </c>
      <c r="I1206" s="20" t="s">
        <v>259</v>
      </c>
      <c r="J1206" s="11" t="s">
        <v>261</v>
      </c>
      <c r="K1206" s="11" t="s">
        <v>2958</v>
      </c>
      <c r="L1206" s="11">
        <v>2</v>
      </c>
    </row>
    <row r="1207" spans="1:12">
      <c r="A1207" s="11" t="s">
        <v>2207</v>
      </c>
      <c r="D1207" s="11" t="s">
        <v>260</v>
      </c>
      <c r="E1207" s="19" t="s">
        <v>2457</v>
      </c>
      <c r="F1207" s="10">
        <v>42036</v>
      </c>
      <c r="G1207" s="10">
        <v>44228</v>
      </c>
      <c r="H1207" s="11">
        <v>7</v>
      </c>
      <c r="I1207" s="20" t="s">
        <v>259</v>
      </c>
      <c r="J1207" s="11" t="s">
        <v>261</v>
      </c>
      <c r="K1207" s="11" t="s">
        <v>2958</v>
      </c>
      <c r="L1207" s="11">
        <v>2</v>
      </c>
    </row>
    <row r="1208" spans="1:12">
      <c r="A1208" s="11" t="s">
        <v>2208</v>
      </c>
      <c r="D1208" s="11" t="s">
        <v>260</v>
      </c>
      <c r="E1208" s="19" t="s">
        <v>2458</v>
      </c>
      <c r="F1208" s="10">
        <v>42036</v>
      </c>
      <c r="G1208" s="10">
        <v>44228</v>
      </c>
      <c r="H1208" s="11">
        <v>7</v>
      </c>
      <c r="I1208" s="20" t="s">
        <v>259</v>
      </c>
      <c r="J1208" s="11" t="s">
        <v>261</v>
      </c>
      <c r="K1208" s="11" t="s">
        <v>2958</v>
      </c>
      <c r="L1208" s="11">
        <v>2</v>
      </c>
    </row>
    <row r="1209" spans="1:12">
      <c r="A1209" s="11" t="s">
        <v>2209</v>
      </c>
      <c r="D1209" s="11" t="s">
        <v>260</v>
      </c>
      <c r="E1209" s="19" t="s">
        <v>2459</v>
      </c>
      <c r="F1209" s="10">
        <v>42036</v>
      </c>
      <c r="G1209" s="10">
        <v>44228</v>
      </c>
      <c r="H1209" s="11">
        <v>7</v>
      </c>
      <c r="I1209" s="20" t="s">
        <v>259</v>
      </c>
      <c r="J1209" s="11" t="s">
        <v>261</v>
      </c>
      <c r="K1209" s="11" t="s">
        <v>2958</v>
      </c>
      <c r="L1209" s="11">
        <v>2</v>
      </c>
    </row>
    <row r="1210" spans="1:12">
      <c r="A1210" s="11" t="s">
        <v>2210</v>
      </c>
      <c r="D1210" s="11" t="s">
        <v>260</v>
      </c>
      <c r="E1210" s="19" t="s">
        <v>2460</v>
      </c>
      <c r="F1210" s="10">
        <v>42036</v>
      </c>
      <c r="G1210" s="10">
        <v>44228</v>
      </c>
      <c r="H1210" s="11">
        <v>7</v>
      </c>
      <c r="I1210" s="20" t="s">
        <v>259</v>
      </c>
      <c r="J1210" s="11" t="s">
        <v>261</v>
      </c>
      <c r="K1210" s="11" t="s">
        <v>2958</v>
      </c>
      <c r="L1210" s="11">
        <v>2</v>
      </c>
    </row>
    <row r="1211" spans="1:12">
      <c r="A1211" s="11" t="s">
        <v>2211</v>
      </c>
      <c r="D1211" s="11" t="s">
        <v>260</v>
      </c>
      <c r="E1211" s="19" t="s">
        <v>2461</v>
      </c>
      <c r="F1211" s="10">
        <v>42036</v>
      </c>
      <c r="G1211" s="10">
        <v>44228</v>
      </c>
      <c r="H1211" s="11">
        <v>7</v>
      </c>
      <c r="I1211" s="20" t="s">
        <v>259</v>
      </c>
      <c r="J1211" s="11" t="s">
        <v>261</v>
      </c>
      <c r="K1211" s="11" t="s">
        <v>2958</v>
      </c>
      <c r="L1211" s="11">
        <v>2</v>
      </c>
    </row>
    <row r="1212" spans="1:12">
      <c r="A1212" s="11" t="s">
        <v>2212</v>
      </c>
      <c r="D1212" s="11" t="s">
        <v>260</v>
      </c>
      <c r="E1212" s="19" t="s">
        <v>2462</v>
      </c>
      <c r="F1212" s="10">
        <v>42036</v>
      </c>
      <c r="G1212" s="10">
        <v>44228</v>
      </c>
      <c r="H1212" s="11">
        <v>7</v>
      </c>
      <c r="I1212" s="20" t="s">
        <v>259</v>
      </c>
      <c r="J1212" s="11" t="s">
        <v>261</v>
      </c>
      <c r="K1212" s="11" t="s">
        <v>2958</v>
      </c>
      <c r="L1212" s="11">
        <v>2</v>
      </c>
    </row>
    <row r="1213" spans="1:12">
      <c r="A1213" s="11" t="s">
        <v>2213</v>
      </c>
      <c r="D1213" s="11" t="s">
        <v>260</v>
      </c>
      <c r="E1213" s="19" t="s">
        <v>2463</v>
      </c>
      <c r="F1213" s="10">
        <v>42036</v>
      </c>
      <c r="G1213" s="10">
        <v>44228</v>
      </c>
      <c r="H1213" s="11">
        <v>7</v>
      </c>
      <c r="I1213" s="20" t="s">
        <v>259</v>
      </c>
      <c r="J1213" s="11" t="s">
        <v>261</v>
      </c>
      <c r="K1213" s="11" t="s">
        <v>2958</v>
      </c>
      <c r="L1213" s="11">
        <v>2</v>
      </c>
    </row>
    <row r="1214" spans="1:12">
      <c r="A1214" s="11" t="s">
        <v>2214</v>
      </c>
      <c r="D1214" s="11" t="s">
        <v>260</v>
      </c>
      <c r="E1214" s="19" t="s">
        <v>2464</v>
      </c>
      <c r="F1214" s="10">
        <v>42036</v>
      </c>
      <c r="G1214" s="10">
        <v>44228</v>
      </c>
      <c r="H1214" s="11">
        <v>7</v>
      </c>
      <c r="I1214" s="20" t="s">
        <v>259</v>
      </c>
      <c r="J1214" s="11" t="s">
        <v>261</v>
      </c>
      <c r="K1214" s="11" t="s">
        <v>2958</v>
      </c>
      <c r="L1214" s="11">
        <v>2</v>
      </c>
    </row>
    <row r="1215" spans="1:12">
      <c r="A1215" s="11" t="s">
        <v>2215</v>
      </c>
      <c r="D1215" s="11" t="s">
        <v>260</v>
      </c>
      <c r="E1215" s="19" t="s">
        <v>2465</v>
      </c>
      <c r="F1215" s="10">
        <v>42036</v>
      </c>
      <c r="G1215" s="10">
        <v>44228</v>
      </c>
      <c r="H1215" s="11">
        <v>7</v>
      </c>
      <c r="I1215" s="20" t="s">
        <v>259</v>
      </c>
      <c r="J1215" s="11" t="s">
        <v>261</v>
      </c>
      <c r="K1215" s="11" t="s">
        <v>2958</v>
      </c>
      <c r="L1215" s="11">
        <v>2</v>
      </c>
    </row>
    <row r="1216" spans="1:12">
      <c r="A1216" s="11" t="s">
        <v>2216</v>
      </c>
      <c r="D1216" s="11" t="s">
        <v>260</v>
      </c>
      <c r="E1216" s="19" t="s">
        <v>2466</v>
      </c>
      <c r="F1216" s="10">
        <v>42036</v>
      </c>
      <c r="G1216" s="10">
        <v>44228</v>
      </c>
      <c r="H1216" s="11">
        <v>7</v>
      </c>
      <c r="I1216" s="20" t="s">
        <v>259</v>
      </c>
      <c r="J1216" s="11" t="s">
        <v>261</v>
      </c>
      <c r="K1216" s="11" t="s">
        <v>2958</v>
      </c>
      <c r="L1216" s="11">
        <v>2</v>
      </c>
    </row>
    <row r="1217" spans="1:12">
      <c r="A1217" s="11" t="s">
        <v>2217</v>
      </c>
      <c r="D1217" s="11" t="s">
        <v>260</v>
      </c>
      <c r="E1217" s="19" t="s">
        <v>2467</v>
      </c>
      <c r="F1217" s="10">
        <v>42036</v>
      </c>
      <c r="G1217" s="10">
        <v>44228</v>
      </c>
      <c r="H1217" s="11">
        <v>7</v>
      </c>
      <c r="I1217" s="20" t="s">
        <v>259</v>
      </c>
      <c r="J1217" s="11" t="s">
        <v>261</v>
      </c>
      <c r="K1217" s="11" t="s">
        <v>2958</v>
      </c>
      <c r="L1217" s="11">
        <v>2</v>
      </c>
    </row>
    <row r="1218" spans="1:12">
      <c r="A1218" s="11" t="s">
        <v>2218</v>
      </c>
      <c r="D1218" s="11" t="s">
        <v>260</v>
      </c>
      <c r="E1218" s="19" t="s">
        <v>2468</v>
      </c>
      <c r="F1218" s="10">
        <v>42036</v>
      </c>
      <c r="G1218" s="10">
        <v>44228</v>
      </c>
      <c r="H1218" s="11">
        <v>7</v>
      </c>
      <c r="I1218" s="20" t="s">
        <v>259</v>
      </c>
      <c r="J1218" s="11" t="s">
        <v>261</v>
      </c>
      <c r="K1218" s="11" t="s">
        <v>2958</v>
      </c>
      <c r="L1218" s="11">
        <v>2</v>
      </c>
    </row>
    <row r="1219" spans="1:12">
      <c r="A1219" s="11" t="s">
        <v>2219</v>
      </c>
      <c r="D1219" s="11" t="s">
        <v>260</v>
      </c>
      <c r="E1219" s="19" t="s">
        <v>2469</v>
      </c>
      <c r="F1219" s="10">
        <v>42036</v>
      </c>
      <c r="G1219" s="10">
        <v>44228</v>
      </c>
      <c r="H1219" s="11">
        <v>7</v>
      </c>
      <c r="I1219" s="20" t="s">
        <v>259</v>
      </c>
      <c r="J1219" s="11" t="s">
        <v>261</v>
      </c>
      <c r="K1219" s="11" t="s">
        <v>2958</v>
      </c>
      <c r="L1219" s="11">
        <v>2</v>
      </c>
    </row>
    <row r="1220" spans="1:12">
      <c r="A1220" s="11" t="s">
        <v>2220</v>
      </c>
      <c r="D1220" s="11" t="s">
        <v>260</v>
      </c>
      <c r="E1220" s="19" t="s">
        <v>2470</v>
      </c>
      <c r="F1220" s="10">
        <v>42036</v>
      </c>
      <c r="G1220" s="10">
        <v>44228</v>
      </c>
      <c r="H1220" s="11">
        <v>7</v>
      </c>
      <c r="I1220" s="20" t="s">
        <v>259</v>
      </c>
      <c r="J1220" s="11" t="s">
        <v>261</v>
      </c>
      <c r="K1220" s="11" t="s">
        <v>2958</v>
      </c>
      <c r="L1220" s="11">
        <v>2</v>
      </c>
    </row>
    <row r="1221" spans="1:12">
      <c r="A1221" s="11" t="s">
        <v>2221</v>
      </c>
      <c r="D1221" s="11" t="s">
        <v>260</v>
      </c>
      <c r="E1221" s="19" t="s">
        <v>2471</v>
      </c>
      <c r="F1221" s="10">
        <v>42036</v>
      </c>
      <c r="G1221" s="10">
        <v>44228</v>
      </c>
      <c r="H1221" s="11">
        <v>7</v>
      </c>
      <c r="I1221" s="20" t="s">
        <v>259</v>
      </c>
      <c r="J1221" s="11" t="s">
        <v>261</v>
      </c>
      <c r="K1221" s="11" t="s">
        <v>2958</v>
      </c>
      <c r="L1221" s="11">
        <v>2</v>
      </c>
    </row>
    <row r="1222" spans="1:12">
      <c r="A1222" s="11" t="s">
        <v>2222</v>
      </c>
      <c r="D1222" s="11" t="s">
        <v>260</v>
      </c>
      <c r="E1222" s="19" t="s">
        <v>2472</v>
      </c>
      <c r="F1222" s="10">
        <v>42036</v>
      </c>
      <c r="G1222" s="10">
        <v>44228</v>
      </c>
      <c r="H1222" s="11">
        <v>7</v>
      </c>
      <c r="I1222" s="20" t="s">
        <v>259</v>
      </c>
      <c r="J1222" s="11" t="s">
        <v>261</v>
      </c>
      <c r="K1222" s="11" t="s">
        <v>2958</v>
      </c>
      <c r="L1222" s="11">
        <v>2</v>
      </c>
    </row>
    <row r="1223" spans="1:12">
      <c r="A1223" s="11" t="s">
        <v>2223</v>
      </c>
      <c r="D1223" s="11" t="s">
        <v>260</v>
      </c>
      <c r="E1223" s="19" t="s">
        <v>2473</v>
      </c>
      <c r="F1223" s="10">
        <v>42036</v>
      </c>
      <c r="G1223" s="10">
        <v>44228</v>
      </c>
      <c r="H1223" s="11">
        <v>7</v>
      </c>
      <c r="I1223" s="20" t="s">
        <v>259</v>
      </c>
      <c r="J1223" s="11" t="s">
        <v>261</v>
      </c>
      <c r="K1223" s="11" t="s">
        <v>2958</v>
      </c>
      <c r="L1223" s="11">
        <v>2</v>
      </c>
    </row>
    <row r="1224" spans="1:12">
      <c r="A1224" s="11" t="s">
        <v>2224</v>
      </c>
      <c r="D1224" s="11" t="s">
        <v>260</v>
      </c>
      <c r="E1224" s="19" t="s">
        <v>2474</v>
      </c>
      <c r="F1224" s="10">
        <v>42036</v>
      </c>
      <c r="G1224" s="10">
        <v>44228</v>
      </c>
      <c r="H1224" s="11">
        <v>7</v>
      </c>
      <c r="I1224" s="20" t="s">
        <v>259</v>
      </c>
      <c r="J1224" s="11" t="s">
        <v>261</v>
      </c>
      <c r="K1224" s="11" t="s">
        <v>2958</v>
      </c>
      <c r="L1224" s="11">
        <v>2</v>
      </c>
    </row>
    <row r="1225" spans="1:12">
      <c r="A1225" s="11" t="s">
        <v>2225</v>
      </c>
      <c r="D1225" s="11" t="s">
        <v>260</v>
      </c>
      <c r="E1225" s="19" t="s">
        <v>2475</v>
      </c>
      <c r="F1225" s="10">
        <v>42036</v>
      </c>
      <c r="G1225" s="10">
        <v>44228</v>
      </c>
      <c r="H1225" s="11">
        <v>7</v>
      </c>
      <c r="I1225" s="20" t="s">
        <v>259</v>
      </c>
      <c r="J1225" s="11" t="s">
        <v>261</v>
      </c>
      <c r="K1225" s="11" t="s">
        <v>2958</v>
      </c>
      <c r="L1225" s="11">
        <v>2</v>
      </c>
    </row>
    <row r="1226" spans="1:12">
      <c r="A1226" s="11" t="s">
        <v>2226</v>
      </c>
      <c r="D1226" s="11" t="s">
        <v>260</v>
      </c>
      <c r="E1226" s="19" t="s">
        <v>2476</v>
      </c>
      <c r="F1226" s="10">
        <v>42036</v>
      </c>
      <c r="G1226" s="10">
        <v>44228</v>
      </c>
      <c r="H1226" s="11">
        <v>7</v>
      </c>
      <c r="I1226" s="20" t="s">
        <v>259</v>
      </c>
      <c r="J1226" s="11" t="s">
        <v>261</v>
      </c>
      <c r="K1226" s="11" t="s">
        <v>2958</v>
      </c>
      <c r="L1226" s="11">
        <v>2</v>
      </c>
    </row>
    <row r="1227" spans="1:12">
      <c r="A1227" s="11" t="s">
        <v>2227</v>
      </c>
      <c r="D1227" s="11" t="s">
        <v>260</v>
      </c>
      <c r="E1227" s="19" t="s">
        <v>2477</v>
      </c>
      <c r="F1227" s="10">
        <v>42036</v>
      </c>
      <c r="G1227" s="10">
        <v>44228</v>
      </c>
      <c r="H1227" s="11">
        <v>7</v>
      </c>
      <c r="I1227" s="20" t="s">
        <v>259</v>
      </c>
      <c r="J1227" s="11" t="s">
        <v>261</v>
      </c>
      <c r="K1227" s="11" t="s">
        <v>2958</v>
      </c>
      <c r="L1227" s="11">
        <v>2</v>
      </c>
    </row>
    <row r="1228" spans="1:12">
      <c r="A1228" s="11" t="s">
        <v>2228</v>
      </c>
      <c r="D1228" s="11" t="s">
        <v>260</v>
      </c>
      <c r="E1228" s="19" t="s">
        <v>2478</v>
      </c>
      <c r="F1228" s="10">
        <v>42036</v>
      </c>
      <c r="G1228" s="10">
        <v>44228</v>
      </c>
      <c r="H1228" s="11">
        <v>7</v>
      </c>
      <c r="I1228" s="20" t="s">
        <v>259</v>
      </c>
      <c r="J1228" s="11" t="s">
        <v>261</v>
      </c>
      <c r="K1228" s="11" t="s">
        <v>2958</v>
      </c>
      <c r="L1228" s="11">
        <v>2</v>
      </c>
    </row>
    <row r="1229" spans="1:12">
      <c r="A1229" s="11" t="s">
        <v>2229</v>
      </c>
      <c r="D1229" s="11" t="s">
        <v>260</v>
      </c>
      <c r="E1229" s="19" t="s">
        <v>2479</v>
      </c>
      <c r="F1229" s="10">
        <v>42036</v>
      </c>
      <c r="G1229" s="10">
        <v>44228</v>
      </c>
      <c r="H1229" s="11">
        <v>7</v>
      </c>
      <c r="I1229" s="20" t="s">
        <v>259</v>
      </c>
      <c r="J1229" s="11" t="s">
        <v>261</v>
      </c>
      <c r="K1229" s="11" t="s">
        <v>2958</v>
      </c>
      <c r="L1229" s="11">
        <v>2</v>
      </c>
    </row>
    <row r="1230" spans="1:12">
      <c r="A1230" s="11" t="s">
        <v>2230</v>
      </c>
      <c r="D1230" s="11" t="s">
        <v>260</v>
      </c>
      <c r="E1230" s="19" t="s">
        <v>2480</v>
      </c>
      <c r="F1230" s="10">
        <v>42036</v>
      </c>
      <c r="G1230" s="10">
        <v>44228</v>
      </c>
      <c r="H1230" s="11">
        <v>7</v>
      </c>
      <c r="I1230" s="20" t="s">
        <v>259</v>
      </c>
      <c r="J1230" s="11" t="s">
        <v>261</v>
      </c>
      <c r="K1230" s="11" t="s">
        <v>2958</v>
      </c>
      <c r="L1230" s="11">
        <v>2</v>
      </c>
    </row>
    <row r="1231" spans="1:12">
      <c r="A1231" s="11" t="s">
        <v>2231</v>
      </c>
      <c r="D1231" s="11" t="s">
        <v>260</v>
      </c>
      <c r="E1231" s="19" t="s">
        <v>2481</v>
      </c>
      <c r="F1231" s="10">
        <v>42036</v>
      </c>
      <c r="G1231" s="10">
        <v>44228</v>
      </c>
      <c r="H1231" s="11">
        <v>7</v>
      </c>
      <c r="I1231" s="20" t="s">
        <v>259</v>
      </c>
      <c r="J1231" s="11" t="s">
        <v>261</v>
      </c>
      <c r="K1231" s="11" t="s">
        <v>2958</v>
      </c>
      <c r="L1231" s="11">
        <v>2</v>
      </c>
    </row>
    <row r="1232" spans="1:12">
      <c r="A1232" s="11" t="s">
        <v>2232</v>
      </c>
      <c r="D1232" s="11" t="s">
        <v>260</v>
      </c>
      <c r="E1232" s="19" t="s">
        <v>2482</v>
      </c>
      <c r="F1232" s="10">
        <v>42036</v>
      </c>
      <c r="G1232" s="10">
        <v>44228</v>
      </c>
      <c r="H1232" s="11">
        <v>7</v>
      </c>
      <c r="I1232" s="20" t="s">
        <v>259</v>
      </c>
      <c r="J1232" s="11" t="s">
        <v>261</v>
      </c>
      <c r="K1232" s="11" t="s">
        <v>2958</v>
      </c>
      <c r="L1232" s="11">
        <v>2</v>
      </c>
    </row>
    <row r="1233" spans="1:12">
      <c r="A1233" s="11" t="s">
        <v>2233</v>
      </c>
      <c r="D1233" s="11" t="s">
        <v>260</v>
      </c>
      <c r="E1233" s="19" t="s">
        <v>2483</v>
      </c>
      <c r="F1233" s="10">
        <v>42036</v>
      </c>
      <c r="G1233" s="10">
        <v>44228</v>
      </c>
      <c r="H1233" s="11">
        <v>7</v>
      </c>
      <c r="I1233" s="20" t="s">
        <v>259</v>
      </c>
      <c r="J1233" s="11" t="s">
        <v>261</v>
      </c>
      <c r="K1233" s="11" t="s">
        <v>2958</v>
      </c>
      <c r="L1233" s="11">
        <v>2</v>
      </c>
    </row>
    <row r="1234" spans="1:12">
      <c r="A1234" s="11" t="s">
        <v>2234</v>
      </c>
      <c r="D1234" s="11" t="s">
        <v>260</v>
      </c>
      <c r="E1234" s="19" t="s">
        <v>2484</v>
      </c>
      <c r="F1234" s="10">
        <v>42036</v>
      </c>
      <c r="G1234" s="10">
        <v>44228</v>
      </c>
      <c r="H1234" s="11">
        <v>7</v>
      </c>
      <c r="I1234" s="20" t="s">
        <v>259</v>
      </c>
      <c r="J1234" s="11" t="s">
        <v>261</v>
      </c>
      <c r="K1234" s="11" t="s">
        <v>2958</v>
      </c>
      <c r="L1234" s="11">
        <v>2</v>
      </c>
    </row>
    <row r="1235" spans="1:12">
      <c r="A1235" s="11" t="s">
        <v>2235</v>
      </c>
      <c r="D1235" s="11" t="s">
        <v>260</v>
      </c>
      <c r="E1235" s="19" t="s">
        <v>2485</v>
      </c>
      <c r="F1235" s="10">
        <v>42036</v>
      </c>
      <c r="G1235" s="10">
        <v>44228</v>
      </c>
      <c r="H1235" s="11">
        <v>7</v>
      </c>
      <c r="I1235" s="20" t="s">
        <v>259</v>
      </c>
      <c r="J1235" s="11" t="s">
        <v>261</v>
      </c>
      <c r="K1235" s="11" t="s">
        <v>2958</v>
      </c>
      <c r="L1235" s="11">
        <v>2</v>
      </c>
    </row>
    <row r="1236" spans="1:12">
      <c r="A1236" s="11" t="s">
        <v>2236</v>
      </c>
      <c r="D1236" s="11" t="s">
        <v>260</v>
      </c>
      <c r="E1236" s="19" t="s">
        <v>2486</v>
      </c>
      <c r="F1236" s="10">
        <v>42036</v>
      </c>
      <c r="G1236" s="10">
        <v>44228</v>
      </c>
      <c r="H1236" s="11">
        <v>7</v>
      </c>
      <c r="I1236" s="20" t="s">
        <v>259</v>
      </c>
      <c r="J1236" s="11" t="s">
        <v>261</v>
      </c>
      <c r="K1236" s="11" t="s">
        <v>2958</v>
      </c>
      <c r="L1236" s="11">
        <v>2</v>
      </c>
    </row>
    <row r="1237" spans="1:12">
      <c r="A1237" s="11" t="s">
        <v>2237</v>
      </c>
      <c r="D1237" s="11" t="s">
        <v>260</v>
      </c>
      <c r="E1237" s="19" t="s">
        <v>2487</v>
      </c>
      <c r="F1237" s="10">
        <v>42036</v>
      </c>
      <c r="G1237" s="10">
        <v>44228</v>
      </c>
      <c r="H1237" s="11">
        <v>7</v>
      </c>
      <c r="I1237" s="20" t="s">
        <v>259</v>
      </c>
      <c r="J1237" s="11" t="s">
        <v>261</v>
      </c>
      <c r="K1237" s="11" t="s">
        <v>2958</v>
      </c>
      <c r="L1237" s="11">
        <v>2</v>
      </c>
    </row>
    <row r="1238" spans="1:12">
      <c r="A1238" s="11" t="s">
        <v>2238</v>
      </c>
      <c r="D1238" s="11" t="s">
        <v>260</v>
      </c>
      <c r="E1238" s="19" t="s">
        <v>2488</v>
      </c>
      <c r="F1238" s="10">
        <v>42036</v>
      </c>
      <c r="G1238" s="10">
        <v>44228</v>
      </c>
      <c r="H1238" s="11">
        <v>7</v>
      </c>
      <c r="I1238" s="20" t="s">
        <v>259</v>
      </c>
      <c r="J1238" s="11" t="s">
        <v>261</v>
      </c>
      <c r="K1238" s="11" t="s">
        <v>2958</v>
      </c>
      <c r="L1238" s="11">
        <v>2</v>
      </c>
    </row>
    <row r="1239" spans="1:12">
      <c r="A1239" s="11" t="s">
        <v>2239</v>
      </c>
      <c r="D1239" s="11" t="s">
        <v>260</v>
      </c>
      <c r="E1239" s="19" t="s">
        <v>2489</v>
      </c>
      <c r="F1239" s="10">
        <v>42036</v>
      </c>
      <c r="G1239" s="10">
        <v>44228</v>
      </c>
      <c r="H1239" s="11">
        <v>7</v>
      </c>
      <c r="I1239" s="20" t="s">
        <v>259</v>
      </c>
      <c r="J1239" s="11" t="s">
        <v>261</v>
      </c>
      <c r="K1239" s="11" t="s">
        <v>2958</v>
      </c>
      <c r="L1239" s="11">
        <v>2</v>
      </c>
    </row>
    <row r="1240" spans="1:12">
      <c r="A1240" s="11" t="s">
        <v>2240</v>
      </c>
      <c r="D1240" s="11" t="s">
        <v>260</v>
      </c>
      <c r="E1240" s="19" t="s">
        <v>2490</v>
      </c>
      <c r="F1240" s="10">
        <v>42036</v>
      </c>
      <c r="G1240" s="10">
        <v>44228</v>
      </c>
      <c r="H1240" s="11">
        <v>7</v>
      </c>
      <c r="I1240" s="20" t="s">
        <v>259</v>
      </c>
      <c r="J1240" s="11" t="s">
        <v>261</v>
      </c>
      <c r="K1240" s="11" t="s">
        <v>2958</v>
      </c>
      <c r="L1240" s="11">
        <v>2</v>
      </c>
    </row>
    <row r="1241" spans="1:12">
      <c r="A1241" s="11" t="s">
        <v>2241</v>
      </c>
      <c r="D1241" s="11" t="s">
        <v>260</v>
      </c>
      <c r="E1241" s="19" t="s">
        <v>2491</v>
      </c>
      <c r="F1241" s="10">
        <v>42036</v>
      </c>
      <c r="G1241" s="10">
        <v>44228</v>
      </c>
      <c r="H1241" s="11">
        <v>7</v>
      </c>
      <c r="I1241" s="20" t="s">
        <v>259</v>
      </c>
      <c r="J1241" s="11" t="s">
        <v>261</v>
      </c>
      <c r="K1241" s="11" t="s">
        <v>2958</v>
      </c>
      <c r="L1241" s="11">
        <v>2</v>
      </c>
    </row>
    <row r="1242" spans="1:12">
      <c r="A1242" s="11" t="s">
        <v>2242</v>
      </c>
      <c r="D1242" s="11" t="s">
        <v>260</v>
      </c>
      <c r="E1242" s="19" t="s">
        <v>2492</v>
      </c>
      <c r="F1242" s="10">
        <v>42036</v>
      </c>
      <c r="G1242" s="10">
        <v>44228</v>
      </c>
      <c r="H1242" s="11">
        <v>7</v>
      </c>
      <c r="I1242" s="20" t="s">
        <v>259</v>
      </c>
      <c r="J1242" s="11" t="s">
        <v>261</v>
      </c>
      <c r="K1242" s="11" t="s">
        <v>2958</v>
      </c>
      <c r="L1242" s="11">
        <v>2</v>
      </c>
    </row>
    <row r="1243" spans="1:12">
      <c r="A1243" s="11" t="s">
        <v>2243</v>
      </c>
      <c r="D1243" s="11" t="s">
        <v>260</v>
      </c>
      <c r="E1243" s="19" t="s">
        <v>2493</v>
      </c>
      <c r="F1243" s="10">
        <v>42036</v>
      </c>
      <c r="G1243" s="10">
        <v>44228</v>
      </c>
      <c r="H1243" s="11">
        <v>7</v>
      </c>
      <c r="I1243" s="20" t="s">
        <v>259</v>
      </c>
      <c r="J1243" s="11" t="s">
        <v>261</v>
      </c>
      <c r="K1243" s="11" t="s">
        <v>2958</v>
      </c>
      <c r="L1243" s="11">
        <v>2</v>
      </c>
    </row>
    <row r="1244" spans="1:12">
      <c r="A1244" s="11" t="s">
        <v>2244</v>
      </c>
      <c r="D1244" s="11" t="s">
        <v>260</v>
      </c>
      <c r="E1244" s="19" t="s">
        <v>2494</v>
      </c>
      <c r="F1244" s="10">
        <v>42036</v>
      </c>
      <c r="G1244" s="10">
        <v>44228</v>
      </c>
      <c r="H1244" s="11">
        <v>7</v>
      </c>
      <c r="I1244" s="20" t="s">
        <v>259</v>
      </c>
      <c r="J1244" s="11" t="s">
        <v>261</v>
      </c>
      <c r="K1244" s="11" t="s">
        <v>2958</v>
      </c>
      <c r="L1244" s="11">
        <v>2</v>
      </c>
    </row>
    <row r="1245" spans="1:12">
      <c r="A1245" s="11" t="s">
        <v>2245</v>
      </c>
      <c r="D1245" s="11" t="s">
        <v>260</v>
      </c>
      <c r="E1245" s="19" t="s">
        <v>2495</v>
      </c>
      <c r="F1245" s="10">
        <v>42036</v>
      </c>
      <c r="G1245" s="10">
        <v>44228</v>
      </c>
      <c r="H1245" s="11">
        <v>7</v>
      </c>
      <c r="I1245" s="20" t="s">
        <v>259</v>
      </c>
      <c r="J1245" s="11" t="s">
        <v>261</v>
      </c>
      <c r="K1245" s="11" t="s">
        <v>2958</v>
      </c>
      <c r="L1245" s="11">
        <v>2</v>
      </c>
    </row>
    <row r="1246" spans="1:12">
      <c r="A1246" s="11" t="s">
        <v>2246</v>
      </c>
      <c r="D1246" s="11" t="s">
        <v>260</v>
      </c>
      <c r="E1246" s="19" t="s">
        <v>2496</v>
      </c>
      <c r="F1246" s="10">
        <v>42036</v>
      </c>
      <c r="G1246" s="10">
        <v>44228</v>
      </c>
      <c r="H1246" s="11">
        <v>7</v>
      </c>
      <c r="I1246" s="20" t="s">
        <v>259</v>
      </c>
      <c r="J1246" s="11" t="s">
        <v>261</v>
      </c>
      <c r="K1246" s="11" t="s">
        <v>2958</v>
      </c>
      <c r="L1246" s="11">
        <v>2</v>
      </c>
    </row>
    <row r="1247" spans="1:12">
      <c r="A1247" s="11" t="s">
        <v>2247</v>
      </c>
      <c r="D1247" s="11" t="s">
        <v>260</v>
      </c>
      <c r="E1247" s="19" t="s">
        <v>2497</v>
      </c>
      <c r="F1247" s="10">
        <v>42036</v>
      </c>
      <c r="G1247" s="10">
        <v>44228</v>
      </c>
      <c r="H1247" s="11">
        <v>7</v>
      </c>
      <c r="I1247" s="20" t="s">
        <v>259</v>
      </c>
      <c r="J1247" s="11" t="s">
        <v>261</v>
      </c>
      <c r="K1247" s="11" t="s">
        <v>2958</v>
      </c>
      <c r="L1247" s="11">
        <v>2</v>
      </c>
    </row>
    <row r="1248" spans="1:12">
      <c r="A1248" s="11" t="s">
        <v>2248</v>
      </c>
      <c r="D1248" s="11" t="s">
        <v>260</v>
      </c>
      <c r="E1248" s="19" t="s">
        <v>2498</v>
      </c>
      <c r="F1248" s="10">
        <v>42036</v>
      </c>
      <c r="G1248" s="10">
        <v>44228</v>
      </c>
      <c r="H1248" s="11">
        <v>7</v>
      </c>
      <c r="I1248" s="20" t="s">
        <v>259</v>
      </c>
      <c r="J1248" s="11" t="s">
        <v>261</v>
      </c>
      <c r="K1248" s="11" t="s">
        <v>2958</v>
      </c>
      <c r="L1248" s="11">
        <v>2</v>
      </c>
    </row>
    <row r="1249" spans="1:12">
      <c r="A1249" s="11" t="s">
        <v>2249</v>
      </c>
      <c r="D1249" s="11" t="s">
        <v>260</v>
      </c>
      <c r="E1249" s="19" t="s">
        <v>2499</v>
      </c>
      <c r="F1249" s="10">
        <v>42036</v>
      </c>
      <c r="G1249" s="10">
        <v>44228</v>
      </c>
      <c r="H1249" s="11">
        <v>7</v>
      </c>
      <c r="I1249" s="20" t="s">
        <v>259</v>
      </c>
      <c r="J1249" s="11" t="s">
        <v>261</v>
      </c>
      <c r="K1249" s="11" t="s">
        <v>2958</v>
      </c>
      <c r="L1249" s="11">
        <v>2</v>
      </c>
    </row>
    <row r="1250" spans="1:12">
      <c r="A1250" s="11" t="s">
        <v>2250</v>
      </c>
      <c r="D1250" s="11" t="s">
        <v>260</v>
      </c>
      <c r="E1250" s="19" t="s">
        <v>2500</v>
      </c>
      <c r="F1250" s="10">
        <v>42036</v>
      </c>
      <c r="G1250" s="10">
        <v>44228</v>
      </c>
      <c r="H1250" s="11">
        <v>7</v>
      </c>
      <c r="I1250" s="20" t="s">
        <v>259</v>
      </c>
      <c r="J1250" s="11" t="s">
        <v>261</v>
      </c>
      <c r="K1250" s="11" t="s">
        <v>2958</v>
      </c>
      <c r="L1250" s="11">
        <v>2</v>
      </c>
    </row>
    <row r="1251" spans="1:12">
      <c r="A1251" s="11" t="s">
        <v>2251</v>
      </c>
      <c r="D1251" s="11" t="s">
        <v>260</v>
      </c>
      <c r="E1251" s="19" t="s">
        <v>2501</v>
      </c>
      <c r="F1251" s="10">
        <v>42036</v>
      </c>
      <c r="G1251" s="10">
        <v>44228</v>
      </c>
      <c r="H1251" s="11">
        <v>7</v>
      </c>
      <c r="I1251" s="20" t="s">
        <v>259</v>
      </c>
      <c r="J1251" s="11" t="s">
        <v>261</v>
      </c>
      <c r="K1251" s="11" t="s">
        <v>2958</v>
      </c>
      <c r="L1251" s="11">
        <v>2</v>
      </c>
    </row>
    <row r="1252" spans="1:12">
      <c r="A1252" s="11" t="s">
        <v>2252</v>
      </c>
      <c r="D1252" s="11" t="s">
        <v>260</v>
      </c>
      <c r="E1252" s="19" t="s">
        <v>2502</v>
      </c>
      <c r="F1252" s="10">
        <v>42036</v>
      </c>
      <c r="G1252" s="10">
        <v>44228</v>
      </c>
      <c r="H1252" s="11">
        <v>7</v>
      </c>
      <c r="I1252" s="20" t="s">
        <v>259</v>
      </c>
      <c r="J1252" s="11" t="s">
        <v>261</v>
      </c>
      <c r="K1252" s="11" t="s">
        <v>2958</v>
      </c>
      <c r="L1252" s="11">
        <v>2</v>
      </c>
    </row>
    <row r="1253" spans="1:12">
      <c r="A1253" s="11" t="s">
        <v>2253</v>
      </c>
      <c r="D1253" s="11" t="s">
        <v>260</v>
      </c>
      <c r="E1253" s="19" t="s">
        <v>2503</v>
      </c>
      <c r="F1253" s="10">
        <v>42036</v>
      </c>
      <c r="G1253" s="10">
        <v>44228</v>
      </c>
      <c r="H1253" s="11">
        <v>7</v>
      </c>
      <c r="I1253" s="20" t="s">
        <v>259</v>
      </c>
      <c r="J1253" s="11" t="s">
        <v>261</v>
      </c>
      <c r="K1253" s="11" t="s">
        <v>2958</v>
      </c>
      <c r="L1253" s="11">
        <v>2</v>
      </c>
    </row>
    <row r="1254" spans="1:12">
      <c r="A1254" s="11" t="s">
        <v>2254</v>
      </c>
      <c r="D1254" s="11" t="s">
        <v>260</v>
      </c>
      <c r="E1254" s="19" t="s">
        <v>2504</v>
      </c>
      <c r="F1254" s="10">
        <v>42036</v>
      </c>
      <c r="G1254" s="10">
        <v>44228</v>
      </c>
      <c r="H1254" s="11">
        <v>7</v>
      </c>
      <c r="I1254" s="20" t="s">
        <v>259</v>
      </c>
      <c r="J1254" s="11" t="s">
        <v>261</v>
      </c>
      <c r="K1254" s="11" t="s">
        <v>2958</v>
      </c>
      <c r="L1254" s="11">
        <v>2</v>
      </c>
    </row>
    <row r="1255" spans="1:12">
      <c r="A1255" s="11" t="s">
        <v>2255</v>
      </c>
      <c r="D1255" s="11" t="s">
        <v>260</v>
      </c>
      <c r="E1255" s="19" t="s">
        <v>2505</v>
      </c>
      <c r="F1255" s="10">
        <v>42036</v>
      </c>
      <c r="G1255" s="10">
        <v>44228</v>
      </c>
      <c r="H1255" s="11">
        <v>7</v>
      </c>
      <c r="I1255" s="20" t="s">
        <v>259</v>
      </c>
      <c r="J1255" s="11" t="s">
        <v>261</v>
      </c>
      <c r="K1255" s="11" t="s">
        <v>2958</v>
      </c>
      <c r="L1255" s="11">
        <v>2</v>
      </c>
    </row>
    <row r="1256" spans="1:12">
      <c r="A1256" s="11" t="s">
        <v>2256</v>
      </c>
      <c r="D1256" s="11" t="s">
        <v>260</v>
      </c>
      <c r="E1256" s="19" t="s">
        <v>2506</v>
      </c>
      <c r="F1256" s="10">
        <v>42036</v>
      </c>
      <c r="G1256" s="10">
        <v>44228</v>
      </c>
      <c r="H1256" s="11">
        <v>7</v>
      </c>
      <c r="I1256" s="20" t="s">
        <v>259</v>
      </c>
      <c r="J1256" s="11" t="s">
        <v>261</v>
      </c>
      <c r="K1256" s="11" t="s">
        <v>2958</v>
      </c>
      <c r="L1256" s="11">
        <v>2</v>
      </c>
    </row>
    <row r="1257" spans="1:12">
      <c r="A1257" s="11" t="s">
        <v>2257</v>
      </c>
      <c r="D1257" s="11" t="s">
        <v>260</v>
      </c>
      <c r="E1257" s="19" t="s">
        <v>2507</v>
      </c>
      <c r="F1257" s="10">
        <v>42036</v>
      </c>
      <c r="G1257" s="10">
        <v>44228</v>
      </c>
      <c r="H1257" s="11">
        <v>7</v>
      </c>
      <c r="I1257" s="20" t="s">
        <v>259</v>
      </c>
      <c r="J1257" s="11" t="s">
        <v>261</v>
      </c>
      <c r="K1257" s="11" t="s">
        <v>2958</v>
      </c>
      <c r="L1257" s="11">
        <v>2</v>
      </c>
    </row>
    <row r="1258" spans="1:12">
      <c r="A1258" s="11" t="s">
        <v>2258</v>
      </c>
      <c r="D1258" s="11" t="s">
        <v>260</v>
      </c>
      <c r="E1258" s="19" t="s">
        <v>2508</v>
      </c>
      <c r="F1258" s="10">
        <v>42036</v>
      </c>
      <c r="G1258" s="10">
        <v>44228</v>
      </c>
      <c r="H1258" s="11">
        <v>7</v>
      </c>
      <c r="I1258" s="20" t="s">
        <v>259</v>
      </c>
      <c r="J1258" s="11" t="s">
        <v>261</v>
      </c>
      <c r="K1258" s="11" t="s">
        <v>2958</v>
      </c>
      <c r="L1258" s="11">
        <v>2</v>
      </c>
    </row>
    <row r="1259" spans="1:12">
      <c r="A1259" s="11" t="s">
        <v>2259</v>
      </c>
      <c r="D1259" s="11" t="s">
        <v>260</v>
      </c>
      <c r="E1259" s="19" t="s">
        <v>2509</v>
      </c>
      <c r="F1259" s="10">
        <v>42036</v>
      </c>
      <c r="G1259" s="10">
        <v>44228</v>
      </c>
      <c r="H1259" s="11">
        <v>7</v>
      </c>
      <c r="I1259" s="20" t="s">
        <v>259</v>
      </c>
      <c r="J1259" s="11" t="s">
        <v>261</v>
      </c>
      <c r="K1259" s="11" t="s">
        <v>2958</v>
      </c>
      <c r="L1259" s="11">
        <v>2</v>
      </c>
    </row>
    <row r="1260" spans="1:12">
      <c r="A1260" s="11" t="s">
        <v>2260</v>
      </c>
      <c r="D1260" s="11" t="s">
        <v>260</v>
      </c>
      <c r="E1260" s="19" t="s">
        <v>2510</v>
      </c>
      <c r="F1260" s="10">
        <v>42036</v>
      </c>
      <c r="G1260" s="10">
        <v>44228</v>
      </c>
      <c r="H1260" s="11">
        <v>7</v>
      </c>
      <c r="I1260" s="20" t="s">
        <v>259</v>
      </c>
      <c r="J1260" s="11" t="s">
        <v>261</v>
      </c>
      <c r="K1260" s="11" t="s">
        <v>2958</v>
      </c>
      <c r="L1260" s="11">
        <v>2</v>
      </c>
    </row>
    <row r="1261" spans="1:12">
      <c r="A1261" s="11" t="s">
        <v>2261</v>
      </c>
      <c r="D1261" s="11" t="s">
        <v>260</v>
      </c>
      <c r="E1261" s="19" t="s">
        <v>2511</v>
      </c>
      <c r="F1261" s="10">
        <v>42036</v>
      </c>
      <c r="G1261" s="10">
        <v>44228</v>
      </c>
      <c r="H1261" s="11">
        <v>7</v>
      </c>
      <c r="I1261" s="20" t="s">
        <v>259</v>
      </c>
      <c r="J1261" s="11" t="s">
        <v>261</v>
      </c>
      <c r="K1261" s="11" t="s">
        <v>2958</v>
      </c>
      <c r="L1261" s="11">
        <v>2</v>
      </c>
    </row>
    <row r="1262" spans="1:12">
      <c r="A1262" s="11" t="s">
        <v>2512</v>
      </c>
      <c r="D1262" s="11" t="s">
        <v>260</v>
      </c>
      <c r="E1262" s="19" t="s">
        <v>2732</v>
      </c>
      <c r="F1262" s="10">
        <v>42036</v>
      </c>
      <c r="G1262" s="10">
        <v>44228</v>
      </c>
      <c r="H1262" s="11">
        <v>7</v>
      </c>
      <c r="I1262" s="20" t="s">
        <v>259</v>
      </c>
      <c r="J1262" s="11" t="s">
        <v>261</v>
      </c>
      <c r="K1262" s="11" t="s">
        <v>2958</v>
      </c>
      <c r="L1262" s="11">
        <v>2</v>
      </c>
    </row>
    <row r="1263" spans="1:12">
      <c r="A1263" s="11" t="s">
        <v>2513</v>
      </c>
      <c r="D1263" s="11" t="s">
        <v>260</v>
      </c>
      <c r="E1263" s="19" t="s">
        <v>2733</v>
      </c>
      <c r="F1263" s="10">
        <v>42036</v>
      </c>
      <c r="G1263" s="10">
        <v>44228</v>
      </c>
      <c r="H1263" s="11">
        <v>7</v>
      </c>
      <c r="I1263" s="20" t="s">
        <v>259</v>
      </c>
      <c r="J1263" s="11" t="s">
        <v>261</v>
      </c>
      <c r="K1263" s="11" t="s">
        <v>2958</v>
      </c>
      <c r="L1263" s="11">
        <v>2</v>
      </c>
    </row>
    <row r="1264" spans="1:12">
      <c r="A1264" s="11" t="s">
        <v>2514</v>
      </c>
      <c r="D1264" s="11" t="s">
        <v>260</v>
      </c>
      <c r="E1264" s="19" t="s">
        <v>2734</v>
      </c>
      <c r="F1264" s="10">
        <v>42036</v>
      </c>
      <c r="G1264" s="10">
        <v>44228</v>
      </c>
      <c r="H1264" s="11">
        <v>7</v>
      </c>
      <c r="I1264" s="20" t="s">
        <v>259</v>
      </c>
      <c r="J1264" s="11" t="s">
        <v>261</v>
      </c>
      <c r="K1264" s="11" t="s">
        <v>2958</v>
      </c>
      <c r="L1264" s="11">
        <v>2</v>
      </c>
    </row>
    <row r="1265" spans="1:12">
      <c r="A1265" s="11" t="s">
        <v>2515</v>
      </c>
      <c r="D1265" s="11" t="s">
        <v>260</v>
      </c>
      <c r="E1265" s="19" t="s">
        <v>2735</v>
      </c>
      <c r="F1265" s="10">
        <v>42036</v>
      </c>
      <c r="G1265" s="10">
        <v>44228</v>
      </c>
      <c r="H1265" s="11">
        <v>7</v>
      </c>
      <c r="I1265" s="20" t="s">
        <v>259</v>
      </c>
      <c r="J1265" s="11" t="s">
        <v>261</v>
      </c>
      <c r="K1265" s="11" t="s">
        <v>2958</v>
      </c>
      <c r="L1265" s="11">
        <v>2</v>
      </c>
    </row>
    <row r="1266" spans="1:12">
      <c r="A1266" s="11" t="s">
        <v>2516</v>
      </c>
      <c r="D1266" s="11" t="s">
        <v>260</v>
      </c>
      <c r="E1266" s="19" t="s">
        <v>2736</v>
      </c>
      <c r="F1266" s="10">
        <v>42036</v>
      </c>
      <c r="G1266" s="10">
        <v>44228</v>
      </c>
      <c r="H1266" s="11">
        <v>7</v>
      </c>
      <c r="I1266" s="20" t="s">
        <v>259</v>
      </c>
      <c r="J1266" s="11" t="s">
        <v>261</v>
      </c>
      <c r="K1266" s="11" t="s">
        <v>2958</v>
      </c>
      <c r="L1266" s="11">
        <v>2</v>
      </c>
    </row>
    <row r="1267" spans="1:12">
      <c r="A1267" s="11" t="s">
        <v>2517</v>
      </c>
      <c r="D1267" s="11" t="s">
        <v>260</v>
      </c>
      <c r="E1267" s="19" t="s">
        <v>2737</v>
      </c>
      <c r="F1267" s="10">
        <v>42036</v>
      </c>
      <c r="G1267" s="10">
        <v>44228</v>
      </c>
      <c r="H1267" s="11">
        <v>7</v>
      </c>
      <c r="I1267" s="20" t="s">
        <v>259</v>
      </c>
      <c r="J1267" s="11" t="s">
        <v>261</v>
      </c>
      <c r="K1267" s="11" t="s">
        <v>2958</v>
      </c>
      <c r="L1267" s="11">
        <v>2</v>
      </c>
    </row>
    <row r="1268" spans="1:12">
      <c r="A1268" s="11" t="s">
        <v>2518</v>
      </c>
      <c r="D1268" s="11" t="s">
        <v>260</v>
      </c>
      <c r="E1268" s="19" t="s">
        <v>2738</v>
      </c>
      <c r="F1268" s="10">
        <v>42036</v>
      </c>
      <c r="G1268" s="10">
        <v>44228</v>
      </c>
      <c r="H1268" s="11">
        <v>7</v>
      </c>
      <c r="I1268" s="20" t="s">
        <v>259</v>
      </c>
      <c r="J1268" s="11" t="s">
        <v>261</v>
      </c>
      <c r="K1268" s="11" t="s">
        <v>2958</v>
      </c>
      <c r="L1268" s="11">
        <v>2</v>
      </c>
    </row>
    <row r="1269" spans="1:12">
      <c r="A1269" s="11" t="s">
        <v>2519</v>
      </c>
      <c r="D1269" s="11" t="s">
        <v>260</v>
      </c>
      <c r="E1269" s="19" t="s">
        <v>2739</v>
      </c>
      <c r="F1269" s="10">
        <v>42036</v>
      </c>
      <c r="G1269" s="10">
        <v>44228</v>
      </c>
      <c r="H1269" s="11">
        <v>7</v>
      </c>
      <c r="I1269" s="20" t="s">
        <v>259</v>
      </c>
      <c r="J1269" s="11" t="s">
        <v>261</v>
      </c>
      <c r="K1269" s="11" t="s">
        <v>2958</v>
      </c>
      <c r="L1269" s="11">
        <v>2</v>
      </c>
    </row>
    <row r="1270" spans="1:12">
      <c r="A1270" s="11" t="s">
        <v>2520</v>
      </c>
      <c r="D1270" s="11" t="s">
        <v>260</v>
      </c>
      <c r="E1270" s="19" t="s">
        <v>2740</v>
      </c>
      <c r="F1270" s="10">
        <v>42036</v>
      </c>
      <c r="G1270" s="10">
        <v>44228</v>
      </c>
      <c r="H1270" s="11">
        <v>7</v>
      </c>
      <c r="I1270" s="20" t="s">
        <v>259</v>
      </c>
      <c r="J1270" s="11" t="s">
        <v>261</v>
      </c>
      <c r="K1270" s="11" t="s">
        <v>2958</v>
      </c>
      <c r="L1270" s="11">
        <v>2</v>
      </c>
    </row>
    <row r="1271" spans="1:12">
      <c r="A1271" s="11" t="s">
        <v>2521</v>
      </c>
      <c r="D1271" s="11" t="s">
        <v>260</v>
      </c>
      <c r="E1271" s="19" t="s">
        <v>2741</v>
      </c>
      <c r="F1271" s="10">
        <v>42036</v>
      </c>
      <c r="G1271" s="10">
        <v>44228</v>
      </c>
      <c r="H1271" s="11">
        <v>7</v>
      </c>
      <c r="I1271" s="20" t="s">
        <v>259</v>
      </c>
      <c r="J1271" s="11" t="s">
        <v>261</v>
      </c>
      <c r="K1271" s="11" t="s">
        <v>2958</v>
      </c>
      <c r="L1271" s="11">
        <v>2</v>
      </c>
    </row>
    <row r="1272" spans="1:12">
      <c r="A1272" s="11" t="s">
        <v>2522</v>
      </c>
      <c r="D1272" s="11" t="s">
        <v>260</v>
      </c>
      <c r="E1272" s="19" t="s">
        <v>2742</v>
      </c>
      <c r="F1272" s="10">
        <v>42036</v>
      </c>
      <c r="G1272" s="10">
        <v>44228</v>
      </c>
      <c r="H1272" s="11">
        <v>7</v>
      </c>
      <c r="I1272" s="20" t="s">
        <v>259</v>
      </c>
      <c r="J1272" s="11" t="s">
        <v>261</v>
      </c>
      <c r="K1272" s="11" t="s">
        <v>2958</v>
      </c>
      <c r="L1272" s="11">
        <v>2</v>
      </c>
    </row>
    <row r="1273" spans="1:12">
      <c r="A1273" s="11" t="s">
        <v>2523</v>
      </c>
      <c r="D1273" s="11" t="s">
        <v>260</v>
      </c>
      <c r="E1273" s="19" t="s">
        <v>2743</v>
      </c>
      <c r="F1273" s="10">
        <v>42036</v>
      </c>
      <c r="G1273" s="10">
        <v>44228</v>
      </c>
      <c r="H1273" s="11">
        <v>7</v>
      </c>
      <c r="I1273" s="20" t="s">
        <v>259</v>
      </c>
      <c r="J1273" s="11" t="s">
        <v>261</v>
      </c>
      <c r="K1273" s="11" t="s">
        <v>2958</v>
      </c>
      <c r="L1273" s="11">
        <v>2</v>
      </c>
    </row>
    <row r="1274" spans="1:12">
      <c r="A1274" s="11" t="s">
        <v>2524</v>
      </c>
      <c r="D1274" s="11" t="s">
        <v>260</v>
      </c>
      <c r="E1274" s="19" t="s">
        <v>2744</v>
      </c>
      <c r="F1274" s="10">
        <v>42036</v>
      </c>
      <c r="G1274" s="10">
        <v>44228</v>
      </c>
      <c r="H1274" s="11">
        <v>7</v>
      </c>
      <c r="I1274" s="20" t="s">
        <v>259</v>
      </c>
      <c r="J1274" s="11" t="s">
        <v>261</v>
      </c>
      <c r="K1274" s="11" t="s">
        <v>2958</v>
      </c>
      <c r="L1274" s="11">
        <v>2</v>
      </c>
    </row>
    <row r="1275" spans="1:12">
      <c r="A1275" s="11" t="s">
        <v>2525</v>
      </c>
      <c r="D1275" s="11" t="s">
        <v>260</v>
      </c>
      <c r="E1275" s="19" t="s">
        <v>2745</v>
      </c>
      <c r="F1275" s="10">
        <v>42036</v>
      </c>
      <c r="G1275" s="10">
        <v>44228</v>
      </c>
      <c r="H1275" s="11">
        <v>7</v>
      </c>
      <c r="I1275" s="20" t="s">
        <v>259</v>
      </c>
      <c r="J1275" s="11" t="s">
        <v>261</v>
      </c>
      <c r="K1275" s="11" t="s">
        <v>2958</v>
      </c>
      <c r="L1275" s="11">
        <v>2</v>
      </c>
    </row>
    <row r="1276" spans="1:12">
      <c r="A1276" s="11" t="s">
        <v>2526</v>
      </c>
      <c r="D1276" s="11" t="s">
        <v>260</v>
      </c>
      <c r="E1276" s="19" t="s">
        <v>2746</v>
      </c>
      <c r="F1276" s="10">
        <v>42036</v>
      </c>
      <c r="G1276" s="10">
        <v>44228</v>
      </c>
      <c r="H1276" s="11">
        <v>7</v>
      </c>
      <c r="I1276" s="20" t="s">
        <v>259</v>
      </c>
      <c r="J1276" s="11" t="s">
        <v>261</v>
      </c>
      <c r="K1276" s="11" t="s">
        <v>2958</v>
      </c>
      <c r="L1276" s="11">
        <v>2</v>
      </c>
    </row>
    <row r="1277" spans="1:12">
      <c r="A1277" s="11" t="s">
        <v>2527</v>
      </c>
      <c r="D1277" s="11" t="s">
        <v>260</v>
      </c>
      <c r="E1277" s="19" t="s">
        <v>2747</v>
      </c>
      <c r="F1277" s="10">
        <v>42036</v>
      </c>
      <c r="G1277" s="10">
        <v>44228</v>
      </c>
      <c r="H1277" s="11">
        <v>7</v>
      </c>
      <c r="I1277" s="20" t="s">
        <v>259</v>
      </c>
      <c r="J1277" s="11" t="s">
        <v>261</v>
      </c>
      <c r="K1277" s="11" t="s">
        <v>2958</v>
      </c>
      <c r="L1277" s="11">
        <v>2</v>
      </c>
    </row>
    <row r="1278" spans="1:12">
      <c r="A1278" s="11" t="s">
        <v>2528</v>
      </c>
      <c r="D1278" s="11" t="s">
        <v>260</v>
      </c>
      <c r="E1278" s="19" t="s">
        <v>2748</v>
      </c>
      <c r="F1278" s="10">
        <v>42036</v>
      </c>
      <c r="G1278" s="10">
        <v>44228</v>
      </c>
      <c r="H1278" s="11">
        <v>7</v>
      </c>
      <c r="I1278" s="20" t="s">
        <v>259</v>
      </c>
      <c r="J1278" s="11" t="s">
        <v>261</v>
      </c>
      <c r="K1278" s="11" t="s">
        <v>2958</v>
      </c>
      <c r="L1278" s="11">
        <v>2</v>
      </c>
    </row>
    <row r="1279" spans="1:12">
      <c r="A1279" s="11" t="s">
        <v>2529</v>
      </c>
      <c r="D1279" s="11" t="s">
        <v>260</v>
      </c>
      <c r="E1279" s="19" t="s">
        <v>2749</v>
      </c>
      <c r="F1279" s="10">
        <v>42036</v>
      </c>
      <c r="G1279" s="10">
        <v>44228</v>
      </c>
      <c r="H1279" s="11">
        <v>7</v>
      </c>
      <c r="I1279" s="20" t="s">
        <v>259</v>
      </c>
      <c r="J1279" s="11" t="s">
        <v>261</v>
      </c>
      <c r="K1279" s="11" t="s">
        <v>2958</v>
      </c>
      <c r="L1279" s="11">
        <v>2</v>
      </c>
    </row>
    <row r="1280" spans="1:12">
      <c r="A1280" s="11" t="s">
        <v>2530</v>
      </c>
      <c r="D1280" s="11" t="s">
        <v>260</v>
      </c>
      <c r="E1280" s="19" t="s">
        <v>2750</v>
      </c>
      <c r="F1280" s="10">
        <v>42036</v>
      </c>
      <c r="G1280" s="10">
        <v>44228</v>
      </c>
      <c r="H1280" s="11">
        <v>7</v>
      </c>
      <c r="I1280" s="20" t="s">
        <v>259</v>
      </c>
      <c r="J1280" s="11" t="s">
        <v>261</v>
      </c>
      <c r="K1280" s="11" t="s">
        <v>2958</v>
      </c>
      <c r="L1280" s="11">
        <v>2</v>
      </c>
    </row>
    <row r="1281" spans="1:12">
      <c r="A1281" s="11" t="s">
        <v>2531</v>
      </c>
      <c r="D1281" s="11" t="s">
        <v>260</v>
      </c>
      <c r="E1281" s="19" t="s">
        <v>2751</v>
      </c>
      <c r="F1281" s="10">
        <v>42036</v>
      </c>
      <c r="G1281" s="10">
        <v>44228</v>
      </c>
      <c r="H1281" s="11">
        <v>7</v>
      </c>
      <c r="I1281" s="20" t="s">
        <v>259</v>
      </c>
      <c r="J1281" s="11" t="s">
        <v>261</v>
      </c>
      <c r="K1281" s="11" t="s">
        <v>2958</v>
      </c>
      <c r="L1281" s="11">
        <v>2</v>
      </c>
    </row>
    <row r="1282" spans="1:12">
      <c r="A1282" s="11" t="s">
        <v>2532</v>
      </c>
      <c r="D1282" s="11" t="s">
        <v>260</v>
      </c>
      <c r="E1282" s="19" t="s">
        <v>2752</v>
      </c>
      <c r="F1282" s="10">
        <v>42036</v>
      </c>
      <c r="G1282" s="10">
        <v>44228</v>
      </c>
      <c r="H1282" s="11">
        <v>7</v>
      </c>
      <c r="I1282" s="20" t="s">
        <v>259</v>
      </c>
      <c r="J1282" s="11" t="s">
        <v>261</v>
      </c>
      <c r="K1282" s="11" t="s">
        <v>2958</v>
      </c>
      <c r="L1282" s="11">
        <v>2</v>
      </c>
    </row>
    <row r="1283" spans="1:12">
      <c r="A1283" s="11" t="s">
        <v>2533</v>
      </c>
      <c r="D1283" s="11" t="s">
        <v>260</v>
      </c>
      <c r="E1283" s="19" t="s">
        <v>2753</v>
      </c>
      <c r="F1283" s="10">
        <v>42036</v>
      </c>
      <c r="G1283" s="10">
        <v>44228</v>
      </c>
      <c r="H1283" s="11">
        <v>7</v>
      </c>
      <c r="I1283" s="20" t="s">
        <v>259</v>
      </c>
      <c r="J1283" s="11" t="s">
        <v>261</v>
      </c>
      <c r="K1283" s="11" t="s">
        <v>2958</v>
      </c>
      <c r="L1283" s="11">
        <v>2</v>
      </c>
    </row>
    <row r="1284" spans="1:12">
      <c r="A1284" s="11" t="s">
        <v>2534</v>
      </c>
      <c r="D1284" s="11" t="s">
        <v>260</v>
      </c>
      <c r="E1284" s="19" t="s">
        <v>2754</v>
      </c>
      <c r="F1284" s="10">
        <v>42036</v>
      </c>
      <c r="G1284" s="10">
        <v>44228</v>
      </c>
      <c r="H1284" s="11">
        <v>7</v>
      </c>
      <c r="I1284" s="20" t="s">
        <v>259</v>
      </c>
      <c r="J1284" s="11" t="s">
        <v>261</v>
      </c>
      <c r="K1284" s="11" t="s">
        <v>2958</v>
      </c>
      <c r="L1284" s="11">
        <v>2</v>
      </c>
    </row>
    <row r="1285" spans="1:12">
      <c r="A1285" s="11" t="s">
        <v>2535</v>
      </c>
      <c r="D1285" s="11" t="s">
        <v>260</v>
      </c>
      <c r="E1285" s="19" t="s">
        <v>2755</v>
      </c>
      <c r="F1285" s="10">
        <v>42036</v>
      </c>
      <c r="G1285" s="10">
        <v>44228</v>
      </c>
      <c r="H1285" s="11">
        <v>7</v>
      </c>
      <c r="I1285" s="20" t="s">
        <v>259</v>
      </c>
      <c r="J1285" s="11" t="s">
        <v>261</v>
      </c>
      <c r="K1285" s="11" t="s">
        <v>2958</v>
      </c>
      <c r="L1285" s="11">
        <v>2</v>
      </c>
    </row>
    <row r="1286" spans="1:12">
      <c r="A1286" s="11" t="s">
        <v>2536</v>
      </c>
      <c r="D1286" s="11" t="s">
        <v>260</v>
      </c>
      <c r="E1286" s="19" t="s">
        <v>2756</v>
      </c>
      <c r="F1286" s="10">
        <v>42036</v>
      </c>
      <c r="G1286" s="10">
        <v>44228</v>
      </c>
      <c r="H1286" s="11">
        <v>7</v>
      </c>
      <c r="I1286" s="20" t="s">
        <v>259</v>
      </c>
      <c r="J1286" s="11" t="s">
        <v>261</v>
      </c>
      <c r="K1286" s="11" t="s">
        <v>2958</v>
      </c>
      <c r="L1286" s="11">
        <v>2</v>
      </c>
    </row>
    <row r="1287" spans="1:12">
      <c r="A1287" s="11" t="s">
        <v>2537</v>
      </c>
      <c r="D1287" s="11" t="s">
        <v>260</v>
      </c>
      <c r="E1287" s="19" t="s">
        <v>2757</v>
      </c>
      <c r="F1287" s="10">
        <v>42036</v>
      </c>
      <c r="G1287" s="10">
        <v>44228</v>
      </c>
      <c r="H1287" s="11">
        <v>7</v>
      </c>
      <c r="I1287" s="20" t="s">
        <v>259</v>
      </c>
      <c r="J1287" s="11" t="s">
        <v>261</v>
      </c>
      <c r="K1287" s="11" t="s">
        <v>2958</v>
      </c>
      <c r="L1287" s="11">
        <v>2</v>
      </c>
    </row>
    <row r="1288" spans="1:12">
      <c r="A1288" s="11" t="s">
        <v>2538</v>
      </c>
      <c r="D1288" s="11" t="s">
        <v>260</v>
      </c>
      <c r="E1288" s="19" t="s">
        <v>2758</v>
      </c>
      <c r="F1288" s="10">
        <v>42036</v>
      </c>
      <c r="G1288" s="10">
        <v>44228</v>
      </c>
      <c r="H1288" s="11">
        <v>7</v>
      </c>
      <c r="I1288" s="20" t="s">
        <v>259</v>
      </c>
      <c r="J1288" s="11" t="s">
        <v>261</v>
      </c>
      <c r="K1288" s="11" t="s">
        <v>2958</v>
      </c>
      <c r="L1288" s="11">
        <v>2</v>
      </c>
    </row>
    <row r="1289" spans="1:12">
      <c r="A1289" s="11" t="s">
        <v>2539</v>
      </c>
      <c r="D1289" s="11" t="s">
        <v>260</v>
      </c>
      <c r="E1289" s="19" t="s">
        <v>2759</v>
      </c>
      <c r="F1289" s="10">
        <v>42036</v>
      </c>
      <c r="G1289" s="10">
        <v>44228</v>
      </c>
      <c r="H1289" s="11">
        <v>7</v>
      </c>
      <c r="I1289" s="20" t="s">
        <v>259</v>
      </c>
      <c r="J1289" s="11" t="s">
        <v>261</v>
      </c>
      <c r="K1289" s="11" t="s">
        <v>2958</v>
      </c>
      <c r="L1289" s="11">
        <v>2</v>
      </c>
    </row>
    <row r="1290" spans="1:12">
      <c r="A1290" s="11" t="s">
        <v>2540</v>
      </c>
      <c r="D1290" s="11" t="s">
        <v>260</v>
      </c>
      <c r="E1290" s="19" t="s">
        <v>2760</v>
      </c>
      <c r="F1290" s="10">
        <v>42036</v>
      </c>
      <c r="G1290" s="10">
        <v>44228</v>
      </c>
      <c r="H1290" s="11">
        <v>7</v>
      </c>
      <c r="I1290" s="20" t="s">
        <v>259</v>
      </c>
      <c r="J1290" s="11" t="s">
        <v>261</v>
      </c>
      <c r="K1290" s="11" t="s">
        <v>2958</v>
      </c>
      <c r="L1290" s="11">
        <v>2</v>
      </c>
    </row>
    <row r="1291" spans="1:12">
      <c r="A1291" s="11" t="s">
        <v>2541</v>
      </c>
      <c r="D1291" s="11" t="s">
        <v>260</v>
      </c>
      <c r="E1291" s="19" t="s">
        <v>2761</v>
      </c>
      <c r="F1291" s="10">
        <v>42036</v>
      </c>
      <c r="G1291" s="10">
        <v>44228</v>
      </c>
      <c r="H1291" s="11">
        <v>7</v>
      </c>
      <c r="I1291" s="20" t="s">
        <v>259</v>
      </c>
      <c r="J1291" s="11" t="s">
        <v>261</v>
      </c>
      <c r="K1291" s="11" t="s">
        <v>2958</v>
      </c>
      <c r="L1291" s="11">
        <v>2</v>
      </c>
    </row>
    <row r="1292" spans="1:12">
      <c r="A1292" s="11" t="s">
        <v>2542</v>
      </c>
      <c r="D1292" s="11" t="s">
        <v>260</v>
      </c>
      <c r="E1292" s="19" t="s">
        <v>2762</v>
      </c>
      <c r="F1292" s="10">
        <v>42036</v>
      </c>
      <c r="G1292" s="10">
        <v>44228</v>
      </c>
      <c r="H1292" s="11">
        <v>7</v>
      </c>
      <c r="I1292" s="20" t="s">
        <v>259</v>
      </c>
      <c r="J1292" s="11" t="s">
        <v>261</v>
      </c>
      <c r="K1292" s="11" t="s">
        <v>2958</v>
      </c>
      <c r="L1292" s="11">
        <v>2</v>
      </c>
    </row>
    <row r="1293" spans="1:12">
      <c r="A1293" s="11" t="s">
        <v>2543</v>
      </c>
      <c r="D1293" s="11" t="s">
        <v>260</v>
      </c>
      <c r="E1293" s="19" t="s">
        <v>2763</v>
      </c>
      <c r="F1293" s="10">
        <v>42036</v>
      </c>
      <c r="G1293" s="10">
        <v>44228</v>
      </c>
      <c r="H1293" s="11">
        <v>7</v>
      </c>
      <c r="I1293" s="20" t="s">
        <v>259</v>
      </c>
      <c r="J1293" s="11" t="s">
        <v>261</v>
      </c>
      <c r="K1293" s="11" t="s">
        <v>2958</v>
      </c>
      <c r="L1293" s="11">
        <v>2</v>
      </c>
    </row>
    <row r="1294" spans="1:12">
      <c r="A1294" s="11" t="s">
        <v>2544</v>
      </c>
      <c r="D1294" s="11" t="s">
        <v>260</v>
      </c>
      <c r="E1294" s="19" t="s">
        <v>2764</v>
      </c>
      <c r="F1294" s="10">
        <v>42036</v>
      </c>
      <c r="G1294" s="10">
        <v>44228</v>
      </c>
      <c r="H1294" s="11">
        <v>7</v>
      </c>
      <c r="I1294" s="20" t="s">
        <v>259</v>
      </c>
      <c r="J1294" s="11" t="s">
        <v>261</v>
      </c>
      <c r="K1294" s="11" t="s">
        <v>2958</v>
      </c>
      <c r="L1294" s="11">
        <v>2</v>
      </c>
    </row>
    <row r="1295" spans="1:12">
      <c r="A1295" s="11" t="s">
        <v>2545</v>
      </c>
      <c r="D1295" s="11" t="s">
        <v>260</v>
      </c>
      <c r="E1295" s="19" t="s">
        <v>2765</v>
      </c>
      <c r="F1295" s="10">
        <v>42036</v>
      </c>
      <c r="G1295" s="10">
        <v>44228</v>
      </c>
      <c r="H1295" s="11">
        <v>7</v>
      </c>
      <c r="I1295" s="20" t="s">
        <v>259</v>
      </c>
      <c r="J1295" s="11" t="s">
        <v>261</v>
      </c>
      <c r="K1295" s="11" t="s">
        <v>2958</v>
      </c>
      <c r="L1295" s="11">
        <v>2</v>
      </c>
    </row>
    <row r="1296" spans="1:12">
      <c r="A1296" s="11" t="s">
        <v>2546</v>
      </c>
      <c r="D1296" s="11" t="s">
        <v>260</v>
      </c>
      <c r="E1296" s="19" t="s">
        <v>2766</v>
      </c>
      <c r="F1296" s="10">
        <v>42036</v>
      </c>
      <c r="G1296" s="10">
        <v>44228</v>
      </c>
      <c r="H1296" s="11">
        <v>7</v>
      </c>
      <c r="I1296" s="20" t="s">
        <v>259</v>
      </c>
      <c r="J1296" s="11" t="s">
        <v>261</v>
      </c>
      <c r="K1296" s="11" t="s">
        <v>2958</v>
      </c>
      <c r="L1296" s="11">
        <v>2</v>
      </c>
    </row>
    <row r="1297" spans="1:12">
      <c r="A1297" s="11" t="s">
        <v>2547</v>
      </c>
      <c r="D1297" s="11" t="s">
        <v>260</v>
      </c>
      <c r="E1297" s="19" t="s">
        <v>2767</v>
      </c>
      <c r="F1297" s="10">
        <v>42036</v>
      </c>
      <c r="G1297" s="10">
        <v>44228</v>
      </c>
      <c r="H1297" s="11">
        <v>7</v>
      </c>
      <c r="I1297" s="20" t="s">
        <v>259</v>
      </c>
      <c r="J1297" s="11" t="s">
        <v>261</v>
      </c>
      <c r="K1297" s="11" t="s">
        <v>2958</v>
      </c>
      <c r="L1297" s="11">
        <v>2</v>
      </c>
    </row>
    <row r="1298" spans="1:12">
      <c r="A1298" s="11" t="s">
        <v>2548</v>
      </c>
      <c r="D1298" s="11" t="s">
        <v>260</v>
      </c>
      <c r="E1298" s="19" t="s">
        <v>2768</v>
      </c>
      <c r="F1298" s="10">
        <v>42036</v>
      </c>
      <c r="G1298" s="10">
        <v>44228</v>
      </c>
      <c r="H1298" s="11">
        <v>7</v>
      </c>
      <c r="I1298" s="20" t="s">
        <v>259</v>
      </c>
      <c r="J1298" s="11" t="s">
        <v>261</v>
      </c>
      <c r="K1298" s="11" t="s">
        <v>2958</v>
      </c>
      <c r="L1298" s="11">
        <v>2</v>
      </c>
    </row>
    <row r="1299" spans="1:12">
      <c r="A1299" s="11" t="s">
        <v>2549</v>
      </c>
      <c r="D1299" s="11" t="s">
        <v>260</v>
      </c>
      <c r="E1299" s="19" t="s">
        <v>2769</v>
      </c>
      <c r="F1299" s="10">
        <v>42036</v>
      </c>
      <c r="G1299" s="10">
        <v>44228</v>
      </c>
      <c r="H1299" s="11">
        <v>7</v>
      </c>
      <c r="I1299" s="20" t="s">
        <v>259</v>
      </c>
      <c r="J1299" s="11" t="s">
        <v>261</v>
      </c>
      <c r="K1299" s="11" t="s">
        <v>2958</v>
      </c>
      <c r="L1299" s="11">
        <v>2</v>
      </c>
    </row>
    <row r="1300" spans="1:12">
      <c r="A1300" s="11" t="s">
        <v>2550</v>
      </c>
      <c r="D1300" s="11" t="s">
        <v>260</v>
      </c>
      <c r="E1300" s="19" t="s">
        <v>2770</v>
      </c>
      <c r="F1300" s="10">
        <v>42036</v>
      </c>
      <c r="G1300" s="10">
        <v>44228</v>
      </c>
      <c r="H1300" s="11">
        <v>7</v>
      </c>
      <c r="I1300" s="20" t="s">
        <v>259</v>
      </c>
      <c r="J1300" s="11" t="s">
        <v>261</v>
      </c>
      <c r="K1300" s="11" t="s">
        <v>2958</v>
      </c>
      <c r="L1300" s="11">
        <v>2</v>
      </c>
    </row>
    <row r="1301" spans="1:12">
      <c r="A1301" s="11" t="s">
        <v>2551</v>
      </c>
      <c r="D1301" s="11" t="s">
        <v>260</v>
      </c>
      <c r="E1301" s="19" t="s">
        <v>2771</v>
      </c>
      <c r="F1301" s="10">
        <v>42036</v>
      </c>
      <c r="G1301" s="10">
        <v>44228</v>
      </c>
      <c r="H1301" s="11">
        <v>7</v>
      </c>
      <c r="I1301" s="20" t="s">
        <v>259</v>
      </c>
      <c r="J1301" s="11" t="s">
        <v>261</v>
      </c>
      <c r="K1301" s="11" t="s">
        <v>2958</v>
      </c>
      <c r="L1301" s="11">
        <v>2</v>
      </c>
    </row>
    <row r="1302" spans="1:12">
      <c r="A1302" s="11" t="s">
        <v>2552</v>
      </c>
      <c r="D1302" s="11" t="s">
        <v>260</v>
      </c>
      <c r="E1302" s="19" t="s">
        <v>2772</v>
      </c>
      <c r="F1302" s="10">
        <v>42036</v>
      </c>
      <c r="G1302" s="10">
        <v>44228</v>
      </c>
      <c r="H1302" s="11">
        <v>7</v>
      </c>
      <c r="I1302" s="20" t="s">
        <v>259</v>
      </c>
      <c r="J1302" s="11" t="s">
        <v>261</v>
      </c>
      <c r="K1302" s="11" t="s">
        <v>2958</v>
      </c>
      <c r="L1302" s="11">
        <v>2</v>
      </c>
    </row>
    <row r="1303" spans="1:12">
      <c r="A1303" s="11" t="s">
        <v>2553</v>
      </c>
      <c r="D1303" s="11" t="s">
        <v>260</v>
      </c>
      <c r="E1303" s="19" t="s">
        <v>2773</v>
      </c>
      <c r="F1303" s="10">
        <v>42036</v>
      </c>
      <c r="G1303" s="10">
        <v>44228</v>
      </c>
      <c r="H1303" s="11">
        <v>7</v>
      </c>
      <c r="I1303" s="20" t="s">
        <v>259</v>
      </c>
      <c r="J1303" s="11" t="s">
        <v>261</v>
      </c>
      <c r="K1303" s="11" t="s">
        <v>2958</v>
      </c>
      <c r="L1303" s="11">
        <v>2</v>
      </c>
    </row>
    <row r="1304" spans="1:12">
      <c r="A1304" s="11" t="s">
        <v>2554</v>
      </c>
      <c r="D1304" s="11" t="s">
        <v>260</v>
      </c>
      <c r="E1304" s="19" t="s">
        <v>2774</v>
      </c>
      <c r="F1304" s="10">
        <v>42036</v>
      </c>
      <c r="G1304" s="10">
        <v>44228</v>
      </c>
      <c r="H1304" s="11">
        <v>7</v>
      </c>
      <c r="I1304" s="20" t="s">
        <v>259</v>
      </c>
      <c r="J1304" s="11" t="s">
        <v>261</v>
      </c>
      <c r="K1304" s="11" t="s">
        <v>2958</v>
      </c>
      <c r="L1304" s="11">
        <v>2</v>
      </c>
    </row>
    <row r="1305" spans="1:12">
      <c r="A1305" s="11" t="s">
        <v>2555</v>
      </c>
      <c r="D1305" s="11" t="s">
        <v>260</v>
      </c>
      <c r="E1305" s="19" t="s">
        <v>2775</v>
      </c>
      <c r="F1305" s="10">
        <v>42036</v>
      </c>
      <c r="G1305" s="10">
        <v>44228</v>
      </c>
      <c r="H1305" s="11">
        <v>7</v>
      </c>
      <c r="I1305" s="20" t="s">
        <v>259</v>
      </c>
      <c r="J1305" s="11" t="s">
        <v>261</v>
      </c>
      <c r="K1305" s="11" t="s">
        <v>2958</v>
      </c>
      <c r="L1305" s="11">
        <v>2</v>
      </c>
    </row>
    <row r="1306" spans="1:12">
      <c r="A1306" s="11" t="s">
        <v>2556</v>
      </c>
      <c r="D1306" s="11" t="s">
        <v>260</v>
      </c>
      <c r="E1306" s="19" t="s">
        <v>2776</v>
      </c>
      <c r="F1306" s="10">
        <v>42036</v>
      </c>
      <c r="G1306" s="10">
        <v>44228</v>
      </c>
      <c r="H1306" s="11">
        <v>7</v>
      </c>
      <c r="I1306" s="20" t="s">
        <v>259</v>
      </c>
      <c r="J1306" s="11" t="s">
        <v>261</v>
      </c>
      <c r="K1306" s="11" t="s">
        <v>2958</v>
      </c>
      <c r="L1306" s="11">
        <v>2</v>
      </c>
    </row>
    <row r="1307" spans="1:12">
      <c r="A1307" s="11" t="s">
        <v>2557</v>
      </c>
      <c r="D1307" s="11" t="s">
        <v>260</v>
      </c>
      <c r="E1307" s="19" t="s">
        <v>2777</v>
      </c>
      <c r="F1307" s="10">
        <v>42036</v>
      </c>
      <c r="G1307" s="10">
        <v>44228</v>
      </c>
      <c r="H1307" s="11">
        <v>7</v>
      </c>
      <c r="I1307" s="20" t="s">
        <v>259</v>
      </c>
      <c r="J1307" s="11" t="s">
        <v>261</v>
      </c>
      <c r="K1307" s="11" t="s">
        <v>2958</v>
      </c>
      <c r="L1307" s="11">
        <v>2</v>
      </c>
    </row>
    <row r="1308" spans="1:12">
      <c r="A1308" s="11" t="s">
        <v>2558</v>
      </c>
      <c r="D1308" s="11" t="s">
        <v>260</v>
      </c>
      <c r="E1308" s="19" t="s">
        <v>2778</v>
      </c>
      <c r="F1308" s="10">
        <v>42036</v>
      </c>
      <c r="G1308" s="10">
        <v>44228</v>
      </c>
      <c r="H1308" s="11">
        <v>7</v>
      </c>
      <c r="I1308" s="20" t="s">
        <v>259</v>
      </c>
      <c r="J1308" s="11" t="s">
        <v>261</v>
      </c>
      <c r="K1308" s="11" t="s">
        <v>2958</v>
      </c>
      <c r="L1308" s="11">
        <v>2</v>
      </c>
    </row>
    <row r="1309" spans="1:12">
      <c r="A1309" s="11" t="s">
        <v>2559</v>
      </c>
      <c r="D1309" s="11" t="s">
        <v>260</v>
      </c>
      <c r="E1309" s="19" t="s">
        <v>2779</v>
      </c>
      <c r="F1309" s="10">
        <v>42036</v>
      </c>
      <c r="G1309" s="10">
        <v>44228</v>
      </c>
      <c r="H1309" s="11">
        <v>7</v>
      </c>
      <c r="I1309" s="20" t="s">
        <v>259</v>
      </c>
      <c r="J1309" s="11" t="s">
        <v>261</v>
      </c>
      <c r="K1309" s="11" t="s">
        <v>2958</v>
      </c>
      <c r="L1309" s="11">
        <v>2</v>
      </c>
    </row>
    <row r="1310" spans="1:12">
      <c r="A1310" s="11" t="s">
        <v>2560</v>
      </c>
      <c r="D1310" s="11" t="s">
        <v>260</v>
      </c>
      <c r="E1310" s="19" t="s">
        <v>2780</v>
      </c>
      <c r="F1310" s="10">
        <v>42036</v>
      </c>
      <c r="G1310" s="10">
        <v>44228</v>
      </c>
      <c r="H1310" s="11">
        <v>7</v>
      </c>
      <c r="I1310" s="20" t="s">
        <v>259</v>
      </c>
      <c r="J1310" s="11" t="s">
        <v>261</v>
      </c>
      <c r="K1310" s="11" t="s">
        <v>2958</v>
      </c>
      <c r="L1310" s="11">
        <v>2</v>
      </c>
    </row>
    <row r="1311" spans="1:12">
      <c r="A1311" s="11" t="s">
        <v>2561</v>
      </c>
      <c r="D1311" s="11" t="s">
        <v>260</v>
      </c>
      <c r="E1311" s="19" t="s">
        <v>2781</v>
      </c>
      <c r="F1311" s="10">
        <v>42036</v>
      </c>
      <c r="G1311" s="10">
        <v>44228</v>
      </c>
      <c r="H1311" s="11">
        <v>7</v>
      </c>
      <c r="I1311" s="20" t="s">
        <v>259</v>
      </c>
      <c r="J1311" s="11" t="s">
        <v>261</v>
      </c>
      <c r="K1311" s="11" t="s">
        <v>2958</v>
      </c>
      <c r="L1311" s="11">
        <v>2</v>
      </c>
    </row>
    <row r="1312" spans="1:12">
      <c r="A1312" s="11" t="s">
        <v>2562</v>
      </c>
      <c r="D1312" s="11" t="s">
        <v>260</v>
      </c>
      <c r="E1312" s="19" t="s">
        <v>2782</v>
      </c>
      <c r="F1312" s="10">
        <v>42036</v>
      </c>
      <c r="G1312" s="10">
        <v>44228</v>
      </c>
      <c r="H1312" s="11">
        <v>7</v>
      </c>
      <c r="I1312" s="20" t="s">
        <v>259</v>
      </c>
      <c r="J1312" s="11" t="s">
        <v>261</v>
      </c>
      <c r="K1312" s="11" t="s">
        <v>2958</v>
      </c>
      <c r="L1312" s="11">
        <v>2</v>
      </c>
    </row>
    <row r="1313" spans="1:12">
      <c r="A1313" s="11" t="s">
        <v>2563</v>
      </c>
      <c r="D1313" s="11" t="s">
        <v>260</v>
      </c>
      <c r="E1313" s="19" t="s">
        <v>2783</v>
      </c>
      <c r="F1313" s="10">
        <v>42036</v>
      </c>
      <c r="G1313" s="10">
        <v>44228</v>
      </c>
      <c r="H1313" s="11">
        <v>7</v>
      </c>
      <c r="I1313" s="20" t="s">
        <v>259</v>
      </c>
      <c r="J1313" s="11" t="s">
        <v>261</v>
      </c>
      <c r="K1313" s="11" t="s">
        <v>2958</v>
      </c>
      <c r="L1313" s="11">
        <v>2</v>
      </c>
    </row>
    <row r="1314" spans="1:12">
      <c r="A1314" s="11" t="s">
        <v>2564</v>
      </c>
      <c r="D1314" s="11" t="s">
        <v>260</v>
      </c>
      <c r="E1314" s="19" t="s">
        <v>2784</v>
      </c>
      <c r="F1314" s="10">
        <v>42036</v>
      </c>
      <c r="G1314" s="10">
        <v>44228</v>
      </c>
      <c r="H1314" s="11">
        <v>7</v>
      </c>
      <c r="I1314" s="20" t="s">
        <v>259</v>
      </c>
      <c r="J1314" s="11" t="s">
        <v>261</v>
      </c>
      <c r="K1314" s="11" t="s">
        <v>2958</v>
      </c>
      <c r="L1314" s="11">
        <v>2</v>
      </c>
    </row>
    <row r="1315" spans="1:12">
      <c r="A1315" s="11" t="s">
        <v>2565</v>
      </c>
      <c r="D1315" s="11" t="s">
        <v>260</v>
      </c>
      <c r="E1315" s="19" t="s">
        <v>2785</v>
      </c>
      <c r="F1315" s="10">
        <v>42036</v>
      </c>
      <c r="G1315" s="10">
        <v>44228</v>
      </c>
      <c r="H1315" s="11">
        <v>7</v>
      </c>
      <c r="I1315" s="20" t="s">
        <v>259</v>
      </c>
      <c r="J1315" s="11" t="s">
        <v>261</v>
      </c>
      <c r="K1315" s="11" t="s">
        <v>2958</v>
      </c>
      <c r="L1315" s="11">
        <v>2</v>
      </c>
    </row>
    <row r="1316" spans="1:12">
      <c r="A1316" s="11" t="s">
        <v>2566</v>
      </c>
      <c r="D1316" s="11" t="s">
        <v>260</v>
      </c>
      <c r="E1316" s="19" t="s">
        <v>2786</v>
      </c>
      <c r="F1316" s="10">
        <v>42036</v>
      </c>
      <c r="G1316" s="10">
        <v>44228</v>
      </c>
      <c r="H1316" s="11">
        <v>7</v>
      </c>
      <c r="I1316" s="20" t="s">
        <v>259</v>
      </c>
      <c r="J1316" s="11" t="s">
        <v>261</v>
      </c>
      <c r="K1316" s="11" t="s">
        <v>2958</v>
      </c>
      <c r="L1316" s="11">
        <v>2</v>
      </c>
    </row>
    <row r="1317" spans="1:12">
      <c r="A1317" s="11" t="s">
        <v>2567</v>
      </c>
      <c r="D1317" s="11" t="s">
        <v>260</v>
      </c>
      <c r="E1317" s="19" t="s">
        <v>2787</v>
      </c>
      <c r="F1317" s="10">
        <v>42036</v>
      </c>
      <c r="G1317" s="10">
        <v>44228</v>
      </c>
      <c r="H1317" s="11">
        <v>7</v>
      </c>
      <c r="I1317" s="20" t="s">
        <v>259</v>
      </c>
      <c r="J1317" s="11" t="s">
        <v>261</v>
      </c>
      <c r="K1317" s="11" t="s">
        <v>2958</v>
      </c>
      <c r="L1317" s="11">
        <v>2</v>
      </c>
    </row>
    <row r="1318" spans="1:12">
      <c r="A1318" s="11" t="s">
        <v>2568</v>
      </c>
      <c r="D1318" s="11" t="s">
        <v>260</v>
      </c>
      <c r="E1318" s="19" t="s">
        <v>2788</v>
      </c>
      <c r="F1318" s="10">
        <v>42036</v>
      </c>
      <c r="G1318" s="10">
        <v>44228</v>
      </c>
      <c r="H1318" s="11">
        <v>7</v>
      </c>
      <c r="I1318" s="20" t="s">
        <v>259</v>
      </c>
      <c r="J1318" s="11" t="s">
        <v>261</v>
      </c>
      <c r="K1318" s="11" t="s">
        <v>2958</v>
      </c>
      <c r="L1318" s="11">
        <v>2</v>
      </c>
    </row>
    <row r="1319" spans="1:12">
      <c r="A1319" s="11" t="s">
        <v>2569</v>
      </c>
      <c r="D1319" s="11" t="s">
        <v>260</v>
      </c>
      <c r="E1319" s="19" t="s">
        <v>2789</v>
      </c>
      <c r="F1319" s="10">
        <v>42036</v>
      </c>
      <c r="G1319" s="10">
        <v>44228</v>
      </c>
      <c r="H1319" s="11">
        <v>7</v>
      </c>
      <c r="I1319" s="20" t="s">
        <v>259</v>
      </c>
      <c r="J1319" s="11" t="s">
        <v>261</v>
      </c>
      <c r="K1319" s="11" t="s">
        <v>2958</v>
      </c>
      <c r="L1319" s="11">
        <v>2</v>
      </c>
    </row>
    <row r="1320" spans="1:12">
      <c r="A1320" s="11" t="s">
        <v>2570</v>
      </c>
      <c r="D1320" s="11" t="s">
        <v>260</v>
      </c>
      <c r="E1320" s="19" t="s">
        <v>2790</v>
      </c>
      <c r="F1320" s="10">
        <v>42036</v>
      </c>
      <c r="G1320" s="10">
        <v>44228</v>
      </c>
      <c r="H1320" s="11">
        <v>7</v>
      </c>
      <c r="I1320" s="20" t="s">
        <v>259</v>
      </c>
      <c r="J1320" s="11" t="s">
        <v>261</v>
      </c>
      <c r="K1320" s="11" t="s">
        <v>2958</v>
      </c>
      <c r="L1320" s="11">
        <v>2</v>
      </c>
    </row>
    <row r="1321" spans="1:12">
      <c r="A1321" s="11" t="s">
        <v>2571</v>
      </c>
      <c r="D1321" s="11" t="s">
        <v>260</v>
      </c>
      <c r="E1321" s="19" t="s">
        <v>2791</v>
      </c>
      <c r="F1321" s="10">
        <v>42036</v>
      </c>
      <c r="G1321" s="10">
        <v>44228</v>
      </c>
      <c r="H1321" s="11">
        <v>7</v>
      </c>
      <c r="I1321" s="20" t="s">
        <v>259</v>
      </c>
      <c r="J1321" s="11" t="s">
        <v>261</v>
      </c>
      <c r="K1321" s="11" t="s">
        <v>2958</v>
      </c>
      <c r="L1321" s="11">
        <v>2</v>
      </c>
    </row>
    <row r="1322" spans="1:12">
      <c r="A1322" s="11" t="s">
        <v>2572</v>
      </c>
      <c r="D1322" s="11" t="s">
        <v>260</v>
      </c>
      <c r="E1322" s="19" t="s">
        <v>2792</v>
      </c>
      <c r="F1322" s="10">
        <v>42036</v>
      </c>
      <c r="G1322" s="10">
        <v>44228</v>
      </c>
      <c r="H1322" s="11">
        <v>7</v>
      </c>
      <c r="I1322" s="20" t="s">
        <v>259</v>
      </c>
      <c r="J1322" s="11" t="s">
        <v>261</v>
      </c>
      <c r="K1322" s="11" t="s">
        <v>2958</v>
      </c>
      <c r="L1322" s="11">
        <v>2</v>
      </c>
    </row>
    <row r="1323" spans="1:12">
      <c r="A1323" s="11" t="s">
        <v>2573</v>
      </c>
      <c r="D1323" s="11" t="s">
        <v>260</v>
      </c>
      <c r="E1323" s="19" t="s">
        <v>2793</v>
      </c>
      <c r="F1323" s="10">
        <v>42036</v>
      </c>
      <c r="G1323" s="10">
        <v>44228</v>
      </c>
      <c r="H1323" s="11">
        <v>7</v>
      </c>
      <c r="I1323" s="20" t="s">
        <v>259</v>
      </c>
      <c r="J1323" s="11" t="s">
        <v>261</v>
      </c>
      <c r="K1323" s="11" t="s">
        <v>2958</v>
      </c>
      <c r="L1323" s="11">
        <v>2</v>
      </c>
    </row>
    <row r="1324" spans="1:12">
      <c r="A1324" s="11" t="s">
        <v>2574</v>
      </c>
      <c r="D1324" s="11" t="s">
        <v>260</v>
      </c>
      <c r="E1324" s="19" t="s">
        <v>2794</v>
      </c>
      <c r="F1324" s="10">
        <v>42036</v>
      </c>
      <c r="G1324" s="10">
        <v>44228</v>
      </c>
      <c r="H1324" s="11">
        <v>7</v>
      </c>
      <c r="I1324" s="20" t="s">
        <v>259</v>
      </c>
      <c r="J1324" s="11" t="s">
        <v>261</v>
      </c>
      <c r="K1324" s="11" t="s">
        <v>2958</v>
      </c>
      <c r="L1324" s="11">
        <v>2</v>
      </c>
    </row>
    <row r="1325" spans="1:12">
      <c r="A1325" s="11" t="s">
        <v>2575</v>
      </c>
      <c r="D1325" s="11" t="s">
        <v>260</v>
      </c>
      <c r="E1325" s="19" t="s">
        <v>2795</v>
      </c>
      <c r="F1325" s="10">
        <v>42036</v>
      </c>
      <c r="G1325" s="10">
        <v>44228</v>
      </c>
      <c r="H1325" s="11">
        <v>7</v>
      </c>
      <c r="I1325" s="20" t="s">
        <v>259</v>
      </c>
      <c r="J1325" s="11" t="s">
        <v>261</v>
      </c>
      <c r="K1325" s="11" t="s">
        <v>2958</v>
      </c>
      <c r="L1325" s="11">
        <v>2</v>
      </c>
    </row>
    <row r="1326" spans="1:12">
      <c r="A1326" s="11" t="s">
        <v>2576</v>
      </c>
      <c r="D1326" s="11" t="s">
        <v>260</v>
      </c>
      <c r="E1326" s="19" t="s">
        <v>2796</v>
      </c>
      <c r="F1326" s="10">
        <v>42036</v>
      </c>
      <c r="G1326" s="10">
        <v>44228</v>
      </c>
      <c r="H1326" s="11">
        <v>7</v>
      </c>
      <c r="I1326" s="20" t="s">
        <v>259</v>
      </c>
      <c r="J1326" s="11" t="s">
        <v>261</v>
      </c>
      <c r="K1326" s="11" t="s">
        <v>2958</v>
      </c>
      <c r="L1326" s="11">
        <v>2</v>
      </c>
    </row>
    <row r="1327" spans="1:12">
      <c r="A1327" s="11" t="s">
        <v>2577</v>
      </c>
      <c r="D1327" s="11" t="s">
        <v>260</v>
      </c>
      <c r="E1327" s="19" t="s">
        <v>2797</v>
      </c>
      <c r="F1327" s="10">
        <v>42036</v>
      </c>
      <c r="G1327" s="10">
        <v>44228</v>
      </c>
      <c r="H1327" s="11">
        <v>7</v>
      </c>
      <c r="I1327" s="20" t="s">
        <v>259</v>
      </c>
      <c r="J1327" s="11" t="s">
        <v>261</v>
      </c>
      <c r="K1327" s="11" t="s">
        <v>2958</v>
      </c>
      <c r="L1327" s="11">
        <v>2</v>
      </c>
    </row>
    <row r="1328" spans="1:12">
      <c r="A1328" s="11" t="s">
        <v>2578</v>
      </c>
      <c r="D1328" s="11" t="s">
        <v>260</v>
      </c>
      <c r="E1328" s="19" t="s">
        <v>2798</v>
      </c>
      <c r="F1328" s="10">
        <v>42036</v>
      </c>
      <c r="G1328" s="10">
        <v>44228</v>
      </c>
      <c r="H1328" s="11">
        <v>7</v>
      </c>
      <c r="I1328" s="20" t="s">
        <v>259</v>
      </c>
      <c r="J1328" s="11" t="s">
        <v>261</v>
      </c>
      <c r="K1328" s="11" t="s">
        <v>2958</v>
      </c>
      <c r="L1328" s="11">
        <v>2</v>
      </c>
    </row>
    <row r="1329" spans="1:12">
      <c r="A1329" s="11" t="s">
        <v>2579</v>
      </c>
      <c r="D1329" s="11" t="s">
        <v>260</v>
      </c>
      <c r="E1329" s="19" t="s">
        <v>2799</v>
      </c>
      <c r="F1329" s="10">
        <v>42036</v>
      </c>
      <c r="G1329" s="10">
        <v>44228</v>
      </c>
      <c r="H1329" s="11">
        <v>7</v>
      </c>
      <c r="I1329" s="20" t="s">
        <v>259</v>
      </c>
      <c r="J1329" s="11" t="s">
        <v>261</v>
      </c>
      <c r="K1329" s="11" t="s">
        <v>2958</v>
      </c>
      <c r="L1329" s="11">
        <v>2</v>
      </c>
    </row>
    <row r="1330" spans="1:12">
      <c r="A1330" s="11" t="s">
        <v>2580</v>
      </c>
      <c r="D1330" s="11" t="s">
        <v>260</v>
      </c>
      <c r="E1330" s="19" t="s">
        <v>2800</v>
      </c>
      <c r="F1330" s="10">
        <v>42036</v>
      </c>
      <c r="G1330" s="10">
        <v>44228</v>
      </c>
      <c r="H1330" s="11">
        <v>7</v>
      </c>
      <c r="I1330" s="20" t="s">
        <v>259</v>
      </c>
      <c r="J1330" s="11" t="s">
        <v>261</v>
      </c>
      <c r="K1330" s="11" t="s">
        <v>2958</v>
      </c>
      <c r="L1330" s="11">
        <v>2</v>
      </c>
    </row>
    <row r="1331" spans="1:12">
      <c r="A1331" s="11" t="s">
        <v>2581</v>
      </c>
      <c r="D1331" s="11" t="s">
        <v>260</v>
      </c>
      <c r="E1331" s="19" t="s">
        <v>2801</v>
      </c>
      <c r="F1331" s="10">
        <v>42036</v>
      </c>
      <c r="G1331" s="10">
        <v>44228</v>
      </c>
      <c r="H1331" s="11">
        <v>7</v>
      </c>
      <c r="I1331" s="20" t="s">
        <v>259</v>
      </c>
      <c r="J1331" s="11" t="s">
        <v>261</v>
      </c>
      <c r="K1331" s="11" t="s">
        <v>2958</v>
      </c>
      <c r="L1331" s="11">
        <v>2</v>
      </c>
    </row>
    <row r="1332" spans="1:12">
      <c r="A1332" s="11" t="s">
        <v>2582</v>
      </c>
      <c r="D1332" s="11" t="s">
        <v>260</v>
      </c>
      <c r="E1332" s="19" t="s">
        <v>2802</v>
      </c>
      <c r="F1332" s="10">
        <v>42036</v>
      </c>
      <c r="G1332" s="10">
        <v>44228</v>
      </c>
      <c r="H1332" s="11">
        <v>7</v>
      </c>
      <c r="I1332" s="20" t="s">
        <v>259</v>
      </c>
      <c r="J1332" s="11" t="s">
        <v>261</v>
      </c>
      <c r="K1332" s="11" t="s">
        <v>2958</v>
      </c>
      <c r="L1332" s="11">
        <v>2</v>
      </c>
    </row>
    <row r="1333" spans="1:12">
      <c r="A1333" s="11" t="s">
        <v>2583</v>
      </c>
      <c r="D1333" s="11" t="s">
        <v>260</v>
      </c>
      <c r="E1333" s="19" t="s">
        <v>2803</v>
      </c>
      <c r="F1333" s="10">
        <v>42036</v>
      </c>
      <c r="G1333" s="10">
        <v>44228</v>
      </c>
      <c r="H1333" s="11">
        <v>7</v>
      </c>
      <c r="I1333" s="20" t="s">
        <v>259</v>
      </c>
      <c r="J1333" s="11" t="s">
        <v>261</v>
      </c>
      <c r="K1333" s="11" t="s">
        <v>2958</v>
      </c>
      <c r="L1333" s="11">
        <v>2</v>
      </c>
    </row>
    <row r="1334" spans="1:12">
      <c r="A1334" s="11" t="s">
        <v>2584</v>
      </c>
      <c r="D1334" s="11" t="s">
        <v>260</v>
      </c>
      <c r="E1334" s="19" t="s">
        <v>2804</v>
      </c>
      <c r="F1334" s="10">
        <v>42036</v>
      </c>
      <c r="G1334" s="10">
        <v>44228</v>
      </c>
      <c r="H1334" s="11">
        <v>7</v>
      </c>
      <c r="I1334" s="20" t="s">
        <v>259</v>
      </c>
      <c r="J1334" s="11" t="s">
        <v>261</v>
      </c>
      <c r="K1334" s="11" t="s">
        <v>2958</v>
      </c>
      <c r="L1334" s="11">
        <v>2</v>
      </c>
    </row>
    <row r="1335" spans="1:12">
      <c r="A1335" s="11" t="s">
        <v>2585</v>
      </c>
      <c r="D1335" s="11" t="s">
        <v>260</v>
      </c>
      <c r="E1335" s="19" t="s">
        <v>2805</v>
      </c>
      <c r="F1335" s="10">
        <v>42036</v>
      </c>
      <c r="G1335" s="10">
        <v>44228</v>
      </c>
      <c r="H1335" s="11">
        <v>7</v>
      </c>
      <c r="I1335" s="20" t="s">
        <v>259</v>
      </c>
      <c r="J1335" s="11" t="s">
        <v>261</v>
      </c>
      <c r="K1335" s="11" t="s">
        <v>2958</v>
      </c>
      <c r="L1335" s="11">
        <v>2</v>
      </c>
    </row>
    <row r="1336" spans="1:12">
      <c r="A1336" s="11" t="s">
        <v>2586</v>
      </c>
      <c r="D1336" s="11" t="s">
        <v>260</v>
      </c>
      <c r="E1336" s="19" t="s">
        <v>2806</v>
      </c>
      <c r="F1336" s="10">
        <v>42036</v>
      </c>
      <c r="G1336" s="10">
        <v>44228</v>
      </c>
      <c r="H1336" s="11">
        <v>7</v>
      </c>
      <c r="I1336" s="20" t="s">
        <v>259</v>
      </c>
      <c r="J1336" s="11" t="s">
        <v>261</v>
      </c>
      <c r="K1336" s="11" t="s">
        <v>2958</v>
      </c>
      <c r="L1336" s="11">
        <v>2</v>
      </c>
    </row>
    <row r="1337" spans="1:12">
      <c r="A1337" s="11" t="s">
        <v>2587</v>
      </c>
      <c r="D1337" s="11" t="s">
        <v>260</v>
      </c>
      <c r="E1337" s="19" t="s">
        <v>2807</v>
      </c>
      <c r="F1337" s="10">
        <v>42036</v>
      </c>
      <c r="G1337" s="10">
        <v>44228</v>
      </c>
      <c r="H1337" s="11">
        <v>7</v>
      </c>
      <c r="I1337" s="20" t="s">
        <v>259</v>
      </c>
      <c r="J1337" s="11" t="s">
        <v>261</v>
      </c>
      <c r="K1337" s="11" t="s">
        <v>2958</v>
      </c>
      <c r="L1337" s="11">
        <v>2</v>
      </c>
    </row>
    <row r="1338" spans="1:12">
      <c r="A1338" s="11" t="s">
        <v>2588</v>
      </c>
      <c r="D1338" s="11" t="s">
        <v>260</v>
      </c>
      <c r="E1338" s="19" t="s">
        <v>2808</v>
      </c>
      <c r="F1338" s="10">
        <v>42036</v>
      </c>
      <c r="G1338" s="10">
        <v>44228</v>
      </c>
      <c r="H1338" s="11">
        <v>7</v>
      </c>
      <c r="I1338" s="20" t="s">
        <v>259</v>
      </c>
      <c r="J1338" s="11" t="s">
        <v>261</v>
      </c>
      <c r="K1338" s="11" t="s">
        <v>2958</v>
      </c>
      <c r="L1338" s="11">
        <v>2</v>
      </c>
    </row>
    <row r="1339" spans="1:12">
      <c r="A1339" s="11" t="s">
        <v>2589</v>
      </c>
      <c r="D1339" s="11" t="s">
        <v>260</v>
      </c>
      <c r="E1339" s="19" t="s">
        <v>2809</v>
      </c>
      <c r="F1339" s="10">
        <v>42036</v>
      </c>
      <c r="G1339" s="10">
        <v>44228</v>
      </c>
      <c r="H1339" s="11">
        <v>7</v>
      </c>
      <c r="I1339" s="20" t="s">
        <v>259</v>
      </c>
      <c r="J1339" s="11" t="s">
        <v>261</v>
      </c>
      <c r="K1339" s="11" t="s">
        <v>2958</v>
      </c>
      <c r="L1339" s="11">
        <v>2</v>
      </c>
    </row>
    <row r="1340" spans="1:12">
      <c r="A1340" s="11" t="s">
        <v>2590</v>
      </c>
      <c r="D1340" s="11" t="s">
        <v>260</v>
      </c>
      <c r="E1340" s="19" t="s">
        <v>2810</v>
      </c>
      <c r="F1340" s="10">
        <v>42036</v>
      </c>
      <c r="G1340" s="10">
        <v>44228</v>
      </c>
      <c r="H1340" s="11">
        <v>7</v>
      </c>
      <c r="I1340" s="20" t="s">
        <v>259</v>
      </c>
      <c r="J1340" s="11" t="s">
        <v>261</v>
      </c>
      <c r="K1340" s="11" t="s">
        <v>2958</v>
      </c>
      <c r="L1340" s="11">
        <v>2</v>
      </c>
    </row>
    <row r="1341" spans="1:12">
      <c r="A1341" s="11" t="s">
        <v>2591</v>
      </c>
      <c r="D1341" s="11" t="s">
        <v>260</v>
      </c>
      <c r="E1341" s="19" t="s">
        <v>2811</v>
      </c>
      <c r="F1341" s="10">
        <v>42036</v>
      </c>
      <c r="G1341" s="10">
        <v>44228</v>
      </c>
      <c r="H1341" s="11">
        <v>7</v>
      </c>
      <c r="I1341" s="20" t="s">
        <v>259</v>
      </c>
      <c r="J1341" s="11" t="s">
        <v>261</v>
      </c>
      <c r="K1341" s="11" t="s">
        <v>2958</v>
      </c>
      <c r="L1341" s="11">
        <v>2</v>
      </c>
    </row>
    <row r="1342" spans="1:12">
      <c r="A1342" s="11" t="s">
        <v>2592</v>
      </c>
      <c r="D1342" s="11" t="s">
        <v>260</v>
      </c>
      <c r="E1342" s="19" t="s">
        <v>2812</v>
      </c>
      <c r="F1342" s="10">
        <v>42036</v>
      </c>
      <c r="G1342" s="10">
        <v>44228</v>
      </c>
      <c r="H1342" s="11">
        <v>7</v>
      </c>
      <c r="I1342" s="20" t="s">
        <v>259</v>
      </c>
      <c r="J1342" s="11" t="s">
        <v>261</v>
      </c>
      <c r="K1342" s="11" t="s">
        <v>2958</v>
      </c>
      <c r="L1342" s="11">
        <v>2</v>
      </c>
    </row>
    <row r="1343" spans="1:12">
      <c r="A1343" s="11" t="s">
        <v>2593</v>
      </c>
      <c r="D1343" s="11" t="s">
        <v>260</v>
      </c>
      <c r="E1343" s="19" t="s">
        <v>2813</v>
      </c>
      <c r="F1343" s="10">
        <v>42036</v>
      </c>
      <c r="G1343" s="10">
        <v>44228</v>
      </c>
      <c r="H1343" s="11">
        <v>7</v>
      </c>
      <c r="I1343" s="20" t="s">
        <v>259</v>
      </c>
      <c r="J1343" s="11" t="s">
        <v>261</v>
      </c>
      <c r="K1343" s="11" t="s">
        <v>2958</v>
      </c>
      <c r="L1343" s="11">
        <v>2</v>
      </c>
    </row>
    <row r="1344" spans="1:12">
      <c r="A1344" s="11" t="s">
        <v>2594</v>
      </c>
      <c r="D1344" s="11" t="s">
        <v>260</v>
      </c>
      <c r="E1344" s="19" t="s">
        <v>2814</v>
      </c>
      <c r="F1344" s="10">
        <v>42036</v>
      </c>
      <c r="G1344" s="10">
        <v>44228</v>
      </c>
      <c r="H1344" s="11">
        <v>7</v>
      </c>
      <c r="I1344" s="20" t="s">
        <v>259</v>
      </c>
      <c r="J1344" s="11" t="s">
        <v>261</v>
      </c>
      <c r="K1344" s="11" t="s">
        <v>2958</v>
      </c>
      <c r="L1344" s="11">
        <v>2</v>
      </c>
    </row>
    <row r="1345" spans="1:12">
      <c r="A1345" s="11" t="s">
        <v>2595</v>
      </c>
      <c r="D1345" s="11" t="s">
        <v>260</v>
      </c>
      <c r="E1345" s="19" t="s">
        <v>2815</v>
      </c>
      <c r="F1345" s="10">
        <v>42036</v>
      </c>
      <c r="G1345" s="10">
        <v>44228</v>
      </c>
      <c r="H1345" s="11">
        <v>7</v>
      </c>
      <c r="I1345" s="20" t="s">
        <v>259</v>
      </c>
      <c r="J1345" s="11" t="s">
        <v>261</v>
      </c>
      <c r="K1345" s="11" t="s">
        <v>2958</v>
      </c>
      <c r="L1345" s="11">
        <v>2</v>
      </c>
    </row>
    <row r="1346" spans="1:12">
      <c r="A1346" s="11" t="s">
        <v>2596</v>
      </c>
      <c r="D1346" s="11" t="s">
        <v>260</v>
      </c>
      <c r="E1346" s="19" t="s">
        <v>2816</v>
      </c>
      <c r="F1346" s="10">
        <v>42036</v>
      </c>
      <c r="G1346" s="10">
        <v>44228</v>
      </c>
      <c r="H1346" s="11">
        <v>7</v>
      </c>
      <c r="I1346" s="20" t="s">
        <v>259</v>
      </c>
      <c r="J1346" s="11" t="s">
        <v>261</v>
      </c>
      <c r="K1346" s="11" t="s">
        <v>2958</v>
      </c>
      <c r="L1346" s="11">
        <v>2</v>
      </c>
    </row>
    <row r="1347" spans="1:12">
      <c r="A1347" s="11" t="s">
        <v>2597</v>
      </c>
      <c r="D1347" s="11" t="s">
        <v>260</v>
      </c>
      <c r="E1347" s="19" t="s">
        <v>2817</v>
      </c>
      <c r="F1347" s="10">
        <v>42036</v>
      </c>
      <c r="G1347" s="10">
        <v>44228</v>
      </c>
      <c r="H1347" s="11">
        <v>7</v>
      </c>
      <c r="I1347" s="20" t="s">
        <v>259</v>
      </c>
      <c r="J1347" s="11" t="s">
        <v>261</v>
      </c>
      <c r="K1347" s="11" t="s">
        <v>2958</v>
      </c>
      <c r="L1347" s="11">
        <v>2</v>
      </c>
    </row>
    <row r="1348" spans="1:12">
      <c r="A1348" s="11" t="s">
        <v>2598</v>
      </c>
      <c r="D1348" s="11" t="s">
        <v>260</v>
      </c>
      <c r="E1348" s="19" t="s">
        <v>2818</v>
      </c>
      <c r="F1348" s="10">
        <v>42036</v>
      </c>
      <c r="G1348" s="10">
        <v>44228</v>
      </c>
      <c r="H1348" s="11">
        <v>7</v>
      </c>
      <c r="I1348" s="20" t="s">
        <v>259</v>
      </c>
      <c r="J1348" s="11" t="s">
        <v>261</v>
      </c>
      <c r="K1348" s="11" t="s">
        <v>2958</v>
      </c>
      <c r="L1348" s="11">
        <v>2</v>
      </c>
    </row>
    <row r="1349" spans="1:12">
      <c r="A1349" s="11" t="s">
        <v>2599</v>
      </c>
      <c r="D1349" s="11" t="s">
        <v>260</v>
      </c>
      <c r="E1349" s="19" t="s">
        <v>2819</v>
      </c>
      <c r="F1349" s="10">
        <v>42036</v>
      </c>
      <c r="G1349" s="10">
        <v>44228</v>
      </c>
      <c r="H1349" s="11">
        <v>7</v>
      </c>
      <c r="I1349" s="20" t="s">
        <v>259</v>
      </c>
      <c r="J1349" s="11" t="s">
        <v>261</v>
      </c>
      <c r="K1349" s="11" t="s">
        <v>2958</v>
      </c>
      <c r="L1349" s="11">
        <v>2</v>
      </c>
    </row>
    <row r="1350" spans="1:12">
      <c r="A1350" s="11" t="s">
        <v>2600</v>
      </c>
      <c r="D1350" s="11" t="s">
        <v>260</v>
      </c>
      <c r="E1350" s="19" t="s">
        <v>2820</v>
      </c>
      <c r="F1350" s="10">
        <v>42036</v>
      </c>
      <c r="G1350" s="10">
        <v>44228</v>
      </c>
      <c r="H1350" s="11">
        <v>7</v>
      </c>
      <c r="I1350" s="20" t="s">
        <v>259</v>
      </c>
      <c r="J1350" s="11" t="s">
        <v>261</v>
      </c>
      <c r="K1350" s="11" t="s">
        <v>2958</v>
      </c>
      <c r="L1350" s="11">
        <v>2</v>
      </c>
    </row>
    <row r="1351" spans="1:12">
      <c r="A1351" s="11" t="s">
        <v>2601</v>
      </c>
      <c r="D1351" s="11" t="s">
        <v>260</v>
      </c>
      <c r="E1351" s="19" t="s">
        <v>2821</v>
      </c>
      <c r="F1351" s="10">
        <v>42036</v>
      </c>
      <c r="G1351" s="10">
        <v>44228</v>
      </c>
      <c r="H1351" s="11">
        <v>7</v>
      </c>
      <c r="I1351" s="20" t="s">
        <v>259</v>
      </c>
      <c r="J1351" s="11" t="s">
        <v>261</v>
      </c>
      <c r="K1351" s="11" t="s">
        <v>2958</v>
      </c>
      <c r="L1351" s="11">
        <v>2</v>
      </c>
    </row>
    <row r="1352" spans="1:12">
      <c r="A1352" s="11" t="s">
        <v>2602</v>
      </c>
      <c r="D1352" s="11" t="s">
        <v>260</v>
      </c>
      <c r="E1352" s="19" t="s">
        <v>2822</v>
      </c>
      <c r="F1352" s="10">
        <v>42036</v>
      </c>
      <c r="G1352" s="10">
        <v>44228</v>
      </c>
      <c r="H1352" s="11">
        <v>7</v>
      </c>
      <c r="I1352" s="20" t="s">
        <v>259</v>
      </c>
      <c r="J1352" s="11" t="s">
        <v>261</v>
      </c>
      <c r="K1352" s="11" t="s">
        <v>2958</v>
      </c>
      <c r="L1352" s="11">
        <v>2</v>
      </c>
    </row>
    <row r="1353" spans="1:12">
      <c r="A1353" s="11" t="s">
        <v>2603</v>
      </c>
      <c r="D1353" s="11" t="s">
        <v>260</v>
      </c>
      <c r="E1353" s="19" t="s">
        <v>2823</v>
      </c>
      <c r="F1353" s="10">
        <v>42036</v>
      </c>
      <c r="G1353" s="10">
        <v>44228</v>
      </c>
      <c r="H1353" s="11">
        <v>7</v>
      </c>
      <c r="I1353" s="20" t="s">
        <v>259</v>
      </c>
      <c r="J1353" s="11" t="s">
        <v>261</v>
      </c>
      <c r="K1353" s="11" t="s">
        <v>2958</v>
      </c>
      <c r="L1353" s="11">
        <v>2</v>
      </c>
    </row>
    <row r="1354" spans="1:12">
      <c r="A1354" s="11" t="s">
        <v>2604</v>
      </c>
      <c r="D1354" s="11" t="s">
        <v>260</v>
      </c>
      <c r="E1354" s="19" t="s">
        <v>2824</v>
      </c>
      <c r="F1354" s="10">
        <v>42036</v>
      </c>
      <c r="G1354" s="10">
        <v>44228</v>
      </c>
      <c r="H1354" s="11">
        <v>7</v>
      </c>
      <c r="I1354" s="20" t="s">
        <v>259</v>
      </c>
      <c r="J1354" s="11" t="s">
        <v>261</v>
      </c>
      <c r="K1354" s="11" t="s">
        <v>2958</v>
      </c>
      <c r="L1354" s="11">
        <v>2</v>
      </c>
    </row>
    <row r="1355" spans="1:12">
      <c r="A1355" s="11" t="s">
        <v>2605</v>
      </c>
      <c r="D1355" s="11" t="s">
        <v>260</v>
      </c>
      <c r="E1355" s="19" t="s">
        <v>2825</v>
      </c>
      <c r="F1355" s="10">
        <v>42036</v>
      </c>
      <c r="G1355" s="10">
        <v>44228</v>
      </c>
      <c r="H1355" s="11">
        <v>7</v>
      </c>
      <c r="I1355" s="20" t="s">
        <v>259</v>
      </c>
      <c r="J1355" s="11" t="s">
        <v>261</v>
      </c>
      <c r="K1355" s="11" t="s">
        <v>2958</v>
      </c>
      <c r="L1355" s="11">
        <v>2</v>
      </c>
    </row>
    <row r="1356" spans="1:12">
      <c r="A1356" s="11" t="s">
        <v>2606</v>
      </c>
      <c r="D1356" s="11" t="s">
        <v>260</v>
      </c>
      <c r="E1356" s="19" t="s">
        <v>2826</v>
      </c>
      <c r="F1356" s="10">
        <v>42036</v>
      </c>
      <c r="G1356" s="10">
        <v>44228</v>
      </c>
      <c r="H1356" s="11">
        <v>7</v>
      </c>
      <c r="I1356" s="20" t="s">
        <v>259</v>
      </c>
      <c r="J1356" s="11" t="s">
        <v>261</v>
      </c>
      <c r="K1356" s="11" t="s">
        <v>2958</v>
      </c>
      <c r="L1356" s="11">
        <v>2</v>
      </c>
    </row>
    <row r="1357" spans="1:12">
      <c r="A1357" s="11" t="s">
        <v>2607</v>
      </c>
      <c r="D1357" s="11" t="s">
        <v>260</v>
      </c>
      <c r="E1357" s="19" t="s">
        <v>2827</v>
      </c>
      <c r="F1357" s="10">
        <v>42036</v>
      </c>
      <c r="G1357" s="10">
        <v>44228</v>
      </c>
      <c r="H1357" s="11">
        <v>7</v>
      </c>
      <c r="I1357" s="20" t="s">
        <v>259</v>
      </c>
      <c r="J1357" s="11" t="s">
        <v>261</v>
      </c>
      <c r="K1357" s="11" t="s">
        <v>2958</v>
      </c>
      <c r="L1357" s="11">
        <v>2</v>
      </c>
    </row>
    <row r="1358" spans="1:12">
      <c r="A1358" s="11" t="s">
        <v>2608</v>
      </c>
      <c r="D1358" s="11" t="s">
        <v>260</v>
      </c>
      <c r="E1358" s="19" t="s">
        <v>2828</v>
      </c>
      <c r="F1358" s="10">
        <v>42036</v>
      </c>
      <c r="G1358" s="10">
        <v>44228</v>
      </c>
      <c r="H1358" s="11">
        <v>7</v>
      </c>
      <c r="I1358" s="20" t="s">
        <v>259</v>
      </c>
      <c r="J1358" s="11" t="s">
        <v>261</v>
      </c>
      <c r="K1358" s="11" t="s">
        <v>2958</v>
      </c>
      <c r="L1358" s="11">
        <v>2</v>
      </c>
    </row>
    <row r="1359" spans="1:12">
      <c r="A1359" s="11" t="s">
        <v>2609</v>
      </c>
      <c r="D1359" s="11" t="s">
        <v>260</v>
      </c>
      <c r="E1359" s="19" t="s">
        <v>2829</v>
      </c>
      <c r="F1359" s="10">
        <v>42036</v>
      </c>
      <c r="G1359" s="10">
        <v>44228</v>
      </c>
      <c r="H1359" s="11">
        <v>7</v>
      </c>
      <c r="I1359" s="20" t="s">
        <v>259</v>
      </c>
      <c r="J1359" s="11" t="s">
        <v>261</v>
      </c>
      <c r="K1359" s="11" t="s">
        <v>2958</v>
      </c>
      <c r="L1359" s="11">
        <v>2</v>
      </c>
    </row>
    <row r="1360" spans="1:12">
      <c r="A1360" s="11" t="s">
        <v>2610</v>
      </c>
      <c r="D1360" s="11" t="s">
        <v>260</v>
      </c>
      <c r="E1360" s="19" t="s">
        <v>2830</v>
      </c>
      <c r="F1360" s="10">
        <v>42036</v>
      </c>
      <c r="G1360" s="10">
        <v>44228</v>
      </c>
      <c r="H1360" s="11">
        <v>7</v>
      </c>
      <c r="I1360" s="20" t="s">
        <v>259</v>
      </c>
      <c r="J1360" s="11" t="s">
        <v>261</v>
      </c>
      <c r="K1360" s="11" t="s">
        <v>2958</v>
      </c>
      <c r="L1360" s="11">
        <v>2</v>
      </c>
    </row>
    <row r="1361" spans="1:12">
      <c r="A1361" s="11" t="s">
        <v>2611</v>
      </c>
      <c r="D1361" s="11" t="s">
        <v>260</v>
      </c>
      <c r="E1361" s="19" t="s">
        <v>2831</v>
      </c>
      <c r="F1361" s="10">
        <v>42036</v>
      </c>
      <c r="G1361" s="10">
        <v>44228</v>
      </c>
      <c r="H1361" s="11">
        <v>7</v>
      </c>
      <c r="I1361" s="20" t="s">
        <v>259</v>
      </c>
      <c r="J1361" s="11" t="s">
        <v>261</v>
      </c>
      <c r="K1361" s="11" t="s">
        <v>2958</v>
      </c>
      <c r="L1361" s="11">
        <v>2</v>
      </c>
    </row>
    <row r="1362" spans="1:12">
      <c r="A1362" s="11" t="s">
        <v>2612</v>
      </c>
      <c r="D1362" s="11" t="s">
        <v>260</v>
      </c>
      <c r="E1362" s="19" t="s">
        <v>2832</v>
      </c>
      <c r="F1362" s="10">
        <v>42036</v>
      </c>
      <c r="G1362" s="10">
        <v>44228</v>
      </c>
      <c r="H1362" s="11">
        <v>7</v>
      </c>
      <c r="I1362" s="20" t="s">
        <v>259</v>
      </c>
      <c r="J1362" s="11" t="s">
        <v>261</v>
      </c>
      <c r="K1362" s="11" t="s">
        <v>2958</v>
      </c>
      <c r="L1362" s="11">
        <v>2</v>
      </c>
    </row>
    <row r="1363" spans="1:12">
      <c r="A1363" s="11" t="s">
        <v>2613</v>
      </c>
      <c r="D1363" s="11" t="s">
        <v>260</v>
      </c>
      <c r="E1363" s="19" t="s">
        <v>2833</v>
      </c>
      <c r="F1363" s="10">
        <v>42036</v>
      </c>
      <c r="G1363" s="10">
        <v>44228</v>
      </c>
      <c r="H1363" s="11">
        <v>7</v>
      </c>
      <c r="I1363" s="20" t="s">
        <v>259</v>
      </c>
      <c r="J1363" s="11" t="s">
        <v>261</v>
      </c>
      <c r="K1363" s="11" t="s">
        <v>2958</v>
      </c>
      <c r="L1363" s="11">
        <v>2</v>
      </c>
    </row>
    <row r="1364" spans="1:12">
      <c r="A1364" s="11" t="s">
        <v>2614</v>
      </c>
      <c r="D1364" s="11" t="s">
        <v>260</v>
      </c>
      <c r="E1364" s="19" t="s">
        <v>2834</v>
      </c>
      <c r="F1364" s="10">
        <v>42036</v>
      </c>
      <c r="G1364" s="10">
        <v>44228</v>
      </c>
      <c r="H1364" s="11">
        <v>7</v>
      </c>
      <c r="I1364" s="20" t="s">
        <v>259</v>
      </c>
      <c r="J1364" s="11" t="s">
        <v>261</v>
      </c>
      <c r="K1364" s="11" t="s">
        <v>2958</v>
      </c>
      <c r="L1364" s="11">
        <v>2</v>
      </c>
    </row>
    <row r="1365" spans="1:12">
      <c r="A1365" s="11" t="s">
        <v>2615</v>
      </c>
      <c r="D1365" s="11" t="s">
        <v>260</v>
      </c>
      <c r="E1365" s="19" t="s">
        <v>2835</v>
      </c>
      <c r="F1365" s="10">
        <v>42036</v>
      </c>
      <c r="G1365" s="10">
        <v>44228</v>
      </c>
      <c r="H1365" s="11">
        <v>7</v>
      </c>
      <c r="I1365" s="20" t="s">
        <v>259</v>
      </c>
      <c r="J1365" s="11" t="s">
        <v>261</v>
      </c>
      <c r="K1365" s="11" t="s">
        <v>2958</v>
      </c>
      <c r="L1365" s="11">
        <v>2</v>
      </c>
    </row>
    <row r="1366" spans="1:12">
      <c r="A1366" s="11" t="s">
        <v>2616</v>
      </c>
      <c r="D1366" s="11" t="s">
        <v>260</v>
      </c>
      <c r="E1366" s="19" t="s">
        <v>2836</v>
      </c>
      <c r="F1366" s="10">
        <v>42036</v>
      </c>
      <c r="G1366" s="10">
        <v>44228</v>
      </c>
      <c r="H1366" s="11">
        <v>7</v>
      </c>
      <c r="I1366" s="20" t="s">
        <v>259</v>
      </c>
      <c r="J1366" s="11" t="s">
        <v>261</v>
      </c>
      <c r="K1366" s="11" t="s">
        <v>2958</v>
      </c>
      <c r="L1366" s="11">
        <v>2</v>
      </c>
    </row>
    <row r="1367" spans="1:12">
      <c r="A1367" s="11" t="s">
        <v>2617</v>
      </c>
      <c r="D1367" s="11" t="s">
        <v>260</v>
      </c>
      <c r="E1367" s="19" t="s">
        <v>2837</v>
      </c>
      <c r="F1367" s="10">
        <v>42036</v>
      </c>
      <c r="G1367" s="10">
        <v>44228</v>
      </c>
      <c r="H1367" s="11">
        <v>7</v>
      </c>
      <c r="I1367" s="20" t="s">
        <v>259</v>
      </c>
      <c r="J1367" s="11" t="s">
        <v>261</v>
      </c>
      <c r="K1367" s="11" t="s">
        <v>2958</v>
      </c>
      <c r="L1367" s="11">
        <v>2</v>
      </c>
    </row>
    <row r="1368" spans="1:12">
      <c r="A1368" s="11" t="s">
        <v>2618</v>
      </c>
      <c r="D1368" s="11" t="s">
        <v>260</v>
      </c>
      <c r="E1368" s="19" t="s">
        <v>2838</v>
      </c>
      <c r="F1368" s="10">
        <v>42036</v>
      </c>
      <c r="G1368" s="10">
        <v>44228</v>
      </c>
      <c r="H1368" s="11">
        <v>7</v>
      </c>
      <c r="I1368" s="20" t="s">
        <v>259</v>
      </c>
      <c r="J1368" s="11" t="s">
        <v>261</v>
      </c>
      <c r="K1368" s="11" t="s">
        <v>2958</v>
      </c>
      <c r="L1368" s="11">
        <v>2</v>
      </c>
    </row>
    <row r="1369" spans="1:12">
      <c r="A1369" s="11" t="s">
        <v>2619</v>
      </c>
      <c r="D1369" s="11" t="s">
        <v>260</v>
      </c>
      <c r="E1369" s="19" t="s">
        <v>2839</v>
      </c>
      <c r="F1369" s="10">
        <v>42036</v>
      </c>
      <c r="G1369" s="10">
        <v>44228</v>
      </c>
      <c r="H1369" s="11">
        <v>7</v>
      </c>
      <c r="I1369" s="20" t="s">
        <v>259</v>
      </c>
      <c r="J1369" s="11" t="s">
        <v>261</v>
      </c>
      <c r="K1369" s="11" t="s">
        <v>2958</v>
      </c>
      <c r="L1369" s="11">
        <v>2</v>
      </c>
    </row>
    <row r="1370" spans="1:12">
      <c r="A1370" s="11" t="s">
        <v>2620</v>
      </c>
      <c r="D1370" s="11" t="s">
        <v>260</v>
      </c>
      <c r="E1370" s="19" t="s">
        <v>2840</v>
      </c>
      <c r="F1370" s="10">
        <v>42036</v>
      </c>
      <c r="G1370" s="10">
        <v>44228</v>
      </c>
      <c r="H1370" s="11">
        <v>7</v>
      </c>
      <c r="I1370" s="20" t="s">
        <v>259</v>
      </c>
      <c r="J1370" s="11" t="s">
        <v>261</v>
      </c>
      <c r="K1370" s="11" t="s">
        <v>2958</v>
      </c>
      <c r="L1370" s="11">
        <v>2</v>
      </c>
    </row>
    <row r="1371" spans="1:12">
      <c r="A1371" s="11" t="s">
        <v>2621</v>
      </c>
      <c r="D1371" s="11" t="s">
        <v>260</v>
      </c>
      <c r="E1371" s="19" t="s">
        <v>2841</v>
      </c>
      <c r="F1371" s="10">
        <v>42036</v>
      </c>
      <c r="G1371" s="10">
        <v>44228</v>
      </c>
      <c r="H1371" s="11">
        <v>7</v>
      </c>
      <c r="I1371" s="20" t="s">
        <v>259</v>
      </c>
      <c r="J1371" s="11" t="s">
        <v>261</v>
      </c>
      <c r="K1371" s="11" t="s">
        <v>2958</v>
      </c>
      <c r="L1371" s="11">
        <v>2</v>
      </c>
    </row>
    <row r="1372" spans="1:12">
      <c r="A1372" s="11" t="s">
        <v>2622</v>
      </c>
      <c r="D1372" s="11" t="s">
        <v>260</v>
      </c>
      <c r="E1372" s="19" t="s">
        <v>2842</v>
      </c>
      <c r="F1372" s="10">
        <v>42036</v>
      </c>
      <c r="G1372" s="10">
        <v>44228</v>
      </c>
      <c r="H1372" s="11">
        <v>7</v>
      </c>
      <c r="I1372" s="20" t="s">
        <v>259</v>
      </c>
      <c r="J1372" s="11" t="s">
        <v>261</v>
      </c>
      <c r="K1372" s="11" t="s">
        <v>2958</v>
      </c>
      <c r="L1372" s="11">
        <v>2</v>
      </c>
    </row>
    <row r="1373" spans="1:12">
      <c r="A1373" s="11" t="s">
        <v>2623</v>
      </c>
      <c r="D1373" s="11" t="s">
        <v>260</v>
      </c>
      <c r="E1373" s="19" t="s">
        <v>2843</v>
      </c>
      <c r="F1373" s="10">
        <v>42036</v>
      </c>
      <c r="G1373" s="10">
        <v>44228</v>
      </c>
      <c r="H1373" s="11">
        <v>7</v>
      </c>
      <c r="I1373" s="20" t="s">
        <v>259</v>
      </c>
      <c r="J1373" s="11" t="s">
        <v>261</v>
      </c>
      <c r="K1373" s="11" t="s">
        <v>2958</v>
      </c>
      <c r="L1373" s="11">
        <v>2</v>
      </c>
    </row>
    <row r="1374" spans="1:12">
      <c r="A1374" s="11" t="s">
        <v>2624</v>
      </c>
      <c r="D1374" s="11" t="s">
        <v>260</v>
      </c>
      <c r="E1374" s="19" t="s">
        <v>2844</v>
      </c>
      <c r="F1374" s="10">
        <v>42036</v>
      </c>
      <c r="G1374" s="10">
        <v>44228</v>
      </c>
      <c r="H1374" s="11">
        <v>7</v>
      </c>
      <c r="I1374" s="20" t="s">
        <v>259</v>
      </c>
      <c r="J1374" s="11" t="s">
        <v>261</v>
      </c>
      <c r="K1374" s="11" t="s">
        <v>2958</v>
      </c>
      <c r="L1374" s="11">
        <v>2</v>
      </c>
    </row>
    <row r="1375" spans="1:12">
      <c r="A1375" s="11" t="s">
        <v>2625</v>
      </c>
      <c r="D1375" s="11" t="s">
        <v>260</v>
      </c>
      <c r="E1375" s="19" t="s">
        <v>2845</v>
      </c>
      <c r="F1375" s="10">
        <v>42036</v>
      </c>
      <c r="G1375" s="10">
        <v>44228</v>
      </c>
      <c r="H1375" s="11">
        <v>7</v>
      </c>
      <c r="I1375" s="20" t="s">
        <v>259</v>
      </c>
      <c r="J1375" s="11" t="s">
        <v>261</v>
      </c>
      <c r="K1375" s="11" t="s">
        <v>2958</v>
      </c>
      <c r="L1375" s="11">
        <v>2</v>
      </c>
    </row>
    <row r="1376" spans="1:12">
      <c r="A1376" s="11" t="s">
        <v>2626</v>
      </c>
      <c r="D1376" s="11" t="s">
        <v>260</v>
      </c>
      <c r="E1376" s="19" t="s">
        <v>2846</v>
      </c>
      <c r="F1376" s="10">
        <v>42036</v>
      </c>
      <c r="G1376" s="10">
        <v>44228</v>
      </c>
      <c r="H1376" s="11">
        <v>7</v>
      </c>
      <c r="I1376" s="20" t="s">
        <v>259</v>
      </c>
      <c r="J1376" s="11" t="s">
        <v>261</v>
      </c>
      <c r="K1376" s="11" t="s">
        <v>2958</v>
      </c>
      <c r="L1376" s="11">
        <v>2</v>
      </c>
    </row>
    <row r="1377" spans="1:12">
      <c r="A1377" s="11" t="s">
        <v>2627</v>
      </c>
      <c r="D1377" s="11" t="s">
        <v>260</v>
      </c>
      <c r="E1377" s="19" t="s">
        <v>2847</v>
      </c>
      <c r="F1377" s="10">
        <v>42036</v>
      </c>
      <c r="G1377" s="10">
        <v>44228</v>
      </c>
      <c r="H1377" s="11">
        <v>7</v>
      </c>
      <c r="I1377" s="20" t="s">
        <v>259</v>
      </c>
      <c r="J1377" s="11" t="s">
        <v>261</v>
      </c>
      <c r="K1377" s="11" t="s">
        <v>2958</v>
      </c>
      <c r="L1377" s="11">
        <v>2</v>
      </c>
    </row>
    <row r="1378" spans="1:12">
      <c r="A1378" s="11" t="s">
        <v>2628</v>
      </c>
      <c r="D1378" s="11" t="s">
        <v>260</v>
      </c>
      <c r="E1378" s="19" t="s">
        <v>2848</v>
      </c>
      <c r="F1378" s="10">
        <v>42036</v>
      </c>
      <c r="G1378" s="10">
        <v>44228</v>
      </c>
      <c r="H1378" s="11">
        <v>7</v>
      </c>
      <c r="I1378" s="20" t="s">
        <v>259</v>
      </c>
      <c r="J1378" s="11" t="s">
        <v>261</v>
      </c>
      <c r="K1378" s="11" t="s">
        <v>2958</v>
      </c>
      <c r="L1378" s="11">
        <v>2</v>
      </c>
    </row>
    <row r="1379" spans="1:12">
      <c r="A1379" s="11" t="s">
        <v>2629</v>
      </c>
      <c r="D1379" s="11" t="s">
        <v>260</v>
      </c>
      <c r="E1379" s="19" t="s">
        <v>2849</v>
      </c>
      <c r="F1379" s="10">
        <v>42036</v>
      </c>
      <c r="G1379" s="10">
        <v>44228</v>
      </c>
      <c r="H1379" s="11">
        <v>7</v>
      </c>
      <c r="I1379" s="20" t="s">
        <v>259</v>
      </c>
      <c r="J1379" s="11" t="s">
        <v>261</v>
      </c>
      <c r="K1379" s="11" t="s">
        <v>2958</v>
      </c>
      <c r="L1379" s="11">
        <v>2</v>
      </c>
    </row>
    <row r="1380" spans="1:12">
      <c r="A1380" s="11" t="s">
        <v>2630</v>
      </c>
      <c r="D1380" s="11" t="s">
        <v>260</v>
      </c>
      <c r="E1380" s="19" t="s">
        <v>2850</v>
      </c>
      <c r="F1380" s="10">
        <v>42036</v>
      </c>
      <c r="G1380" s="10">
        <v>44228</v>
      </c>
      <c r="H1380" s="11">
        <v>7</v>
      </c>
      <c r="I1380" s="20" t="s">
        <v>259</v>
      </c>
      <c r="J1380" s="11" t="s">
        <v>261</v>
      </c>
      <c r="K1380" s="11" t="s">
        <v>2958</v>
      </c>
      <c r="L1380" s="11">
        <v>2</v>
      </c>
    </row>
    <row r="1381" spans="1:12">
      <c r="A1381" s="11" t="s">
        <v>2631</v>
      </c>
      <c r="D1381" s="11" t="s">
        <v>260</v>
      </c>
      <c r="E1381" s="19" t="s">
        <v>2851</v>
      </c>
      <c r="F1381" s="10">
        <v>42036</v>
      </c>
      <c r="G1381" s="10">
        <v>44228</v>
      </c>
      <c r="H1381" s="11">
        <v>7</v>
      </c>
      <c r="I1381" s="20" t="s">
        <v>259</v>
      </c>
      <c r="J1381" s="11" t="s">
        <v>261</v>
      </c>
      <c r="K1381" s="11" t="s">
        <v>2958</v>
      </c>
      <c r="L1381" s="11">
        <v>2</v>
      </c>
    </row>
    <row r="1382" spans="1:12">
      <c r="A1382" s="11" t="s">
        <v>2632</v>
      </c>
      <c r="D1382" s="11" t="s">
        <v>260</v>
      </c>
      <c r="E1382" s="19" t="s">
        <v>2852</v>
      </c>
      <c r="F1382" s="10">
        <v>42036</v>
      </c>
      <c r="G1382" s="10">
        <v>44228</v>
      </c>
      <c r="H1382" s="11">
        <v>7</v>
      </c>
      <c r="I1382" s="20" t="s">
        <v>259</v>
      </c>
      <c r="J1382" s="11" t="s">
        <v>261</v>
      </c>
      <c r="K1382" s="11" t="s">
        <v>2958</v>
      </c>
      <c r="L1382" s="11">
        <v>2</v>
      </c>
    </row>
    <row r="1383" spans="1:12">
      <c r="A1383" s="11" t="s">
        <v>2633</v>
      </c>
      <c r="D1383" s="11" t="s">
        <v>260</v>
      </c>
      <c r="E1383" s="19" t="s">
        <v>2853</v>
      </c>
      <c r="F1383" s="10">
        <v>42036</v>
      </c>
      <c r="G1383" s="10">
        <v>44228</v>
      </c>
      <c r="H1383" s="11">
        <v>7</v>
      </c>
      <c r="I1383" s="20" t="s">
        <v>259</v>
      </c>
      <c r="J1383" s="11" t="s">
        <v>261</v>
      </c>
      <c r="K1383" s="11" t="s">
        <v>2958</v>
      </c>
      <c r="L1383" s="11">
        <v>2</v>
      </c>
    </row>
    <row r="1384" spans="1:12">
      <c r="A1384" s="11" t="s">
        <v>2634</v>
      </c>
      <c r="D1384" s="11" t="s">
        <v>260</v>
      </c>
      <c r="E1384" s="19" t="s">
        <v>2854</v>
      </c>
      <c r="F1384" s="10">
        <v>42036</v>
      </c>
      <c r="G1384" s="10">
        <v>44228</v>
      </c>
      <c r="H1384" s="11">
        <v>7</v>
      </c>
      <c r="I1384" s="20" t="s">
        <v>259</v>
      </c>
      <c r="J1384" s="11" t="s">
        <v>261</v>
      </c>
      <c r="K1384" s="11" t="s">
        <v>2958</v>
      </c>
      <c r="L1384" s="11">
        <v>2</v>
      </c>
    </row>
    <row r="1385" spans="1:12">
      <c r="A1385" s="11" t="s">
        <v>2635</v>
      </c>
      <c r="D1385" s="11" t="s">
        <v>260</v>
      </c>
      <c r="E1385" s="19" t="s">
        <v>2855</v>
      </c>
      <c r="F1385" s="10">
        <v>42036</v>
      </c>
      <c r="G1385" s="10">
        <v>44228</v>
      </c>
      <c r="H1385" s="11">
        <v>7</v>
      </c>
      <c r="I1385" s="20" t="s">
        <v>259</v>
      </c>
      <c r="J1385" s="11" t="s">
        <v>261</v>
      </c>
      <c r="K1385" s="11" t="s">
        <v>2958</v>
      </c>
      <c r="L1385" s="11">
        <v>2</v>
      </c>
    </row>
    <row r="1386" spans="1:12">
      <c r="A1386" s="11" t="s">
        <v>2636</v>
      </c>
      <c r="D1386" s="11" t="s">
        <v>260</v>
      </c>
      <c r="E1386" s="19" t="s">
        <v>2856</v>
      </c>
      <c r="F1386" s="10">
        <v>42036</v>
      </c>
      <c r="G1386" s="10">
        <v>44228</v>
      </c>
      <c r="H1386" s="11">
        <v>7</v>
      </c>
      <c r="I1386" s="20" t="s">
        <v>259</v>
      </c>
      <c r="J1386" s="11" t="s">
        <v>261</v>
      </c>
      <c r="K1386" s="11" t="s">
        <v>2958</v>
      </c>
      <c r="L1386" s="11">
        <v>2</v>
      </c>
    </row>
    <row r="1387" spans="1:12">
      <c r="A1387" s="11" t="s">
        <v>2637</v>
      </c>
      <c r="D1387" s="11" t="s">
        <v>260</v>
      </c>
      <c r="E1387" s="19" t="s">
        <v>2857</v>
      </c>
      <c r="F1387" s="10">
        <v>42036</v>
      </c>
      <c r="G1387" s="10">
        <v>44228</v>
      </c>
      <c r="H1387" s="11">
        <v>7</v>
      </c>
      <c r="I1387" s="20" t="s">
        <v>259</v>
      </c>
      <c r="J1387" s="11" t="s">
        <v>261</v>
      </c>
      <c r="K1387" s="11" t="s">
        <v>2958</v>
      </c>
      <c r="L1387" s="11">
        <v>2</v>
      </c>
    </row>
    <row r="1388" spans="1:12">
      <c r="A1388" s="11" t="s">
        <v>2638</v>
      </c>
      <c r="D1388" s="11" t="s">
        <v>260</v>
      </c>
      <c r="E1388" s="19" t="s">
        <v>2858</v>
      </c>
      <c r="F1388" s="10">
        <v>42036</v>
      </c>
      <c r="G1388" s="10">
        <v>44228</v>
      </c>
      <c r="H1388" s="11">
        <v>7</v>
      </c>
      <c r="I1388" s="20" t="s">
        <v>259</v>
      </c>
      <c r="J1388" s="11" t="s">
        <v>261</v>
      </c>
      <c r="K1388" s="11" t="s">
        <v>2958</v>
      </c>
      <c r="L1388" s="11">
        <v>2</v>
      </c>
    </row>
    <row r="1389" spans="1:12">
      <c r="A1389" s="11" t="s">
        <v>2639</v>
      </c>
      <c r="D1389" s="11" t="s">
        <v>260</v>
      </c>
      <c r="E1389" s="19" t="s">
        <v>2859</v>
      </c>
      <c r="F1389" s="10">
        <v>42036</v>
      </c>
      <c r="G1389" s="10">
        <v>44228</v>
      </c>
      <c r="H1389" s="11">
        <v>7</v>
      </c>
      <c r="I1389" s="20" t="s">
        <v>259</v>
      </c>
      <c r="J1389" s="11" t="s">
        <v>261</v>
      </c>
      <c r="K1389" s="11" t="s">
        <v>2958</v>
      </c>
      <c r="L1389" s="11">
        <v>2</v>
      </c>
    </row>
    <row r="1390" spans="1:12">
      <c r="A1390" s="11" t="s">
        <v>2640</v>
      </c>
      <c r="D1390" s="11" t="s">
        <v>260</v>
      </c>
      <c r="E1390" s="19" t="s">
        <v>2860</v>
      </c>
      <c r="F1390" s="10">
        <v>42036</v>
      </c>
      <c r="G1390" s="10">
        <v>44228</v>
      </c>
      <c r="H1390" s="11">
        <v>7</v>
      </c>
      <c r="I1390" s="20" t="s">
        <v>259</v>
      </c>
      <c r="J1390" s="11" t="s">
        <v>261</v>
      </c>
      <c r="K1390" s="11" t="s">
        <v>2958</v>
      </c>
      <c r="L1390" s="11">
        <v>2</v>
      </c>
    </row>
    <row r="1391" spans="1:12">
      <c r="A1391" s="11" t="s">
        <v>2641</v>
      </c>
      <c r="D1391" s="11" t="s">
        <v>260</v>
      </c>
      <c r="E1391" s="19" t="s">
        <v>2861</v>
      </c>
      <c r="F1391" s="10">
        <v>42036</v>
      </c>
      <c r="G1391" s="10">
        <v>44228</v>
      </c>
      <c r="H1391" s="11">
        <v>7</v>
      </c>
      <c r="I1391" s="20" t="s">
        <v>259</v>
      </c>
      <c r="J1391" s="11" t="s">
        <v>261</v>
      </c>
      <c r="K1391" s="11" t="s">
        <v>2958</v>
      </c>
      <c r="L1391" s="11">
        <v>2</v>
      </c>
    </row>
    <row r="1392" spans="1:12">
      <c r="A1392" s="11" t="s">
        <v>2642</v>
      </c>
      <c r="D1392" s="11" t="s">
        <v>260</v>
      </c>
      <c r="E1392" s="19" t="s">
        <v>2862</v>
      </c>
      <c r="F1392" s="10">
        <v>42036</v>
      </c>
      <c r="G1392" s="10">
        <v>44228</v>
      </c>
      <c r="H1392" s="11">
        <v>7</v>
      </c>
      <c r="I1392" s="20" t="s">
        <v>259</v>
      </c>
      <c r="J1392" s="11" t="s">
        <v>261</v>
      </c>
      <c r="K1392" s="11" t="s">
        <v>2958</v>
      </c>
      <c r="L1392" s="11">
        <v>2</v>
      </c>
    </row>
    <row r="1393" spans="1:12">
      <c r="A1393" s="11" t="s">
        <v>2643</v>
      </c>
      <c r="D1393" s="11" t="s">
        <v>260</v>
      </c>
      <c r="E1393" s="19" t="s">
        <v>2863</v>
      </c>
      <c r="F1393" s="10">
        <v>42036</v>
      </c>
      <c r="G1393" s="10">
        <v>44228</v>
      </c>
      <c r="H1393" s="11">
        <v>7</v>
      </c>
      <c r="I1393" s="20" t="s">
        <v>259</v>
      </c>
      <c r="J1393" s="11" t="s">
        <v>261</v>
      </c>
      <c r="K1393" s="11" t="s">
        <v>2958</v>
      </c>
      <c r="L1393" s="11">
        <v>2</v>
      </c>
    </row>
    <row r="1394" spans="1:12">
      <c r="A1394" s="11" t="s">
        <v>2644</v>
      </c>
      <c r="D1394" s="11" t="s">
        <v>260</v>
      </c>
      <c r="E1394" s="19" t="s">
        <v>2864</v>
      </c>
      <c r="F1394" s="10">
        <v>42036</v>
      </c>
      <c r="G1394" s="10">
        <v>44228</v>
      </c>
      <c r="H1394" s="11">
        <v>7</v>
      </c>
      <c r="I1394" s="20" t="s">
        <v>259</v>
      </c>
      <c r="J1394" s="11" t="s">
        <v>261</v>
      </c>
      <c r="K1394" s="11" t="s">
        <v>2958</v>
      </c>
      <c r="L1394" s="11">
        <v>2</v>
      </c>
    </row>
    <row r="1395" spans="1:12">
      <c r="A1395" s="11" t="s">
        <v>2645</v>
      </c>
      <c r="D1395" s="11" t="s">
        <v>260</v>
      </c>
      <c r="E1395" s="19" t="s">
        <v>2865</v>
      </c>
      <c r="F1395" s="10">
        <v>42036</v>
      </c>
      <c r="G1395" s="10">
        <v>44228</v>
      </c>
      <c r="H1395" s="11">
        <v>7</v>
      </c>
      <c r="I1395" s="20" t="s">
        <v>259</v>
      </c>
      <c r="J1395" s="11" t="s">
        <v>261</v>
      </c>
      <c r="K1395" s="11" t="s">
        <v>2958</v>
      </c>
      <c r="L1395" s="11">
        <v>2</v>
      </c>
    </row>
    <row r="1396" spans="1:12">
      <c r="A1396" s="11" t="s">
        <v>2646</v>
      </c>
      <c r="D1396" s="11" t="s">
        <v>260</v>
      </c>
      <c r="E1396" s="19" t="s">
        <v>2866</v>
      </c>
      <c r="F1396" s="10">
        <v>42036</v>
      </c>
      <c r="G1396" s="10">
        <v>44228</v>
      </c>
      <c r="H1396" s="11">
        <v>7</v>
      </c>
      <c r="I1396" s="20" t="s">
        <v>259</v>
      </c>
      <c r="J1396" s="11" t="s">
        <v>261</v>
      </c>
      <c r="K1396" s="11" t="s">
        <v>2958</v>
      </c>
      <c r="L1396" s="11">
        <v>2</v>
      </c>
    </row>
    <row r="1397" spans="1:12">
      <c r="A1397" s="11" t="s">
        <v>2647</v>
      </c>
      <c r="D1397" s="11" t="s">
        <v>260</v>
      </c>
      <c r="E1397" s="19" t="s">
        <v>2867</v>
      </c>
      <c r="F1397" s="10">
        <v>42036</v>
      </c>
      <c r="G1397" s="10">
        <v>44228</v>
      </c>
      <c r="H1397" s="11">
        <v>7</v>
      </c>
      <c r="I1397" s="20" t="s">
        <v>259</v>
      </c>
      <c r="J1397" s="11" t="s">
        <v>261</v>
      </c>
      <c r="K1397" s="11" t="s">
        <v>2958</v>
      </c>
      <c r="L1397" s="11">
        <v>2</v>
      </c>
    </row>
    <row r="1398" spans="1:12">
      <c r="A1398" s="11" t="s">
        <v>2648</v>
      </c>
      <c r="D1398" s="11" t="s">
        <v>260</v>
      </c>
      <c r="E1398" s="19" t="s">
        <v>2868</v>
      </c>
      <c r="F1398" s="10">
        <v>42036</v>
      </c>
      <c r="G1398" s="10">
        <v>44228</v>
      </c>
      <c r="H1398" s="11">
        <v>7</v>
      </c>
      <c r="I1398" s="20" t="s">
        <v>259</v>
      </c>
      <c r="J1398" s="11" t="s">
        <v>261</v>
      </c>
      <c r="K1398" s="11" t="s">
        <v>2958</v>
      </c>
      <c r="L1398" s="11">
        <v>2</v>
      </c>
    </row>
    <row r="1399" spans="1:12">
      <c r="A1399" s="11" t="s">
        <v>2649</v>
      </c>
      <c r="D1399" s="11" t="s">
        <v>260</v>
      </c>
      <c r="E1399" s="19" t="s">
        <v>2869</v>
      </c>
      <c r="F1399" s="10">
        <v>42036</v>
      </c>
      <c r="G1399" s="10">
        <v>44228</v>
      </c>
      <c r="H1399" s="11">
        <v>7</v>
      </c>
      <c r="I1399" s="20" t="s">
        <v>259</v>
      </c>
      <c r="J1399" s="11" t="s">
        <v>261</v>
      </c>
      <c r="K1399" s="11" t="s">
        <v>2958</v>
      </c>
      <c r="L1399" s="11">
        <v>2</v>
      </c>
    </row>
    <row r="1400" spans="1:12">
      <c r="A1400" s="11" t="s">
        <v>2650</v>
      </c>
      <c r="D1400" s="11" t="s">
        <v>260</v>
      </c>
      <c r="E1400" s="19" t="s">
        <v>2870</v>
      </c>
      <c r="F1400" s="10">
        <v>42036</v>
      </c>
      <c r="G1400" s="10">
        <v>44228</v>
      </c>
      <c r="H1400" s="11">
        <v>7</v>
      </c>
      <c r="I1400" s="20" t="s">
        <v>259</v>
      </c>
      <c r="J1400" s="11" t="s">
        <v>261</v>
      </c>
      <c r="K1400" s="11" t="s">
        <v>2958</v>
      </c>
      <c r="L1400" s="11">
        <v>2</v>
      </c>
    </row>
    <row r="1401" spans="1:12">
      <c r="A1401" s="11" t="s">
        <v>2651</v>
      </c>
      <c r="D1401" s="11" t="s">
        <v>260</v>
      </c>
      <c r="E1401" s="19" t="s">
        <v>2871</v>
      </c>
      <c r="F1401" s="10">
        <v>42036</v>
      </c>
      <c r="G1401" s="10">
        <v>44228</v>
      </c>
      <c r="H1401" s="11">
        <v>7</v>
      </c>
      <c r="I1401" s="20" t="s">
        <v>259</v>
      </c>
      <c r="J1401" s="11" t="s">
        <v>261</v>
      </c>
      <c r="K1401" s="11" t="s">
        <v>2958</v>
      </c>
      <c r="L1401" s="11">
        <v>2</v>
      </c>
    </row>
    <row r="1402" spans="1:12">
      <c r="A1402" s="11" t="s">
        <v>2652</v>
      </c>
      <c r="D1402" s="11" t="s">
        <v>260</v>
      </c>
      <c r="E1402" s="19" t="s">
        <v>2872</v>
      </c>
      <c r="F1402" s="10">
        <v>42036</v>
      </c>
      <c r="G1402" s="10">
        <v>44228</v>
      </c>
      <c r="H1402" s="11">
        <v>7</v>
      </c>
      <c r="I1402" s="20" t="s">
        <v>259</v>
      </c>
      <c r="J1402" s="11" t="s">
        <v>261</v>
      </c>
      <c r="K1402" s="11" t="s">
        <v>2958</v>
      </c>
      <c r="L1402" s="11">
        <v>2</v>
      </c>
    </row>
    <row r="1403" spans="1:12">
      <c r="A1403" s="11" t="s">
        <v>2653</v>
      </c>
      <c r="D1403" s="11" t="s">
        <v>260</v>
      </c>
      <c r="E1403" s="19" t="s">
        <v>2873</v>
      </c>
      <c r="F1403" s="10">
        <v>42036</v>
      </c>
      <c r="G1403" s="10">
        <v>44228</v>
      </c>
      <c r="H1403" s="11">
        <v>7</v>
      </c>
      <c r="I1403" s="20" t="s">
        <v>259</v>
      </c>
      <c r="J1403" s="11" t="s">
        <v>261</v>
      </c>
      <c r="K1403" s="11" t="s">
        <v>2958</v>
      </c>
      <c r="L1403" s="11">
        <v>2</v>
      </c>
    </row>
    <row r="1404" spans="1:12">
      <c r="A1404" s="11" t="s">
        <v>2654</v>
      </c>
      <c r="D1404" s="11" t="s">
        <v>260</v>
      </c>
      <c r="E1404" s="19" t="s">
        <v>2874</v>
      </c>
      <c r="F1404" s="10">
        <v>42036</v>
      </c>
      <c r="G1404" s="10">
        <v>44228</v>
      </c>
      <c r="H1404" s="11">
        <v>7</v>
      </c>
      <c r="I1404" s="20" t="s">
        <v>259</v>
      </c>
      <c r="J1404" s="11" t="s">
        <v>261</v>
      </c>
      <c r="K1404" s="11" t="s">
        <v>2958</v>
      </c>
      <c r="L1404" s="11">
        <v>2</v>
      </c>
    </row>
    <row r="1405" spans="1:12">
      <c r="A1405" s="11" t="s">
        <v>2655</v>
      </c>
      <c r="D1405" s="11" t="s">
        <v>260</v>
      </c>
      <c r="E1405" s="19" t="s">
        <v>2875</v>
      </c>
      <c r="F1405" s="10">
        <v>42036</v>
      </c>
      <c r="G1405" s="10">
        <v>44228</v>
      </c>
      <c r="H1405" s="11">
        <v>7</v>
      </c>
      <c r="I1405" s="20" t="s">
        <v>259</v>
      </c>
      <c r="J1405" s="11" t="s">
        <v>261</v>
      </c>
      <c r="K1405" s="11" t="s">
        <v>2958</v>
      </c>
      <c r="L1405" s="11">
        <v>2</v>
      </c>
    </row>
    <row r="1406" spans="1:12">
      <c r="A1406" s="11" t="s">
        <v>2656</v>
      </c>
      <c r="D1406" s="11" t="s">
        <v>260</v>
      </c>
      <c r="E1406" s="19" t="s">
        <v>2876</v>
      </c>
      <c r="F1406" s="10">
        <v>42036</v>
      </c>
      <c r="G1406" s="10">
        <v>44228</v>
      </c>
      <c r="H1406" s="11">
        <v>7</v>
      </c>
      <c r="I1406" s="20" t="s">
        <v>259</v>
      </c>
      <c r="J1406" s="11" t="s">
        <v>261</v>
      </c>
      <c r="K1406" s="11" t="s">
        <v>2958</v>
      </c>
      <c r="L1406" s="11">
        <v>2</v>
      </c>
    </row>
    <row r="1407" spans="1:12">
      <c r="A1407" s="11" t="s">
        <v>2657</v>
      </c>
      <c r="D1407" s="11" t="s">
        <v>260</v>
      </c>
      <c r="E1407" s="19" t="s">
        <v>2877</v>
      </c>
      <c r="F1407" s="10">
        <v>42036</v>
      </c>
      <c r="G1407" s="10">
        <v>44228</v>
      </c>
      <c r="H1407" s="11">
        <v>7</v>
      </c>
      <c r="I1407" s="20" t="s">
        <v>259</v>
      </c>
      <c r="J1407" s="11" t="s">
        <v>261</v>
      </c>
      <c r="K1407" s="11" t="s">
        <v>2958</v>
      </c>
      <c r="L1407" s="11">
        <v>2</v>
      </c>
    </row>
    <row r="1408" spans="1:12">
      <c r="A1408" s="11" t="s">
        <v>2658</v>
      </c>
      <c r="D1408" s="11" t="s">
        <v>260</v>
      </c>
      <c r="E1408" s="19" t="s">
        <v>2878</v>
      </c>
      <c r="F1408" s="10">
        <v>42036</v>
      </c>
      <c r="G1408" s="10">
        <v>44228</v>
      </c>
      <c r="H1408" s="11">
        <v>7</v>
      </c>
      <c r="I1408" s="20" t="s">
        <v>259</v>
      </c>
      <c r="J1408" s="11" t="s">
        <v>261</v>
      </c>
      <c r="K1408" s="11" t="s">
        <v>2958</v>
      </c>
      <c r="L1408" s="11">
        <v>2</v>
      </c>
    </row>
    <row r="1409" spans="1:12">
      <c r="A1409" s="11" t="s">
        <v>2659</v>
      </c>
      <c r="D1409" s="11" t="s">
        <v>260</v>
      </c>
      <c r="E1409" s="19" t="s">
        <v>2879</v>
      </c>
      <c r="F1409" s="10">
        <v>42036</v>
      </c>
      <c r="G1409" s="10">
        <v>44228</v>
      </c>
      <c r="H1409" s="11">
        <v>7</v>
      </c>
      <c r="I1409" s="20" t="s">
        <v>259</v>
      </c>
      <c r="J1409" s="11" t="s">
        <v>261</v>
      </c>
      <c r="K1409" s="11" t="s">
        <v>2958</v>
      </c>
      <c r="L1409" s="11">
        <v>2</v>
      </c>
    </row>
    <row r="1410" spans="1:12">
      <c r="A1410" s="11" t="s">
        <v>2660</v>
      </c>
      <c r="D1410" s="11" t="s">
        <v>260</v>
      </c>
      <c r="E1410" s="19" t="s">
        <v>2880</v>
      </c>
      <c r="F1410" s="10">
        <v>42036</v>
      </c>
      <c r="G1410" s="10">
        <v>44228</v>
      </c>
      <c r="H1410" s="11">
        <v>7</v>
      </c>
      <c r="I1410" s="20" t="s">
        <v>259</v>
      </c>
      <c r="J1410" s="11" t="s">
        <v>261</v>
      </c>
      <c r="K1410" s="11" t="s">
        <v>2958</v>
      </c>
      <c r="L1410" s="11">
        <v>2</v>
      </c>
    </row>
    <row r="1411" spans="1:12">
      <c r="A1411" s="11" t="s">
        <v>2661</v>
      </c>
      <c r="D1411" s="11" t="s">
        <v>260</v>
      </c>
      <c r="E1411" s="19" t="s">
        <v>2881</v>
      </c>
      <c r="F1411" s="10">
        <v>42036</v>
      </c>
      <c r="G1411" s="10">
        <v>44228</v>
      </c>
      <c r="H1411" s="11">
        <v>7</v>
      </c>
      <c r="I1411" s="20" t="s">
        <v>259</v>
      </c>
      <c r="J1411" s="11" t="s">
        <v>261</v>
      </c>
      <c r="K1411" s="11" t="s">
        <v>2958</v>
      </c>
      <c r="L1411" s="11">
        <v>2</v>
      </c>
    </row>
    <row r="1412" spans="1:12">
      <c r="A1412" s="11" t="s">
        <v>2662</v>
      </c>
      <c r="D1412" s="11" t="s">
        <v>260</v>
      </c>
      <c r="E1412" s="19" t="s">
        <v>2882</v>
      </c>
      <c r="F1412" s="10">
        <v>42036</v>
      </c>
      <c r="G1412" s="10">
        <v>44228</v>
      </c>
      <c r="H1412" s="11">
        <v>7</v>
      </c>
      <c r="I1412" s="20" t="s">
        <v>259</v>
      </c>
      <c r="J1412" s="11" t="s">
        <v>261</v>
      </c>
      <c r="K1412" s="11" t="s">
        <v>2958</v>
      </c>
      <c r="L1412" s="11">
        <v>2</v>
      </c>
    </row>
    <row r="1413" spans="1:12">
      <c r="A1413" s="11" t="s">
        <v>2663</v>
      </c>
      <c r="D1413" s="11" t="s">
        <v>260</v>
      </c>
      <c r="E1413" s="19" t="s">
        <v>2883</v>
      </c>
      <c r="F1413" s="10">
        <v>42036</v>
      </c>
      <c r="G1413" s="10">
        <v>44228</v>
      </c>
      <c r="H1413" s="11">
        <v>7</v>
      </c>
      <c r="I1413" s="20" t="s">
        <v>259</v>
      </c>
      <c r="J1413" s="11" t="s">
        <v>261</v>
      </c>
      <c r="K1413" s="11" t="s">
        <v>2958</v>
      </c>
      <c r="L1413" s="11">
        <v>2</v>
      </c>
    </row>
    <row r="1414" spans="1:12">
      <c r="A1414" s="11" t="s">
        <v>2664</v>
      </c>
      <c r="D1414" s="11" t="s">
        <v>260</v>
      </c>
      <c r="E1414" s="19" t="s">
        <v>2884</v>
      </c>
      <c r="F1414" s="10">
        <v>42036</v>
      </c>
      <c r="G1414" s="10">
        <v>44228</v>
      </c>
      <c r="H1414" s="11">
        <v>7</v>
      </c>
      <c r="I1414" s="20" t="s">
        <v>259</v>
      </c>
      <c r="J1414" s="11" t="s">
        <v>261</v>
      </c>
      <c r="K1414" s="11" t="s">
        <v>2958</v>
      </c>
      <c r="L1414" s="11">
        <v>2</v>
      </c>
    </row>
    <row r="1415" spans="1:12">
      <c r="A1415" s="11" t="s">
        <v>2665</v>
      </c>
      <c r="D1415" s="11" t="s">
        <v>260</v>
      </c>
      <c r="E1415" s="19" t="s">
        <v>2885</v>
      </c>
      <c r="F1415" s="10">
        <v>42036</v>
      </c>
      <c r="G1415" s="10">
        <v>44228</v>
      </c>
      <c r="H1415" s="11">
        <v>7</v>
      </c>
      <c r="I1415" s="20" t="s">
        <v>259</v>
      </c>
      <c r="J1415" s="11" t="s">
        <v>261</v>
      </c>
      <c r="K1415" s="11" t="s">
        <v>2958</v>
      </c>
      <c r="L1415" s="11">
        <v>2</v>
      </c>
    </row>
    <row r="1416" spans="1:12">
      <c r="A1416" s="11" t="s">
        <v>2666</v>
      </c>
      <c r="D1416" s="11" t="s">
        <v>260</v>
      </c>
      <c r="E1416" s="19" t="s">
        <v>2886</v>
      </c>
      <c r="F1416" s="10">
        <v>42036</v>
      </c>
      <c r="G1416" s="10">
        <v>44228</v>
      </c>
      <c r="H1416" s="11">
        <v>7</v>
      </c>
      <c r="I1416" s="20" t="s">
        <v>259</v>
      </c>
      <c r="J1416" s="11" t="s">
        <v>261</v>
      </c>
      <c r="K1416" s="11" t="s">
        <v>2958</v>
      </c>
      <c r="L1416" s="11">
        <v>2</v>
      </c>
    </row>
    <row r="1417" spans="1:12">
      <c r="A1417" s="11" t="s">
        <v>2667</v>
      </c>
      <c r="D1417" s="11" t="s">
        <v>260</v>
      </c>
      <c r="E1417" s="19" t="s">
        <v>2887</v>
      </c>
      <c r="F1417" s="10">
        <v>42036</v>
      </c>
      <c r="G1417" s="10">
        <v>44228</v>
      </c>
      <c r="H1417" s="11">
        <v>7</v>
      </c>
      <c r="I1417" s="20" t="s">
        <v>259</v>
      </c>
      <c r="J1417" s="11" t="s">
        <v>261</v>
      </c>
      <c r="K1417" s="11" t="s">
        <v>2958</v>
      </c>
      <c r="L1417" s="11">
        <v>2</v>
      </c>
    </row>
    <row r="1418" spans="1:12">
      <c r="A1418" s="11" t="s">
        <v>2668</v>
      </c>
      <c r="D1418" s="11" t="s">
        <v>260</v>
      </c>
      <c r="E1418" s="19" t="s">
        <v>2888</v>
      </c>
      <c r="F1418" s="10">
        <v>42036</v>
      </c>
      <c r="G1418" s="10">
        <v>44228</v>
      </c>
      <c r="H1418" s="11">
        <v>7</v>
      </c>
      <c r="I1418" s="20" t="s">
        <v>259</v>
      </c>
      <c r="J1418" s="11" t="s">
        <v>261</v>
      </c>
      <c r="K1418" s="11" t="s">
        <v>2958</v>
      </c>
      <c r="L1418" s="11">
        <v>2</v>
      </c>
    </row>
    <row r="1419" spans="1:12">
      <c r="A1419" s="11" t="s">
        <v>2669</v>
      </c>
      <c r="D1419" s="11" t="s">
        <v>260</v>
      </c>
      <c r="E1419" s="19" t="s">
        <v>2889</v>
      </c>
      <c r="F1419" s="10">
        <v>42036</v>
      </c>
      <c r="G1419" s="10">
        <v>44228</v>
      </c>
      <c r="H1419" s="11">
        <v>7</v>
      </c>
      <c r="I1419" s="20" t="s">
        <v>259</v>
      </c>
      <c r="J1419" s="11" t="s">
        <v>261</v>
      </c>
      <c r="K1419" s="11" t="s">
        <v>2958</v>
      </c>
      <c r="L1419" s="11">
        <v>2</v>
      </c>
    </row>
    <row r="1420" spans="1:12">
      <c r="A1420" s="11" t="s">
        <v>2670</v>
      </c>
      <c r="D1420" s="11" t="s">
        <v>260</v>
      </c>
      <c r="E1420" s="19" t="s">
        <v>2890</v>
      </c>
      <c r="F1420" s="10">
        <v>42036</v>
      </c>
      <c r="G1420" s="10">
        <v>44228</v>
      </c>
      <c r="H1420" s="11">
        <v>7</v>
      </c>
      <c r="I1420" s="20" t="s">
        <v>259</v>
      </c>
      <c r="J1420" s="11" t="s">
        <v>261</v>
      </c>
      <c r="K1420" s="11" t="s">
        <v>2958</v>
      </c>
      <c r="L1420" s="11">
        <v>2</v>
      </c>
    </row>
    <row r="1421" spans="1:12">
      <c r="A1421" s="11" t="s">
        <v>2671</v>
      </c>
      <c r="D1421" s="11" t="s">
        <v>260</v>
      </c>
      <c r="E1421" s="19" t="s">
        <v>2891</v>
      </c>
      <c r="F1421" s="10">
        <v>42036</v>
      </c>
      <c r="G1421" s="10">
        <v>44228</v>
      </c>
      <c r="H1421" s="11">
        <v>7</v>
      </c>
      <c r="I1421" s="20" t="s">
        <v>259</v>
      </c>
      <c r="J1421" s="11" t="s">
        <v>261</v>
      </c>
      <c r="K1421" s="11" t="s">
        <v>2958</v>
      </c>
      <c r="L1421" s="11">
        <v>2</v>
      </c>
    </row>
    <row r="1422" spans="1:12">
      <c r="A1422" s="11" t="s">
        <v>2672</v>
      </c>
      <c r="D1422" s="11" t="s">
        <v>260</v>
      </c>
      <c r="E1422" s="19" t="s">
        <v>2892</v>
      </c>
      <c r="F1422" s="10">
        <v>42036</v>
      </c>
      <c r="G1422" s="10">
        <v>44228</v>
      </c>
      <c r="H1422" s="11">
        <v>7</v>
      </c>
      <c r="I1422" s="20" t="s">
        <v>259</v>
      </c>
      <c r="J1422" s="11" t="s">
        <v>261</v>
      </c>
      <c r="K1422" s="11" t="s">
        <v>2958</v>
      </c>
      <c r="L1422" s="11">
        <v>2</v>
      </c>
    </row>
    <row r="1423" spans="1:12">
      <c r="A1423" s="11" t="s">
        <v>2673</v>
      </c>
      <c r="D1423" s="11" t="s">
        <v>260</v>
      </c>
      <c r="E1423" s="19" t="s">
        <v>2893</v>
      </c>
      <c r="F1423" s="10">
        <v>42036</v>
      </c>
      <c r="G1423" s="10">
        <v>44228</v>
      </c>
      <c r="H1423" s="11">
        <v>7</v>
      </c>
      <c r="I1423" s="20" t="s">
        <v>259</v>
      </c>
      <c r="J1423" s="11" t="s">
        <v>261</v>
      </c>
      <c r="K1423" s="11" t="s">
        <v>2958</v>
      </c>
      <c r="L1423" s="11">
        <v>2</v>
      </c>
    </row>
    <row r="1424" spans="1:12">
      <c r="A1424" s="11" t="s">
        <v>2674</v>
      </c>
      <c r="D1424" s="11" t="s">
        <v>260</v>
      </c>
      <c r="E1424" s="19" t="s">
        <v>2894</v>
      </c>
      <c r="F1424" s="10">
        <v>42036</v>
      </c>
      <c r="G1424" s="10">
        <v>44228</v>
      </c>
      <c r="H1424" s="11">
        <v>7</v>
      </c>
      <c r="I1424" s="20" t="s">
        <v>259</v>
      </c>
      <c r="J1424" s="11" t="s">
        <v>261</v>
      </c>
      <c r="K1424" s="11" t="s">
        <v>2958</v>
      </c>
      <c r="L1424" s="11">
        <v>2</v>
      </c>
    </row>
    <row r="1425" spans="1:12">
      <c r="A1425" s="11" t="s">
        <v>2675</v>
      </c>
      <c r="D1425" s="11" t="s">
        <v>260</v>
      </c>
      <c r="E1425" s="19" t="s">
        <v>2895</v>
      </c>
      <c r="F1425" s="10">
        <v>42036</v>
      </c>
      <c r="G1425" s="10">
        <v>44228</v>
      </c>
      <c r="H1425" s="11">
        <v>7</v>
      </c>
      <c r="I1425" s="20" t="s">
        <v>259</v>
      </c>
      <c r="J1425" s="11" t="s">
        <v>261</v>
      </c>
      <c r="K1425" s="11" t="s">
        <v>2958</v>
      </c>
      <c r="L1425" s="11">
        <v>2</v>
      </c>
    </row>
    <row r="1426" spans="1:12">
      <c r="A1426" s="11" t="s">
        <v>2676</v>
      </c>
      <c r="D1426" s="11" t="s">
        <v>260</v>
      </c>
      <c r="E1426" s="19" t="s">
        <v>2896</v>
      </c>
      <c r="F1426" s="10">
        <v>42036</v>
      </c>
      <c r="G1426" s="10">
        <v>44228</v>
      </c>
      <c r="H1426" s="11">
        <v>7</v>
      </c>
      <c r="I1426" s="20" t="s">
        <v>259</v>
      </c>
      <c r="J1426" s="11" t="s">
        <v>261</v>
      </c>
      <c r="K1426" s="11" t="s">
        <v>2958</v>
      </c>
      <c r="L1426" s="11">
        <v>2</v>
      </c>
    </row>
    <row r="1427" spans="1:12">
      <c r="A1427" s="11" t="s">
        <v>2677</v>
      </c>
      <c r="D1427" s="11" t="s">
        <v>260</v>
      </c>
      <c r="E1427" s="19" t="s">
        <v>2897</v>
      </c>
      <c r="F1427" s="10">
        <v>42036</v>
      </c>
      <c r="G1427" s="10">
        <v>44228</v>
      </c>
      <c r="H1427" s="11">
        <v>7</v>
      </c>
      <c r="I1427" s="20" t="s">
        <v>259</v>
      </c>
      <c r="J1427" s="11" t="s">
        <v>261</v>
      </c>
      <c r="K1427" s="11" t="s">
        <v>2958</v>
      </c>
      <c r="L1427" s="11">
        <v>2</v>
      </c>
    </row>
    <row r="1428" spans="1:12">
      <c r="A1428" s="11" t="s">
        <v>2678</v>
      </c>
      <c r="D1428" s="11" t="s">
        <v>260</v>
      </c>
      <c r="E1428" s="19" t="s">
        <v>2898</v>
      </c>
      <c r="F1428" s="10">
        <v>42036</v>
      </c>
      <c r="G1428" s="10">
        <v>44228</v>
      </c>
      <c r="H1428" s="11">
        <v>7</v>
      </c>
      <c r="I1428" s="20" t="s">
        <v>259</v>
      </c>
      <c r="J1428" s="11" t="s">
        <v>261</v>
      </c>
      <c r="K1428" s="11" t="s">
        <v>2958</v>
      </c>
      <c r="L1428" s="11">
        <v>2</v>
      </c>
    </row>
    <row r="1429" spans="1:12">
      <c r="A1429" s="11" t="s">
        <v>2679</v>
      </c>
      <c r="D1429" s="11" t="s">
        <v>260</v>
      </c>
      <c r="E1429" s="19" t="s">
        <v>2899</v>
      </c>
      <c r="F1429" s="10">
        <v>42036</v>
      </c>
      <c r="G1429" s="10">
        <v>44228</v>
      </c>
      <c r="H1429" s="11">
        <v>7</v>
      </c>
      <c r="I1429" s="20" t="s">
        <v>259</v>
      </c>
      <c r="J1429" s="11" t="s">
        <v>261</v>
      </c>
      <c r="K1429" s="11" t="s">
        <v>2958</v>
      </c>
      <c r="L1429" s="11">
        <v>2</v>
      </c>
    </row>
    <row r="1430" spans="1:12">
      <c r="A1430" s="11" t="s">
        <v>2680</v>
      </c>
      <c r="D1430" s="11" t="s">
        <v>260</v>
      </c>
      <c r="E1430" s="19" t="s">
        <v>2900</v>
      </c>
      <c r="F1430" s="10">
        <v>42036</v>
      </c>
      <c r="G1430" s="10">
        <v>44228</v>
      </c>
      <c r="H1430" s="11">
        <v>7</v>
      </c>
      <c r="I1430" s="20" t="s">
        <v>259</v>
      </c>
      <c r="J1430" s="11" t="s">
        <v>261</v>
      </c>
      <c r="K1430" s="11" t="s">
        <v>2958</v>
      </c>
      <c r="L1430" s="11">
        <v>2</v>
      </c>
    </row>
    <row r="1431" spans="1:12">
      <c r="A1431" s="11" t="s">
        <v>2681</v>
      </c>
      <c r="D1431" s="11" t="s">
        <v>260</v>
      </c>
      <c r="E1431" s="19" t="s">
        <v>2901</v>
      </c>
      <c r="F1431" s="10">
        <v>42036</v>
      </c>
      <c r="G1431" s="10">
        <v>44228</v>
      </c>
      <c r="H1431" s="11">
        <v>7</v>
      </c>
      <c r="I1431" s="20" t="s">
        <v>259</v>
      </c>
      <c r="J1431" s="11" t="s">
        <v>261</v>
      </c>
      <c r="K1431" s="11" t="s">
        <v>2958</v>
      </c>
      <c r="L1431" s="11">
        <v>2</v>
      </c>
    </row>
    <row r="1432" spans="1:12">
      <c r="A1432" s="11" t="s">
        <v>2682</v>
      </c>
      <c r="D1432" s="11" t="s">
        <v>260</v>
      </c>
      <c r="E1432" s="19" t="s">
        <v>2902</v>
      </c>
      <c r="F1432" s="10">
        <v>42036</v>
      </c>
      <c r="G1432" s="10">
        <v>44228</v>
      </c>
      <c r="H1432" s="11">
        <v>7</v>
      </c>
      <c r="I1432" s="20" t="s">
        <v>259</v>
      </c>
      <c r="J1432" s="11" t="s">
        <v>261</v>
      </c>
      <c r="K1432" s="11" t="s">
        <v>2958</v>
      </c>
      <c r="L1432" s="11">
        <v>2</v>
      </c>
    </row>
    <row r="1433" spans="1:12">
      <c r="A1433" s="11" t="s">
        <v>2683</v>
      </c>
      <c r="D1433" s="11" t="s">
        <v>260</v>
      </c>
      <c r="E1433" s="19" t="s">
        <v>2903</v>
      </c>
      <c r="F1433" s="10">
        <v>42036</v>
      </c>
      <c r="G1433" s="10">
        <v>44228</v>
      </c>
      <c r="H1433" s="11">
        <v>7</v>
      </c>
      <c r="I1433" s="20" t="s">
        <v>259</v>
      </c>
      <c r="J1433" s="11" t="s">
        <v>261</v>
      </c>
      <c r="K1433" s="11" t="s">
        <v>2958</v>
      </c>
      <c r="L1433" s="11">
        <v>2</v>
      </c>
    </row>
    <row r="1434" spans="1:12">
      <c r="A1434" s="11" t="s">
        <v>2684</v>
      </c>
      <c r="D1434" s="11" t="s">
        <v>260</v>
      </c>
      <c r="E1434" s="19" t="s">
        <v>2904</v>
      </c>
      <c r="F1434" s="10">
        <v>42036</v>
      </c>
      <c r="G1434" s="10">
        <v>44228</v>
      </c>
      <c r="H1434" s="11">
        <v>7</v>
      </c>
      <c r="I1434" s="20" t="s">
        <v>259</v>
      </c>
      <c r="J1434" s="11" t="s">
        <v>261</v>
      </c>
      <c r="K1434" s="11" t="s">
        <v>2958</v>
      </c>
      <c r="L1434" s="11">
        <v>2</v>
      </c>
    </row>
    <row r="1435" spans="1:12">
      <c r="A1435" s="11" t="s">
        <v>2685</v>
      </c>
      <c r="D1435" s="11" t="s">
        <v>260</v>
      </c>
      <c r="E1435" s="19" t="s">
        <v>2905</v>
      </c>
      <c r="F1435" s="10">
        <v>42036</v>
      </c>
      <c r="G1435" s="10">
        <v>44228</v>
      </c>
      <c r="H1435" s="11">
        <v>7</v>
      </c>
      <c r="I1435" s="20" t="s">
        <v>259</v>
      </c>
      <c r="J1435" s="11" t="s">
        <v>261</v>
      </c>
      <c r="K1435" s="11" t="s">
        <v>2958</v>
      </c>
      <c r="L1435" s="11">
        <v>2</v>
      </c>
    </row>
    <row r="1436" spans="1:12">
      <c r="A1436" s="11" t="s">
        <v>2686</v>
      </c>
      <c r="D1436" s="11" t="s">
        <v>260</v>
      </c>
      <c r="E1436" s="19" t="s">
        <v>2906</v>
      </c>
      <c r="F1436" s="10">
        <v>42036</v>
      </c>
      <c r="G1436" s="10">
        <v>44228</v>
      </c>
      <c r="H1436" s="11">
        <v>7</v>
      </c>
      <c r="I1436" s="20" t="s">
        <v>259</v>
      </c>
      <c r="J1436" s="11" t="s">
        <v>261</v>
      </c>
      <c r="K1436" s="11" t="s">
        <v>2958</v>
      </c>
      <c r="L1436" s="11">
        <v>2</v>
      </c>
    </row>
    <row r="1437" spans="1:12">
      <c r="A1437" s="11" t="s">
        <v>2687</v>
      </c>
      <c r="D1437" s="11" t="s">
        <v>260</v>
      </c>
      <c r="E1437" s="19" t="s">
        <v>2907</v>
      </c>
      <c r="F1437" s="10">
        <v>42036</v>
      </c>
      <c r="G1437" s="10">
        <v>44228</v>
      </c>
      <c r="H1437" s="11">
        <v>7</v>
      </c>
      <c r="I1437" s="20" t="s">
        <v>259</v>
      </c>
      <c r="J1437" s="11" t="s">
        <v>261</v>
      </c>
      <c r="K1437" s="11" t="s">
        <v>2958</v>
      </c>
      <c r="L1437" s="11">
        <v>2</v>
      </c>
    </row>
    <row r="1438" spans="1:12">
      <c r="A1438" s="11" t="s">
        <v>2688</v>
      </c>
      <c r="D1438" s="11" t="s">
        <v>260</v>
      </c>
      <c r="E1438" s="19" t="s">
        <v>2908</v>
      </c>
      <c r="F1438" s="10">
        <v>42036</v>
      </c>
      <c r="G1438" s="10">
        <v>44228</v>
      </c>
      <c r="H1438" s="11">
        <v>7</v>
      </c>
      <c r="I1438" s="20" t="s">
        <v>259</v>
      </c>
      <c r="J1438" s="11" t="s">
        <v>261</v>
      </c>
      <c r="K1438" s="11" t="s">
        <v>2958</v>
      </c>
      <c r="L1438" s="11">
        <v>2</v>
      </c>
    </row>
    <row r="1439" spans="1:12">
      <c r="A1439" s="11" t="s">
        <v>2689</v>
      </c>
      <c r="D1439" s="11" t="s">
        <v>260</v>
      </c>
      <c r="E1439" s="19" t="s">
        <v>2909</v>
      </c>
      <c r="F1439" s="10">
        <v>42036</v>
      </c>
      <c r="G1439" s="10">
        <v>44228</v>
      </c>
      <c r="H1439" s="11">
        <v>7</v>
      </c>
      <c r="I1439" s="20" t="s">
        <v>259</v>
      </c>
      <c r="J1439" s="11" t="s">
        <v>261</v>
      </c>
      <c r="K1439" s="11" t="s">
        <v>2958</v>
      </c>
      <c r="L1439" s="11">
        <v>2</v>
      </c>
    </row>
    <row r="1440" spans="1:12">
      <c r="A1440" s="11" t="s">
        <v>2690</v>
      </c>
      <c r="D1440" s="11" t="s">
        <v>260</v>
      </c>
      <c r="E1440" s="19" t="s">
        <v>2910</v>
      </c>
      <c r="F1440" s="10">
        <v>42036</v>
      </c>
      <c r="G1440" s="10">
        <v>44228</v>
      </c>
      <c r="H1440" s="11">
        <v>7</v>
      </c>
      <c r="I1440" s="20" t="s">
        <v>259</v>
      </c>
      <c r="J1440" s="11" t="s">
        <v>261</v>
      </c>
      <c r="K1440" s="11" t="s">
        <v>2958</v>
      </c>
      <c r="L1440" s="11">
        <v>2</v>
      </c>
    </row>
    <row r="1441" spans="1:12">
      <c r="A1441" s="11" t="s">
        <v>2691</v>
      </c>
      <c r="D1441" s="11" t="s">
        <v>260</v>
      </c>
      <c r="E1441" s="19" t="s">
        <v>2911</v>
      </c>
      <c r="F1441" s="10">
        <v>42036</v>
      </c>
      <c r="G1441" s="10">
        <v>44228</v>
      </c>
      <c r="H1441" s="11">
        <v>7</v>
      </c>
      <c r="I1441" s="20" t="s">
        <v>259</v>
      </c>
      <c r="J1441" s="11" t="s">
        <v>261</v>
      </c>
      <c r="K1441" s="11" t="s">
        <v>2958</v>
      </c>
      <c r="L1441" s="11">
        <v>2</v>
      </c>
    </row>
    <row r="1442" spans="1:12">
      <c r="A1442" s="11" t="s">
        <v>2692</v>
      </c>
      <c r="D1442" s="11" t="s">
        <v>260</v>
      </c>
      <c r="E1442" s="19" t="s">
        <v>2912</v>
      </c>
      <c r="F1442" s="10">
        <v>42036</v>
      </c>
      <c r="G1442" s="10">
        <v>44228</v>
      </c>
      <c r="H1442" s="11">
        <v>7</v>
      </c>
      <c r="I1442" s="20" t="s">
        <v>259</v>
      </c>
      <c r="J1442" s="11" t="s">
        <v>261</v>
      </c>
      <c r="K1442" s="11" t="s">
        <v>2958</v>
      </c>
      <c r="L1442" s="11">
        <v>2</v>
      </c>
    </row>
    <row r="1443" spans="1:12">
      <c r="A1443" s="11" t="s">
        <v>2693</v>
      </c>
      <c r="D1443" s="11" t="s">
        <v>260</v>
      </c>
      <c r="E1443" s="19" t="s">
        <v>2913</v>
      </c>
      <c r="F1443" s="10">
        <v>42036</v>
      </c>
      <c r="G1443" s="10">
        <v>44228</v>
      </c>
      <c r="H1443" s="11">
        <v>7</v>
      </c>
      <c r="I1443" s="20" t="s">
        <v>259</v>
      </c>
      <c r="J1443" s="11" t="s">
        <v>261</v>
      </c>
      <c r="K1443" s="11" t="s">
        <v>2958</v>
      </c>
      <c r="L1443" s="11">
        <v>2</v>
      </c>
    </row>
    <row r="1444" spans="1:12">
      <c r="A1444" s="11" t="s">
        <v>2694</v>
      </c>
      <c r="D1444" s="11" t="s">
        <v>260</v>
      </c>
      <c r="E1444" s="19" t="s">
        <v>2914</v>
      </c>
      <c r="F1444" s="10">
        <v>42036</v>
      </c>
      <c r="G1444" s="10">
        <v>44228</v>
      </c>
      <c r="H1444" s="11">
        <v>7</v>
      </c>
      <c r="I1444" s="20" t="s">
        <v>259</v>
      </c>
      <c r="J1444" s="11" t="s">
        <v>261</v>
      </c>
      <c r="K1444" s="11" t="s">
        <v>2958</v>
      </c>
      <c r="L1444" s="11">
        <v>2</v>
      </c>
    </row>
    <row r="1445" spans="1:12">
      <c r="A1445" s="11" t="s">
        <v>2695</v>
      </c>
      <c r="D1445" s="11" t="s">
        <v>260</v>
      </c>
      <c r="E1445" s="19" t="s">
        <v>2915</v>
      </c>
      <c r="F1445" s="10">
        <v>42036</v>
      </c>
      <c r="G1445" s="10">
        <v>44228</v>
      </c>
      <c r="H1445" s="11">
        <v>7</v>
      </c>
      <c r="I1445" s="20" t="s">
        <v>259</v>
      </c>
      <c r="J1445" s="11" t="s">
        <v>261</v>
      </c>
      <c r="K1445" s="11" t="s">
        <v>2958</v>
      </c>
      <c r="L1445" s="11">
        <v>2</v>
      </c>
    </row>
    <row r="1446" spans="1:12">
      <c r="A1446" s="11" t="s">
        <v>2696</v>
      </c>
      <c r="D1446" s="11" t="s">
        <v>260</v>
      </c>
      <c r="E1446" s="19" t="s">
        <v>2916</v>
      </c>
      <c r="F1446" s="10">
        <v>42036</v>
      </c>
      <c r="G1446" s="10">
        <v>44228</v>
      </c>
      <c r="H1446" s="11">
        <v>7</v>
      </c>
      <c r="I1446" s="20" t="s">
        <v>259</v>
      </c>
      <c r="J1446" s="11" t="s">
        <v>261</v>
      </c>
      <c r="K1446" s="11" t="s">
        <v>2958</v>
      </c>
      <c r="L1446" s="11">
        <v>2</v>
      </c>
    </row>
    <row r="1447" spans="1:12">
      <c r="A1447" s="11" t="s">
        <v>2697</v>
      </c>
      <c r="D1447" s="11" t="s">
        <v>260</v>
      </c>
      <c r="E1447" s="19" t="s">
        <v>2917</v>
      </c>
      <c r="F1447" s="10">
        <v>42036</v>
      </c>
      <c r="G1447" s="10">
        <v>44228</v>
      </c>
      <c r="H1447" s="11">
        <v>7</v>
      </c>
      <c r="I1447" s="20" t="s">
        <v>259</v>
      </c>
      <c r="J1447" s="11" t="s">
        <v>261</v>
      </c>
      <c r="K1447" s="11" t="s">
        <v>2958</v>
      </c>
      <c r="L1447" s="11">
        <v>2</v>
      </c>
    </row>
    <row r="1448" spans="1:12">
      <c r="A1448" s="11" t="s">
        <v>2698</v>
      </c>
      <c r="D1448" s="11" t="s">
        <v>260</v>
      </c>
      <c r="E1448" s="19" t="s">
        <v>2918</v>
      </c>
      <c r="F1448" s="10">
        <v>42036</v>
      </c>
      <c r="G1448" s="10">
        <v>44228</v>
      </c>
      <c r="H1448" s="11">
        <v>7</v>
      </c>
      <c r="I1448" s="20" t="s">
        <v>259</v>
      </c>
      <c r="J1448" s="11" t="s">
        <v>261</v>
      </c>
      <c r="K1448" s="11" t="s">
        <v>2958</v>
      </c>
      <c r="L1448" s="11">
        <v>2</v>
      </c>
    </row>
    <row r="1449" spans="1:12">
      <c r="A1449" s="11" t="s">
        <v>2699</v>
      </c>
      <c r="D1449" s="11" t="s">
        <v>260</v>
      </c>
      <c r="E1449" s="19" t="s">
        <v>2919</v>
      </c>
      <c r="F1449" s="10">
        <v>42036</v>
      </c>
      <c r="G1449" s="10">
        <v>44228</v>
      </c>
      <c r="H1449" s="11">
        <v>7</v>
      </c>
      <c r="I1449" s="20" t="s">
        <v>259</v>
      </c>
      <c r="J1449" s="11" t="s">
        <v>261</v>
      </c>
      <c r="K1449" s="11" t="s">
        <v>2958</v>
      </c>
      <c r="L1449" s="11">
        <v>2</v>
      </c>
    </row>
    <row r="1450" spans="1:12">
      <c r="A1450" s="11" t="s">
        <v>2700</v>
      </c>
      <c r="D1450" s="11" t="s">
        <v>260</v>
      </c>
      <c r="E1450" s="19" t="s">
        <v>2920</v>
      </c>
      <c r="F1450" s="10">
        <v>42036</v>
      </c>
      <c r="G1450" s="10">
        <v>44228</v>
      </c>
      <c r="H1450" s="11">
        <v>7</v>
      </c>
      <c r="I1450" s="20" t="s">
        <v>259</v>
      </c>
      <c r="J1450" s="11" t="s">
        <v>261</v>
      </c>
      <c r="K1450" s="11" t="s">
        <v>2958</v>
      </c>
      <c r="L1450" s="11">
        <v>2</v>
      </c>
    </row>
    <row r="1451" spans="1:12">
      <c r="A1451" s="11" t="s">
        <v>2701</v>
      </c>
      <c r="D1451" s="11" t="s">
        <v>260</v>
      </c>
      <c r="E1451" s="19" t="s">
        <v>2921</v>
      </c>
      <c r="F1451" s="10">
        <v>42036</v>
      </c>
      <c r="G1451" s="10">
        <v>44228</v>
      </c>
      <c r="H1451" s="11">
        <v>7</v>
      </c>
      <c r="I1451" s="20" t="s">
        <v>259</v>
      </c>
      <c r="J1451" s="11" t="s">
        <v>261</v>
      </c>
      <c r="K1451" s="11" t="s">
        <v>2958</v>
      </c>
      <c r="L1451" s="11">
        <v>2</v>
      </c>
    </row>
    <row r="1452" spans="1:12">
      <c r="A1452" s="11" t="s">
        <v>2702</v>
      </c>
      <c r="D1452" s="11" t="s">
        <v>260</v>
      </c>
      <c r="E1452" s="19" t="s">
        <v>2922</v>
      </c>
      <c r="F1452" s="10">
        <v>42036</v>
      </c>
      <c r="G1452" s="10">
        <v>44228</v>
      </c>
      <c r="H1452" s="11">
        <v>7</v>
      </c>
      <c r="I1452" s="20" t="s">
        <v>259</v>
      </c>
      <c r="J1452" s="11" t="s">
        <v>261</v>
      </c>
      <c r="K1452" s="11" t="s">
        <v>2958</v>
      </c>
      <c r="L1452" s="11">
        <v>2</v>
      </c>
    </row>
    <row r="1453" spans="1:12">
      <c r="A1453" s="11" t="s">
        <v>2703</v>
      </c>
      <c r="D1453" s="11" t="s">
        <v>260</v>
      </c>
      <c r="E1453" s="19" t="s">
        <v>2923</v>
      </c>
      <c r="F1453" s="10">
        <v>42036</v>
      </c>
      <c r="G1453" s="10">
        <v>44228</v>
      </c>
      <c r="H1453" s="11">
        <v>7</v>
      </c>
      <c r="I1453" s="20" t="s">
        <v>259</v>
      </c>
      <c r="J1453" s="11" t="s">
        <v>261</v>
      </c>
      <c r="K1453" s="11" t="s">
        <v>2958</v>
      </c>
      <c r="L1453" s="11">
        <v>2</v>
      </c>
    </row>
    <row r="1454" spans="1:12">
      <c r="A1454" s="11" t="s">
        <v>2704</v>
      </c>
      <c r="D1454" s="11" t="s">
        <v>260</v>
      </c>
      <c r="E1454" s="19" t="s">
        <v>2924</v>
      </c>
      <c r="F1454" s="10">
        <v>42036</v>
      </c>
      <c r="G1454" s="10">
        <v>44228</v>
      </c>
      <c r="H1454" s="11">
        <v>7</v>
      </c>
      <c r="I1454" s="20" t="s">
        <v>259</v>
      </c>
      <c r="J1454" s="11" t="s">
        <v>261</v>
      </c>
      <c r="K1454" s="11" t="s">
        <v>2958</v>
      </c>
      <c r="L1454" s="11">
        <v>2</v>
      </c>
    </row>
    <row r="1455" spans="1:12">
      <c r="A1455" s="11" t="s">
        <v>2705</v>
      </c>
      <c r="D1455" s="11" t="s">
        <v>260</v>
      </c>
      <c r="E1455" s="19" t="s">
        <v>2925</v>
      </c>
      <c r="F1455" s="10">
        <v>42036</v>
      </c>
      <c r="G1455" s="10">
        <v>44228</v>
      </c>
      <c r="H1455" s="11">
        <v>7</v>
      </c>
      <c r="I1455" s="20" t="s">
        <v>259</v>
      </c>
      <c r="J1455" s="11" t="s">
        <v>261</v>
      </c>
      <c r="K1455" s="11" t="s">
        <v>2958</v>
      </c>
      <c r="L1455" s="11">
        <v>2</v>
      </c>
    </row>
    <row r="1456" spans="1:12">
      <c r="A1456" s="11" t="s">
        <v>2706</v>
      </c>
      <c r="D1456" s="11" t="s">
        <v>260</v>
      </c>
      <c r="E1456" s="19" t="s">
        <v>2926</v>
      </c>
      <c r="F1456" s="10">
        <v>42036</v>
      </c>
      <c r="G1456" s="10">
        <v>44228</v>
      </c>
      <c r="H1456" s="11">
        <v>7</v>
      </c>
      <c r="I1456" s="20" t="s">
        <v>259</v>
      </c>
      <c r="J1456" s="11" t="s">
        <v>261</v>
      </c>
      <c r="K1456" s="11" t="s">
        <v>2958</v>
      </c>
      <c r="L1456" s="11">
        <v>2</v>
      </c>
    </row>
    <row r="1457" spans="1:12">
      <c r="A1457" s="11" t="s">
        <v>2707</v>
      </c>
      <c r="D1457" s="11" t="s">
        <v>260</v>
      </c>
      <c r="E1457" s="19" t="s">
        <v>2927</v>
      </c>
      <c r="F1457" s="10">
        <v>42036</v>
      </c>
      <c r="G1457" s="10">
        <v>44228</v>
      </c>
      <c r="H1457" s="11">
        <v>7</v>
      </c>
      <c r="I1457" s="20" t="s">
        <v>259</v>
      </c>
      <c r="J1457" s="11" t="s">
        <v>261</v>
      </c>
      <c r="K1457" s="11" t="s">
        <v>2958</v>
      </c>
      <c r="L1457" s="11">
        <v>2</v>
      </c>
    </row>
    <row r="1458" spans="1:12">
      <c r="A1458" s="11" t="s">
        <v>2708</v>
      </c>
      <c r="D1458" s="11" t="s">
        <v>260</v>
      </c>
      <c r="E1458" s="19" t="s">
        <v>2928</v>
      </c>
      <c r="F1458" s="10">
        <v>42036</v>
      </c>
      <c r="G1458" s="10">
        <v>44228</v>
      </c>
      <c r="H1458" s="11">
        <v>7</v>
      </c>
      <c r="I1458" s="20" t="s">
        <v>259</v>
      </c>
      <c r="J1458" s="11" t="s">
        <v>261</v>
      </c>
      <c r="K1458" s="11" t="s">
        <v>2958</v>
      </c>
      <c r="L1458" s="11">
        <v>2</v>
      </c>
    </row>
    <row r="1459" spans="1:12">
      <c r="A1459" s="11" t="s">
        <v>2709</v>
      </c>
      <c r="D1459" s="11" t="s">
        <v>260</v>
      </c>
      <c r="E1459" s="19" t="s">
        <v>2929</v>
      </c>
      <c r="F1459" s="10">
        <v>42036</v>
      </c>
      <c r="G1459" s="10">
        <v>44228</v>
      </c>
      <c r="H1459" s="11">
        <v>7</v>
      </c>
      <c r="I1459" s="20" t="s">
        <v>259</v>
      </c>
      <c r="J1459" s="11" t="s">
        <v>261</v>
      </c>
      <c r="K1459" s="11" t="s">
        <v>2958</v>
      </c>
      <c r="L1459" s="11">
        <v>2</v>
      </c>
    </row>
    <row r="1460" spans="1:12">
      <c r="A1460" s="11" t="s">
        <v>2710</v>
      </c>
      <c r="D1460" s="11" t="s">
        <v>260</v>
      </c>
      <c r="E1460" s="19" t="s">
        <v>2930</v>
      </c>
      <c r="F1460" s="10">
        <v>42036</v>
      </c>
      <c r="G1460" s="10">
        <v>44228</v>
      </c>
      <c r="H1460" s="11">
        <v>7</v>
      </c>
      <c r="I1460" s="20" t="s">
        <v>259</v>
      </c>
      <c r="J1460" s="11" t="s">
        <v>261</v>
      </c>
      <c r="K1460" s="11" t="s">
        <v>2958</v>
      </c>
      <c r="L1460" s="11">
        <v>2</v>
      </c>
    </row>
    <row r="1461" spans="1:12">
      <c r="A1461" s="11" t="s">
        <v>2711</v>
      </c>
      <c r="D1461" s="11" t="s">
        <v>260</v>
      </c>
      <c r="E1461" s="19" t="s">
        <v>2931</v>
      </c>
      <c r="F1461" s="10">
        <v>42036</v>
      </c>
      <c r="G1461" s="10">
        <v>44228</v>
      </c>
      <c r="H1461" s="11">
        <v>7</v>
      </c>
      <c r="I1461" s="20" t="s">
        <v>259</v>
      </c>
      <c r="J1461" s="11" t="s">
        <v>261</v>
      </c>
      <c r="K1461" s="11" t="s">
        <v>2958</v>
      </c>
      <c r="L1461" s="11">
        <v>2</v>
      </c>
    </row>
    <row r="1462" spans="1:12">
      <c r="A1462" s="11" t="s">
        <v>2712</v>
      </c>
      <c r="D1462" s="11" t="s">
        <v>260</v>
      </c>
      <c r="E1462" s="19" t="s">
        <v>2932</v>
      </c>
      <c r="F1462" s="10">
        <v>42036</v>
      </c>
      <c r="G1462" s="10">
        <v>44228</v>
      </c>
      <c r="H1462" s="11">
        <v>7</v>
      </c>
      <c r="I1462" s="20" t="s">
        <v>259</v>
      </c>
      <c r="J1462" s="11" t="s">
        <v>261</v>
      </c>
      <c r="K1462" s="11" t="s">
        <v>2958</v>
      </c>
      <c r="L1462" s="11">
        <v>2</v>
      </c>
    </row>
    <row r="1463" spans="1:12">
      <c r="A1463" s="11" t="s">
        <v>2713</v>
      </c>
      <c r="D1463" s="11" t="s">
        <v>260</v>
      </c>
      <c r="E1463" s="19" t="s">
        <v>2933</v>
      </c>
      <c r="F1463" s="10">
        <v>42036</v>
      </c>
      <c r="G1463" s="10">
        <v>44228</v>
      </c>
      <c r="H1463" s="11">
        <v>7</v>
      </c>
      <c r="I1463" s="20" t="s">
        <v>259</v>
      </c>
      <c r="J1463" s="11" t="s">
        <v>261</v>
      </c>
      <c r="K1463" s="11" t="s">
        <v>2958</v>
      </c>
      <c r="L1463" s="11">
        <v>2</v>
      </c>
    </row>
    <row r="1464" spans="1:12">
      <c r="A1464" s="11" t="s">
        <v>2714</v>
      </c>
      <c r="D1464" s="11" t="s">
        <v>260</v>
      </c>
      <c r="E1464" s="19" t="s">
        <v>2934</v>
      </c>
      <c r="F1464" s="10">
        <v>42036</v>
      </c>
      <c r="G1464" s="10">
        <v>44228</v>
      </c>
      <c r="H1464" s="11">
        <v>7</v>
      </c>
      <c r="I1464" s="20" t="s">
        <v>259</v>
      </c>
      <c r="J1464" s="11" t="s">
        <v>261</v>
      </c>
      <c r="K1464" s="11" t="s">
        <v>2958</v>
      </c>
      <c r="L1464" s="11">
        <v>2</v>
      </c>
    </row>
    <row r="1465" spans="1:12">
      <c r="A1465" s="11" t="s">
        <v>2715</v>
      </c>
      <c r="D1465" s="11" t="s">
        <v>260</v>
      </c>
      <c r="E1465" s="19" t="s">
        <v>2935</v>
      </c>
      <c r="F1465" s="10">
        <v>42036</v>
      </c>
      <c r="G1465" s="10">
        <v>44228</v>
      </c>
      <c r="H1465" s="11">
        <v>7</v>
      </c>
      <c r="I1465" s="20" t="s">
        <v>259</v>
      </c>
      <c r="J1465" s="11" t="s">
        <v>261</v>
      </c>
      <c r="K1465" s="11" t="s">
        <v>2958</v>
      </c>
      <c r="L1465" s="11">
        <v>2</v>
      </c>
    </row>
    <row r="1466" spans="1:12">
      <c r="A1466" s="11" t="s">
        <v>2716</v>
      </c>
      <c r="D1466" s="11" t="s">
        <v>260</v>
      </c>
      <c r="E1466" s="19" t="s">
        <v>2936</v>
      </c>
      <c r="F1466" s="10">
        <v>42036</v>
      </c>
      <c r="G1466" s="10">
        <v>44228</v>
      </c>
      <c r="H1466" s="11">
        <v>7</v>
      </c>
      <c r="I1466" s="20" t="s">
        <v>259</v>
      </c>
      <c r="J1466" s="11" t="s">
        <v>261</v>
      </c>
      <c r="K1466" s="11" t="s">
        <v>2958</v>
      </c>
      <c r="L1466" s="11">
        <v>2</v>
      </c>
    </row>
    <row r="1467" spans="1:12">
      <c r="A1467" s="11" t="s">
        <v>2717</v>
      </c>
      <c r="D1467" s="11" t="s">
        <v>260</v>
      </c>
      <c r="E1467" s="19" t="s">
        <v>2937</v>
      </c>
      <c r="F1467" s="10">
        <v>42036</v>
      </c>
      <c r="G1467" s="10">
        <v>44228</v>
      </c>
      <c r="H1467" s="11">
        <v>7</v>
      </c>
      <c r="I1467" s="20" t="s">
        <v>259</v>
      </c>
      <c r="J1467" s="11" t="s">
        <v>261</v>
      </c>
      <c r="K1467" s="11" t="s">
        <v>2958</v>
      </c>
      <c r="L1467" s="11">
        <v>2</v>
      </c>
    </row>
    <row r="1468" spans="1:12">
      <c r="A1468" s="11" t="s">
        <v>2718</v>
      </c>
      <c r="D1468" s="11" t="s">
        <v>260</v>
      </c>
      <c r="E1468" s="19" t="s">
        <v>2938</v>
      </c>
      <c r="F1468" s="10">
        <v>42036</v>
      </c>
      <c r="G1468" s="10">
        <v>44228</v>
      </c>
      <c r="H1468" s="11">
        <v>7</v>
      </c>
      <c r="I1468" s="20" t="s">
        <v>259</v>
      </c>
      <c r="J1468" s="11" t="s">
        <v>261</v>
      </c>
      <c r="K1468" s="11" t="s">
        <v>2958</v>
      </c>
      <c r="L1468" s="11">
        <v>2</v>
      </c>
    </row>
    <row r="1469" spans="1:12">
      <c r="A1469" s="11" t="s">
        <v>2719</v>
      </c>
      <c r="D1469" s="11" t="s">
        <v>260</v>
      </c>
      <c r="E1469" s="19" t="s">
        <v>2939</v>
      </c>
      <c r="F1469" s="10">
        <v>42036</v>
      </c>
      <c r="G1469" s="10">
        <v>44228</v>
      </c>
      <c r="H1469" s="11">
        <v>7</v>
      </c>
      <c r="I1469" s="20" t="s">
        <v>259</v>
      </c>
      <c r="J1469" s="11" t="s">
        <v>261</v>
      </c>
      <c r="K1469" s="11" t="s">
        <v>2958</v>
      </c>
      <c r="L1469" s="11">
        <v>2</v>
      </c>
    </row>
    <row r="1470" spans="1:12">
      <c r="A1470" s="11" t="s">
        <v>2720</v>
      </c>
      <c r="D1470" s="11" t="s">
        <v>260</v>
      </c>
      <c r="E1470" s="19" t="s">
        <v>2940</v>
      </c>
      <c r="F1470" s="10">
        <v>42036</v>
      </c>
      <c r="G1470" s="10">
        <v>44228</v>
      </c>
      <c r="H1470" s="11">
        <v>7</v>
      </c>
      <c r="I1470" s="20" t="s">
        <v>259</v>
      </c>
      <c r="J1470" s="11" t="s">
        <v>261</v>
      </c>
      <c r="K1470" s="11" t="s">
        <v>2958</v>
      </c>
      <c r="L1470" s="11">
        <v>2</v>
      </c>
    </row>
    <row r="1471" spans="1:12">
      <c r="A1471" s="11" t="s">
        <v>2721</v>
      </c>
      <c r="D1471" s="11" t="s">
        <v>260</v>
      </c>
      <c r="E1471" s="19" t="s">
        <v>2941</v>
      </c>
      <c r="F1471" s="10">
        <v>42036</v>
      </c>
      <c r="G1471" s="10">
        <v>44228</v>
      </c>
      <c r="H1471" s="11">
        <v>7</v>
      </c>
      <c r="I1471" s="20" t="s">
        <v>259</v>
      </c>
      <c r="J1471" s="11" t="s">
        <v>261</v>
      </c>
      <c r="K1471" s="11" t="s">
        <v>2958</v>
      </c>
      <c r="L1471" s="11">
        <v>2</v>
      </c>
    </row>
    <row r="1472" spans="1:12">
      <c r="A1472" s="11" t="s">
        <v>2722</v>
      </c>
      <c r="D1472" s="11" t="s">
        <v>260</v>
      </c>
      <c r="E1472" s="19" t="s">
        <v>2942</v>
      </c>
      <c r="F1472" s="10">
        <v>42036</v>
      </c>
      <c r="G1472" s="10">
        <v>44228</v>
      </c>
      <c r="H1472" s="11">
        <v>7</v>
      </c>
      <c r="I1472" s="20" t="s">
        <v>259</v>
      </c>
      <c r="J1472" s="11" t="s">
        <v>261</v>
      </c>
      <c r="K1472" s="11" t="s">
        <v>2958</v>
      </c>
      <c r="L1472" s="11">
        <v>2</v>
      </c>
    </row>
    <row r="1473" spans="1:12">
      <c r="A1473" s="11" t="s">
        <v>2723</v>
      </c>
      <c r="D1473" s="11" t="s">
        <v>260</v>
      </c>
      <c r="E1473" s="19" t="s">
        <v>2943</v>
      </c>
      <c r="F1473" s="10">
        <v>42036</v>
      </c>
      <c r="G1473" s="10">
        <v>44228</v>
      </c>
      <c r="H1473" s="11">
        <v>7</v>
      </c>
      <c r="I1473" s="20" t="s">
        <v>259</v>
      </c>
      <c r="J1473" s="11" t="s">
        <v>261</v>
      </c>
      <c r="K1473" s="11" t="s">
        <v>2958</v>
      </c>
      <c r="L1473" s="11">
        <v>2</v>
      </c>
    </row>
    <row r="1474" spans="1:12">
      <c r="A1474" s="11" t="s">
        <v>2724</v>
      </c>
      <c r="D1474" s="11" t="s">
        <v>260</v>
      </c>
      <c r="E1474" s="19" t="s">
        <v>2944</v>
      </c>
      <c r="F1474" s="10">
        <v>42036</v>
      </c>
      <c r="G1474" s="10">
        <v>44228</v>
      </c>
      <c r="H1474" s="11">
        <v>7</v>
      </c>
      <c r="I1474" s="20" t="s">
        <v>259</v>
      </c>
      <c r="J1474" s="11" t="s">
        <v>261</v>
      </c>
      <c r="K1474" s="11" t="s">
        <v>2958</v>
      </c>
      <c r="L1474" s="11">
        <v>2</v>
      </c>
    </row>
    <row r="1475" spans="1:12">
      <c r="A1475" s="11" t="s">
        <v>2725</v>
      </c>
      <c r="D1475" s="11" t="s">
        <v>260</v>
      </c>
      <c r="E1475" s="19" t="s">
        <v>2945</v>
      </c>
      <c r="F1475" s="10">
        <v>42036</v>
      </c>
      <c r="G1475" s="10">
        <v>44228</v>
      </c>
      <c r="H1475" s="11">
        <v>7</v>
      </c>
      <c r="I1475" s="20" t="s">
        <v>259</v>
      </c>
      <c r="J1475" s="11" t="s">
        <v>261</v>
      </c>
      <c r="K1475" s="11" t="s">
        <v>2958</v>
      </c>
      <c r="L1475" s="11">
        <v>2</v>
      </c>
    </row>
    <row r="1476" spans="1:12">
      <c r="A1476" s="11" t="s">
        <v>2726</v>
      </c>
      <c r="D1476" s="11" t="s">
        <v>260</v>
      </c>
      <c r="E1476" s="19" t="s">
        <v>2946</v>
      </c>
      <c r="F1476" s="10">
        <v>42036</v>
      </c>
      <c r="G1476" s="10">
        <v>44228</v>
      </c>
      <c r="H1476" s="11">
        <v>7</v>
      </c>
      <c r="I1476" s="20" t="s">
        <v>259</v>
      </c>
      <c r="J1476" s="11" t="s">
        <v>261</v>
      </c>
      <c r="K1476" s="11" t="s">
        <v>2958</v>
      </c>
      <c r="L1476" s="11">
        <v>2</v>
      </c>
    </row>
    <row r="1477" spans="1:12">
      <c r="A1477" s="11" t="s">
        <v>2727</v>
      </c>
      <c r="D1477" s="11" t="s">
        <v>260</v>
      </c>
      <c r="E1477" s="19" t="s">
        <v>2947</v>
      </c>
      <c r="F1477" s="10">
        <v>42036</v>
      </c>
      <c r="G1477" s="10">
        <v>44228</v>
      </c>
      <c r="H1477" s="11">
        <v>7</v>
      </c>
      <c r="I1477" s="20" t="s">
        <v>259</v>
      </c>
      <c r="J1477" s="11" t="s">
        <v>261</v>
      </c>
      <c r="K1477" s="11" t="s">
        <v>2958</v>
      </c>
      <c r="L1477" s="11">
        <v>2</v>
      </c>
    </row>
    <row r="1478" spans="1:12">
      <c r="A1478" s="11" t="s">
        <v>2728</v>
      </c>
      <c r="D1478" s="11" t="s">
        <v>260</v>
      </c>
      <c r="E1478" s="19" t="s">
        <v>2948</v>
      </c>
      <c r="F1478" s="10">
        <v>42036</v>
      </c>
      <c r="G1478" s="10">
        <v>44228</v>
      </c>
      <c r="H1478" s="11">
        <v>7</v>
      </c>
      <c r="I1478" s="20" t="s">
        <v>259</v>
      </c>
      <c r="J1478" s="11" t="s">
        <v>261</v>
      </c>
      <c r="K1478" s="11" t="s">
        <v>2958</v>
      </c>
      <c r="L1478" s="11">
        <v>2</v>
      </c>
    </row>
    <row r="1479" spans="1:12">
      <c r="A1479" s="11" t="s">
        <v>2729</v>
      </c>
      <c r="D1479" s="11" t="s">
        <v>260</v>
      </c>
      <c r="E1479" s="19" t="s">
        <v>2949</v>
      </c>
      <c r="F1479" s="10">
        <v>42036</v>
      </c>
      <c r="G1479" s="10">
        <v>44228</v>
      </c>
      <c r="H1479" s="11">
        <v>7</v>
      </c>
      <c r="I1479" s="20" t="s">
        <v>259</v>
      </c>
      <c r="J1479" s="11" t="s">
        <v>261</v>
      </c>
      <c r="K1479" s="11" t="s">
        <v>2958</v>
      </c>
      <c r="L1479" s="11">
        <v>2</v>
      </c>
    </row>
    <row r="1480" spans="1:12">
      <c r="A1480" s="11" t="s">
        <v>2730</v>
      </c>
      <c r="D1480" s="11" t="s">
        <v>260</v>
      </c>
      <c r="E1480" s="19" t="s">
        <v>2950</v>
      </c>
      <c r="F1480" s="10">
        <v>42036</v>
      </c>
      <c r="G1480" s="10">
        <v>44228</v>
      </c>
      <c r="H1480" s="11">
        <v>7</v>
      </c>
      <c r="I1480" s="20" t="s">
        <v>259</v>
      </c>
      <c r="J1480" s="11" t="s">
        <v>261</v>
      </c>
      <c r="K1480" s="11" t="s">
        <v>2958</v>
      </c>
      <c r="L1480" s="11">
        <v>2</v>
      </c>
    </row>
    <row r="1481" spans="1:12">
      <c r="A1481" s="11" t="s">
        <v>2731</v>
      </c>
      <c r="D1481" s="11" t="s">
        <v>260</v>
      </c>
      <c r="E1481" s="19" t="s">
        <v>2951</v>
      </c>
      <c r="F1481" s="10">
        <v>42036</v>
      </c>
      <c r="G1481" s="10">
        <v>44228</v>
      </c>
      <c r="H1481" s="11">
        <v>7</v>
      </c>
      <c r="I1481" s="20" t="s">
        <v>259</v>
      </c>
      <c r="J1481" s="11" t="s">
        <v>261</v>
      </c>
      <c r="K1481" s="11" t="s">
        <v>2958</v>
      </c>
      <c r="L1481" s="11">
        <v>2</v>
      </c>
    </row>
    <row r="1483" spans="1:12">
      <c r="A1483" s="11" t="s">
        <v>2957</v>
      </c>
    </row>
  </sheetData>
  <mergeCells count="1">
    <mergeCell ref="B6:L6"/>
  </mergeCells>
  <hyperlinks>
    <hyperlink ref="D8" location="Contents!B22" display="Enquiries" xr:uid="{00000000-0004-0000-0000-000000000000}"/>
    <hyperlink ref="E12" location="A126094922J" display="A126094922J" xr:uid="{00000000-0004-0000-0000-000001000000}"/>
    <hyperlink ref="E13" location="A126110042V" display="A126110042V" xr:uid="{00000000-0004-0000-0000-000002000000}"/>
    <hyperlink ref="E14" location="A126102482X" display="A126102482X" xr:uid="{00000000-0004-0000-0000-000003000000}"/>
    <hyperlink ref="E15" location="A126094878K" display="A126094878K" xr:uid="{00000000-0004-0000-0000-000004000000}"/>
    <hyperlink ref="E16" location="A126109998R" display="A126109998R" xr:uid="{00000000-0004-0000-0000-000005000000}"/>
    <hyperlink ref="E17" location="A126102438R" display="A126102438R" xr:uid="{00000000-0004-0000-0000-000006000000}"/>
    <hyperlink ref="E18" location="A126094926T" display="A126094926T" xr:uid="{00000000-0004-0000-0000-000007000000}"/>
    <hyperlink ref="E19" location="A126110046C" display="A126110046C" xr:uid="{00000000-0004-0000-0000-000008000000}"/>
    <hyperlink ref="E20" location="A126102486J" display="A126102486J" xr:uid="{00000000-0004-0000-0000-000009000000}"/>
    <hyperlink ref="E21" location="A126094930J" display="A126094930J" xr:uid="{00000000-0004-0000-0000-00000A000000}"/>
    <hyperlink ref="E22" location="A126110050V" display="A126110050V" xr:uid="{00000000-0004-0000-0000-00000B000000}"/>
    <hyperlink ref="E23" location="A126102490X" display="A126102490X" xr:uid="{00000000-0004-0000-0000-00000C000000}"/>
    <hyperlink ref="E24" location="A126094882A" display="A126094882A" xr:uid="{00000000-0004-0000-0000-00000D000000}"/>
    <hyperlink ref="E25" location="A126110002A" display="A126110002A" xr:uid="{00000000-0004-0000-0000-00000E000000}"/>
    <hyperlink ref="E26" location="A126102442F" display="A126102442F" xr:uid="{00000000-0004-0000-0000-00000F000000}"/>
    <hyperlink ref="E27" location="A126094886K" display="A126094886K" xr:uid="{00000000-0004-0000-0000-000010000000}"/>
    <hyperlink ref="E28" location="A126110006K" display="A126110006K" xr:uid="{00000000-0004-0000-0000-000011000000}"/>
    <hyperlink ref="E29" location="A126102446R" display="A126102446R" xr:uid="{00000000-0004-0000-0000-000012000000}"/>
    <hyperlink ref="E30" location="A126094910X" display="A126094910X" xr:uid="{00000000-0004-0000-0000-000013000000}"/>
    <hyperlink ref="E31" location="A126110030K" display="A126110030K" xr:uid="{00000000-0004-0000-0000-000014000000}"/>
    <hyperlink ref="E32" location="A126102470R" display="A126102470R" xr:uid="{00000000-0004-0000-0000-000015000000}"/>
    <hyperlink ref="E33" location="A126094858A" display="A126094858A" xr:uid="{00000000-0004-0000-0000-000016000000}"/>
    <hyperlink ref="E34" location="A126109978F" display="A126109978F" xr:uid="{00000000-0004-0000-0000-000017000000}"/>
    <hyperlink ref="E35" location="A126102418F" display="A126102418F" xr:uid="{00000000-0004-0000-0000-000018000000}"/>
    <hyperlink ref="E36" location="A126094934T" display="A126094934T" xr:uid="{00000000-0004-0000-0000-000019000000}"/>
    <hyperlink ref="E37" location="A126110054C" display="A126110054C" xr:uid="{00000000-0004-0000-0000-00001A000000}"/>
    <hyperlink ref="E38" location="A126102494J" display="A126102494J" xr:uid="{00000000-0004-0000-0000-00001B000000}"/>
    <hyperlink ref="E39" location="A126094914J" display="A126094914J" xr:uid="{00000000-0004-0000-0000-00001C000000}"/>
    <hyperlink ref="E40" location="A126110034V" display="A126110034V" xr:uid="{00000000-0004-0000-0000-00001D000000}"/>
    <hyperlink ref="E41" location="A126102474X" display="A126102474X" xr:uid="{00000000-0004-0000-0000-00001E000000}"/>
    <hyperlink ref="E42" location="A126094946A" display="A126094946A" xr:uid="{00000000-0004-0000-0000-00001F000000}"/>
    <hyperlink ref="E43" location="A126110066L" display="A126110066L" xr:uid="{00000000-0004-0000-0000-000020000000}"/>
    <hyperlink ref="E44" location="A126102506F" display="A126102506F" xr:uid="{00000000-0004-0000-0000-000021000000}"/>
    <hyperlink ref="E45" location="A126094862T" display="A126094862T" xr:uid="{00000000-0004-0000-0000-000022000000}"/>
    <hyperlink ref="E46" location="A126109982W" display="A126109982W" xr:uid="{00000000-0004-0000-0000-000023000000}"/>
    <hyperlink ref="E47" location="A126102422W" display="A126102422W" xr:uid="{00000000-0004-0000-0000-000024000000}"/>
    <hyperlink ref="E48" location="A126094818J" display="A126094818J" xr:uid="{00000000-0004-0000-0000-000025000000}"/>
    <hyperlink ref="E49" location="A126109938L" display="A126109938L" xr:uid="{00000000-0004-0000-0000-000026000000}"/>
    <hyperlink ref="E50" location="A126102378X" display="A126102378X" xr:uid="{00000000-0004-0000-0000-000027000000}"/>
    <hyperlink ref="E51" location="A126094838T" display="A126094838T" xr:uid="{00000000-0004-0000-0000-000028000000}"/>
    <hyperlink ref="E52" location="A126109958W" display="A126109958W" xr:uid="{00000000-0004-0000-0000-000029000000}"/>
    <hyperlink ref="E53" location="A126102398J" display="A126102398J" xr:uid="{00000000-0004-0000-0000-00002A000000}"/>
    <hyperlink ref="E54" location="A126094890A" display="A126094890A" xr:uid="{00000000-0004-0000-0000-00002B000000}"/>
    <hyperlink ref="E55" location="A126110010A" display="A126110010A" xr:uid="{00000000-0004-0000-0000-00002C000000}"/>
    <hyperlink ref="E56" location="A126102450F" display="A126102450F" xr:uid="{00000000-0004-0000-0000-00002D000000}"/>
    <hyperlink ref="E57" location="A126094842J" display="A126094842J" xr:uid="{00000000-0004-0000-0000-00002E000000}"/>
    <hyperlink ref="E58" location="A126109962L" display="A126109962L" xr:uid="{00000000-0004-0000-0000-00002F000000}"/>
    <hyperlink ref="E59" location="A126102402L" display="A126102402L" xr:uid="{00000000-0004-0000-0000-000030000000}"/>
    <hyperlink ref="E60" location="A126094894K" display="A126094894K" xr:uid="{00000000-0004-0000-0000-000031000000}"/>
    <hyperlink ref="E61" location="A126110014K" display="A126110014K" xr:uid="{00000000-0004-0000-0000-000032000000}"/>
    <hyperlink ref="E62" location="A126102454R" display="A126102454R" xr:uid="{00000000-0004-0000-0000-000033000000}"/>
    <hyperlink ref="E63" location="A126094898V" display="A126094898V" xr:uid="{00000000-0004-0000-0000-000034000000}"/>
    <hyperlink ref="E64" location="A126110018V" display="A126110018V" xr:uid="{00000000-0004-0000-0000-000035000000}"/>
    <hyperlink ref="E65" location="A126102458X" display="A126102458X" xr:uid="{00000000-0004-0000-0000-000036000000}"/>
    <hyperlink ref="E66" location="A126094950T" display="A126094950T" xr:uid="{00000000-0004-0000-0000-000037000000}"/>
    <hyperlink ref="E67" location="A126110070C" display="A126110070C" xr:uid="{00000000-0004-0000-0000-000038000000}"/>
    <hyperlink ref="E68" location="A126102510W" display="A126102510W" xr:uid="{00000000-0004-0000-0000-000039000000}"/>
    <hyperlink ref="E69" location="A126094822X" display="A126094822X" xr:uid="{00000000-0004-0000-0000-00003A000000}"/>
    <hyperlink ref="E70" location="A126109942C" display="A126109942C" xr:uid="{00000000-0004-0000-0000-00003B000000}"/>
    <hyperlink ref="E71" location="A126102382R" display="A126102382R" xr:uid="{00000000-0004-0000-0000-00003C000000}"/>
    <hyperlink ref="E72" location="A126094938A" display="A126094938A" xr:uid="{00000000-0004-0000-0000-00003D000000}"/>
    <hyperlink ref="E73" location="A126110058L" display="A126110058L" xr:uid="{00000000-0004-0000-0000-00003E000000}"/>
    <hyperlink ref="E74" location="A126102498T" display="A126102498T" xr:uid="{00000000-0004-0000-0000-00003F000000}"/>
    <hyperlink ref="E75" location="A126094942T" display="A126094942T" xr:uid="{00000000-0004-0000-0000-000040000000}"/>
    <hyperlink ref="E76" location="A126110062C" display="A126110062C" xr:uid="{00000000-0004-0000-0000-000041000000}"/>
    <hyperlink ref="E77" location="A126102502W" display="A126102502W" xr:uid="{00000000-0004-0000-0000-000042000000}"/>
    <hyperlink ref="E78" location="A126094830X" display="A126094830X" xr:uid="{00000000-0004-0000-0000-000043000000}"/>
    <hyperlink ref="E79" location="A126109950C" display="A126109950C" xr:uid="{00000000-0004-0000-0000-000044000000}"/>
    <hyperlink ref="E80" location="A126102390R" display="A126102390R" xr:uid="{00000000-0004-0000-0000-000045000000}"/>
    <hyperlink ref="E81" location="A126094866A" display="A126094866A" xr:uid="{00000000-0004-0000-0000-000046000000}"/>
    <hyperlink ref="E82" location="A126109986F" display="A126109986F" xr:uid="{00000000-0004-0000-0000-000047000000}"/>
    <hyperlink ref="E83" location="A126102426F" display="A126102426F" xr:uid="{00000000-0004-0000-0000-000048000000}"/>
    <hyperlink ref="E84" location="A126094902X" display="A126094902X" xr:uid="{00000000-0004-0000-0000-000049000000}"/>
    <hyperlink ref="E85" location="A126110022K" display="A126110022K" xr:uid="{00000000-0004-0000-0000-00004A000000}"/>
    <hyperlink ref="E86" location="A126102462R" display="A126102462R" xr:uid="{00000000-0004-0000-0000-00004B000000}"/>
    <hyperlink ref="E87" location="A126094954A" display="A126094954A" xr:uid="{00000000-0004-0000-0000-00004C000000}"/>
    <hyperlink ref="E88" location="A126110074L" display="A126110074L" xr:uid="{00000000-0004-0000-0000-00004D000000}"/>
    <hyperlink ref="E89" location="A126102514F" display="A126102514F" xr:uid="{00000000-0004-0000-0000-00004E000000}"/>
    <hyperlink ref="E90" location="A126094826J" display="A126094826J" xr:uid="{00000000-0004-0000-0000-00004F000000}"/>
    <hyperlink ref="E91" location="A126109946L" display="A126109946L" xr:uid="{00000000-0004-0000-0000-000050000000}"/>
    <hyperlink ref="E92" location="A126102386X" display="A126102386X" xr:uid="{00000000-0004-0000-0000-000051000000}"/>
    <hyperlink ref="E93" location="A126094906J" display="A126094906J" xr:uid="{00000000-0004-0000-0000-000052000000}"/>
    <hyperlink ref="E94" location="A126110026V" display="A126110026V" xr:uid="{00000000-0004-0000-0000-000053000000}"/>
    <hyperlink ref="E95" location="A126102466X" display="A126102466X" xr:uid="{00000000-0004-0000-0000-000054000000}"/>
    <hyperlink ref="E96" location="A126094918T" display="A126094918T" xr:uid="{00000000-0004-0000-0000-000055000000}"/>
    <hyperlink ref="E97" location="A126110038C" display="A126110038C" xr:uid="{00000000-0004-0000-0000-000056000000}"/>
    <hyperlink ref="E98" location="A126102478J" display="A126102478J" xr:uid="{00000000-0004-0000-0000-000057000000}"/>
    <hyperlink ref="E99" location="A126094850J" display="A126094850J" xr:uid="{00000000-0004-0000-0000-000058000000}"/>
    <hyperlink ref="E100" location="A126109970L" display="A126109970L" xr:uid="{00000000-0004-0000-0000-000059000000}"/>
    <hyperlink ref="E101" location="A126102410L" display="A126102410L" xr:uid="{00000000-0004-0000-0000-00005A000000}"/>
    <hyperlink ref="E102" location="A126094834J" display="A126094834J" xr:uid="{00000000-0004-0000-0000-00005B000000}"/>
    <hyperlink ref="E103" location="A126109954L" display="A126109954L" xr:uid="{00000000-0004-0000-0000-00005C000000}"/>
    <hyperlink ref="E104" location="A126102394X" display="A126102394X" xr:uid="{00000000-0004-0000-0000-00005D000000}"/>
    <hyperlink ref="E105" location="A126094870T" display="A126094870T" xr:uid="{00000000-0004-0000-0000-00005E000000}"/>
    <hyperlink ref="E106" location="A126109990W" display="A126109990W" xr:uid="{00000000-0004-0000-0000-00005F000000}"/>
    <hyperlink ref="E107" location="A126102430W" display="A126102430W" xr:uid="{00000000-0004-0000-0000-000060000000}"/>
    <hyperlink ref="E108" location="A126094846T" display="A126094846T" xr:uid="{00000000-0004-0000-0000-000061000000}"/>
    <hyperlink ref="E109" location="A126109966W" display="A126109966W" xr:uid="{00000000-0004-0000-0000-000062000000}"/>
    <hyperlink ref="E110" location="A126102406W" display="A126102406W" xr:uid="{00000000-0004-0000-0000-000063000000}"/>
    <hyperlink ref="E111" location="A126094874A" display="A126094874A" xr:uid="{00000000-0004-0000-0000-000064000000}"/>
    <hyperlink ref="E112" location="A126109994F" display="A126109994F" xr:uid="{00000000-0004-0000-0000-000065000000}"/>
    <hyperlink ref="E113" location="A126102434F" display="A126102434F" xr:uid="{00000000-0004-0000-0000-000066000000}"/>
    <hyperlink ref="E114" location="A126094854T" display="A126094854T" xr:uid="{00000000-0004-0000-0000-000067000000}"/>
    <hyperlink ref="E115" location="A126109974W" display="A126109974W" xr:uid="{00000000-0004-0000-0000-000068000000}"/>
    <hyperlink ref="E116" location="A126102414W" display="A126102414W" xr:uid="{00000000-0004-0000-0000-000069000000}"/>
    <hyperlink ref="E117" location="A126098702C" display="A126098702C" xr:uid="{00000000-0004-0000-0000-00006A000000}"/>
    <hyperlink ref="E118" location="A126113822L" display="A126113822L" xr:uid="{00000000-0004-0000-0000-00006B000000}"/>
    <hyperlink ref="E119" location="A126106262V" display="A126106262V" xr:uid="{00000000-0004-0000-0000-00006C000000}"/>
    <hyperlink ref="E120" location="A126098658F" display="A126098658F" xr:uid="{00000000-0004-0000-0000-00006D000000}"/>
    <hyperlink ref="E121" location="A126113778R" display="A126113778R" xr:uid="{00000000-0004-0000-0000-00006E000000}"/>
    <hyperlink ref="E122" location="A126106218K" display="A126106218K" xr:uid="{00000000-0004-0000-0000-00006F000000}"/>
    <hyperlink ref="E123" location="A126098706L" display="A126098706L" xr:uid="{00000000-0004-0000-0000-000070000000}"/>
    <hyperlink ref="E124" location="A126113826W" display="A126113826W" xr:uid="{00000000-0004-0000-0000-000071000000}"/>
    <hyperlink ref="E125" location="A126106266C" display="A126106266C" xr:uid="{00000000-0004-0000-0000-000072000000}"/>
    <hyperlink ref="E126" location="A126098710C" display="A126098710C" xr:uid="{00000000-0004-0000-0000-000073000000}"/>
    <hyperlink ref="E127" location="A126113830L" display="A126113830L" xr:uid="{00000000-0004-0000-0000-000074000000}"/>
    <hyperlink ref="E128" location="A126106270V" display="A126106270V" xr:uid="{00000000-0004-0000-0000-000075000000}"/>
    <hyperlink ref="E129" location="A126098662W" display="A126098662W" xr:uid="{00000000-0004-0000-0000-000076000000}"/>
    <hyperlink ref="E130" location="A126113782F" display="A126113782F" xr:uid="{00000000-0004-0000-0000-000077000000}"/>
    <hyperlink ref="E131" location="A126106222A" display="A126106222A" xr:uid="{00000000-0004-0000-0000-000078000000}"/>
    <hyperlink ref="E132" location="A126098666F" display="A126098666F" xr:uid="{00000000-0004-0000-0000-000079000000}"/>
    <hyperlink ref="E133" location="A126113786R" display="A126113786R" xr:uid="{00000000-0004-0000-0000-00007A000000}"/>
    <hyperlink ref="E134" location="A126106226K" display="A126106226K" xr:uid="{00000000-0004-0000-0000-00007B000000}"/>
    <hyperlink ref="E135" location="A126098690F" display="A126098690F" xr:uid="{00000000-0004-0000-0000-00007C000000}"/>
    <hyperlink ref="E136" location="A126113810C" display="A126113810C" xr:uid="{00000000-0004-0000-0000-00007D000000}"/>
    <hyperlink ref="E137" location="A126106250K" display="A126106250K" xr:uid="{00000000-0004-0000-0000-00007E000000}"/>
    <hyperlink ref="E138" location="A126098638W" display="A126098638W" xr:uid="{00000000-0004-0000-0000-00007F000000}"/>
    <hyperlink ref="E139" location="A126113758F" display="A126113758F" xr:uid="{00000000-0004-0000-0000-000080000000}"/>
    <hyperlink ref="E140" location="A126106198L" display="A126106198L" xr:uid="{00000000-0004-0000-0000-000081000000}"/>
    <hyperlink ref="E141" location="A126098714L" display="A126098714L" xr:uid="{00000000-0004-0000-0000-000082000000}"/>
    <hyperlink ref="E142" location="A126113834W" display="A126113834W" xr:uid="{00000000-0004-0000-0000-000083000000}"/>
    <hyperlink ref="E143" location="A126106274C" display="A126106274C" xr:uid="{00000000-0004-0000-0000-000084000000}"/>
    <hyperlink ref="E144" location="A126098694R" display="A126098694R" xr:uid="{00000000-0004-0000-0000-000085000000}"/>
    <hyperlink ref="E145" location="A126113814L" display="A126113814L" xr:uid="{00000000-0004-0000-0000-000086000000}"/>
    <hyperlink ref="E146" location="A126106254V" display="A126106254V" xr:uid="{00000000-0004-0000-0000-000087000000}"/>
    <hyperlink ref="E147" location="A126098726W" display="A126098726W" xr:uid="{00000000-0004-0000-0000-000088000000}"/>
    <hyperlink ref="E148" location="A126113846F" display="A126113846F" xr:uid="{00000000-0004-0000-0000-000089000000}"/>
    <hyperlink ref="E149" location="A126106286L" display="A126106286L" xr:uid="{00000000-0004-0000-0000-00008A000000}"/>
    <hyperlink ref="E150" location="A126098642L" display="A126098642L" xr:uid="{00000000-0004-0000-0000-00008B000000}"/>
    <hyperlink ref="E151" location="A126113762W" display="A126113762W" xr:uid="{00000000-0004-0000-0000-00008C000000}"/>
    <hyperlink ref="E152" location="A126106202T" display="A126106202T" xr:uid="{00000000-0004-0000-0000-00008D000000}"/>
    <hyperlink ref="E153" location="A126098598R" display="A126098598R" xr:uid="{00000000-0004-0000-0000-00008E000000}"/>
    <hyperlink ref="E154" location="A126113718L" display="A126113718L" xr:uid="{00000000-0004-0000-0000-00008F000000}"/>
    <hyperlink ref="E155" location="A126106158V" display="A126106158V" xr:uid="{00000000-0004-0000-0000-000090000000}"/>
    <hyperlink ref="E156" location="A126098618L" display="A126098618L" xr:uid="{00000000-0004-0000-0000-000091000000}"/>
    <hyperlink ref="E157" location="A126113738W" display="A126113738W" xr:uid="{00000000-0004-0000-0000-000092000000}"/>
    <hyperlink ref="E158" location="A126106178C" display="A126106178C" xr:uid="{00000000-0004-0000-0000-000093000000}"/>
    <hyperlink ref="E159" location="A126098670W" display="A126098670W" xr:uid="{00000000-0004-0000-0000-000094000000}"/>
    <hyperlink ref="E160" location="A126113790F" display="A126113790F" xr:uid="{00000000-0004-0000-0000-000095000000}"/>
    <hyperlink ref="E161" location="A126106230A" display="A126106230A" xr:uid="{00000000-0004-0000-0000-000096000000}"/>
    <hyperlink ref="E162" location="A126098622C" display="A126098622C" xr:uid="{00000000-0004-0000-0000-000097000000}"/>
    <hyperlink ref="E163" location="A126113742L" display="A126113742L" xr:uid="{00000000-0004-0000-0000-000098000000}"/>
    <hyperlink ref="E164" location="A126106182V" display="A126106182V" xr:uid="{00000000-0004-0000-0000-000099000000}"/>
    <hyperlink ref="E165" location="A126098674F" display="A126098674F" xr:uid="{00000000-0004-0000-0000-00009A000000}"/>
    <hyperlink ref="E166" location="A126113794R" display="A126113794R" xr:uid="{00000000-0004-0000-0000-00009B000000}"/>
    <hyperlink ref="E167" location="A126106234K" display="A126106234K" xr:uid="{00000000-0004-0000-0000-00009C000000}"/>
    <hyperlink ref="E168" location="A126098678R" display="A126098678R" xr:uid="{00000000-0004-0000-0000-00009D000000}"/>
    <hyperlink ref="E169" location="A126113798X" display="A126113798X" xr:uid="{00000000-0004-0000-0000-00009E000000}"/>
    <hyperlink ref="E170" location="A126106238V" display="A126106238V" xr:uid="{00000000-0004-0000-0000-00009F000000}"/>
    <hyperlink ref="E171" location="A126098730L" display="A126098730L" xr:uid="{00000000-0004-0000-0000-0000A0000000}"/>
    <hyperlink ref="E172" location="A126113850W" display="A126113850W" xr:uid="{00000000-0004-0000-0000-0000A1000000}"/>
    <hyperlink ref="E173" location="A126106290C" display="A126106290C" xr:uid="{00000000-0004-0000-0000-0000A2000000}"/>
    <hyperlink ref="E174" location="A126098602V" display="A126098602V" xr:uid="{00000000-0004-0000-0000-0000A3000000}"/>
    <hyperlink ref="E175" location="A126113722C" display="A126113722C" xr:uid="{00000000-0004-0000-0000-0000A4000000}"/>
    <hyperlink ref="E176" location="A126106162K" display="A126106162K" xr:uid="{00000000-0004-0000-0000-0000A5000000}"/>
    <hyperlink ref="E177" location="A126098718W" display="A126098718W" xr:uid="{00000000-0004-0000-0000-0000A6000000}"/>
    <hyperlink ref="E178" location="A126113838F" display="A126113838F" xr:uid="{00000000-0004-0000-0000-0000A7000000}"/>
    <hyperlink ref="E179" location="A126106278L" display="A126106278L" xr:uid="{00000000-0004-0000-0000-0000A8000000}"/>
    <hyperlink ref="E180" location="A126098722L" display="A126098722L" xr:uid="{00000000-0004-0000-0000-0000A9000000}"/>
    <hyperlink ref="E181" location="A126113842W" display="A126113842W" xr:uid="{00000000-0004-0000-0000-0000AA000000}"/>
    <hyperlink ref="E182" location="A126106282C" display="A126106282C" xr:uid="{00000000-0004-0000-0000-0000AB000000}"/>
    <hyperlink ref="E183" location="A126098610V" display="A126098610V" xr:uid="{00000000-0004-0000-0000-0000AC000000}"/>
    <hyperlink ref="E184" location="A126113730C" display="A126113730C" xr:uid="{00000000-0004-0000-0000-0000AD000000}"/>
    <hyperlink ref="E185" location="A126106170K" display="A126106170K" xr:uid="{00000000-0004-0000-0000-0000AE000000}"/>
    <hyperlink ref="E186" location="A126098646W" display="A126098646W" xr:uid="{00000000-0004-0000-0000-0000AF000000}"/>
    <hyperlink ref="E187" location="A126113766F" display="A126113766F" xr:uid="{00000000-0004-0000-0000-0000B0000000}"/>
    <hyperlink ref="E188" location="A126106206A" display="A126106206A" xr:uid="{00000000-0004-0000-0000-0000B1000000}"/>
    <hyperlink ref="E189" location="A126098682F" display="A126098682F" xr:uid="{00000000-0004-0000-0000-0000B2000000}"/>
    <hyperlink ref="E190" location="A126113802C" display="A126113802C" xr:uid="{00000000-0004-0000-0000-0000B3000000}"/>
    <hyperlink ref="E191" location="A126106242K" display="A126106242K" xr:uid="{00000000-0004-0000-0000-0000B4000000}"/>
    <hyperlink ref="E192" location="A126098734W" display="A126098734W" xr:uid="{00000000-0004-0000-0000-0000B5000000}"/>
    <hyperlink ref="E193" location="A126113854F" display="A126113854F" xr:uid="{00000000-0004-0000-0000-0000B6000000}"/>
    <hyperlink ref="E194" location="A126106294L" display="A126106294L" xr:uid="{00000000-0004-0000-0000-0000B7000000}"/>
    <hyperlink ref="E195" location="A126098606C" display="A126098606C" xr:uid="{00000000-0004-0000-0000-0000B8000000}"/>
    <hyperlink ref="E196" location="A126113726L" display="A126113726L" xr:uid="{00000000-0004-0000-0000-0000B9000000}"/>
    <hyperlink ref="E197" location="A126106166V" display="A126106166V" xr:uid="{00000000-0004-0000-0000-0000BA000000}"/>
    <hyperlink ref="E198" location="A126098686R" display="A126098686R" xr:uid="{00000000-0004-0000-0000-0000BB000000}"/>
    <hyperlink ref="E199" location="A126113806L" display="A126113806L" xr:uid="{00000000-0004-0000-0000-0000BC000000}"/>
    <hyperlink ref="E200" location="A126106246V" display="A126106246V" xr:uid="{00000000-0004-0000-0000-0000BD000000}"/>
    <hyperlink ref="E201" location="A126098698X" display="A126098698X" xr:uid="{00000000-0004-0000-0000-0000BE000000}"/>
    <hyperlink ref="E202" location="A126113818W" display="A126113818W" xr:uid="{00000000-0004-0000-0000-0000BF000000}"/>
    <hyperlink ref="E203" location="A126106258C" display="A126106258C" xr:uid="{00000000-0004-0000-0000-0000C0000000}"/>
    <hyperlink ref="E204" location="A126098630C" display="A126098630C" xr:uid="{00000000-0004-0000-0000-0000C1000000}"/>
    <hyperlink ref="E205" location="A126113750L" display="A126113750L" xr:uid="{00000000-0004-0000-0000-0000C2000000}"/>
    <hyperlink ref="E206" location="A126106190V" display="A126106190V" xr:uid="{00000000-0004-0000-0000-0000C3000000}"/>
    <hyperlink ref="E207" location="A126098614C" display="A126098614C" xr:uid="{00000000-0004-0000-0000-0000C4000000}"/>
    <hyperlink ref="E208" location="A126113734L" display="A126113734L" xr:uid="{00000000-0004-0000-0000-0000C5000000}"/>
    <hyperlink ref="E209" location="A126106174V" display="A126106174V" xr:uid="{00000000-0004-0000-0000-0000C6000000}"/>
    <hyperlink ref="E210" location="A126098650L" display="A126098650L" xr:uid="{00000000-0004-0000-0000-0000C7000000}"/>
    <hyperlink ref="E211" location="A126113770W" display="A126113770W" xr:uid="{00000000-0004-0000-0000-0000C8000000}"/>
    <hyperlink ref="E212" location="A126106210T" display="A126106210T" xr:uid="{00000000-0004-0000-0000-0000C9000000}"/>
    <hyperlink ref="E213" location="A126098626L" display="A126098626L" xr:uid="{00000000-0004-0000-0000-0000CA000000}"/>
    <hyperlink ref="E214" location="A126113746W" display="A126113746W" xr:uid="{00000000-0004-0000-0000-0000CB000000}"/>
    <hyperlink ref="E215" location="A126106186C" display="A126106186C" xr:uid="{00000000-0004-0000-0000-0000CC000000}"/>
    <hyperlink ref="E216" location="A126098654W" display="A126098654W" xr:uid="{00000000-0004-0000-0000-0000CD000000}"/>
    <hyperlink ref="E217" location="A126113774F" display="A126113774F" xr:uid="{00000000-0004-0000-0000-0000CE000000}"/>
    <hyperlink ref="E218" location="A126106214A" display="A126106214A" xr:uid="{00000000-0004-0000-0000-0000CF000000}"/>
    <hyperlink ref="E219" location="A126098634L" display="A126098634L" xr:uid="{00000000-0004-0000-0000-0000D0000000}"/>
    <hyperlink ref="E220" location="A126113754W" display="A126113754W" xr:uid="{00000000-0004-0000-0000-0000D1000000}"/>
    <hyperlink ref="E221" location="A126106194C" display="A126106194C" xr:uid="{00000000-0004-0000-0000-0000D2000000}"/>
    <hyperlink ref="E222" location="A126096182X" display="A126096182X" xr:uid="{00000000-0004-0000-0000-0000D3000000}"/>
    <hyperlink ref="E223" location="A126111302W" display="A126111302W" xr:uid="{00000000-0004-0000-0000-0000D4000000}"/>
    <hyperlink ref="E224" location="A126103742A" display="A126103742A" xr:uid="{00000000-0004-0000-0000-0000D5000000}"/>
    <hyperlink ref="E225" location="A126096138R" display="A126096138R" xr:uid="{00000000-0004-0000-0000-0000D6000000}"/>
    <hyperlink ref="E226" location="A126111258X" display="A126111258X" xr:uid="{00000000-0004-0000-0000-0000D7000000}"/>
    <hyperlink ref="E227" location="A126103698C" display="A126103698C" xr:uid="{00000000-0004-0000-0000-0000D8000000}"/>
    <hyperlink ref="E228" location="A126096186J" display="A126096186J" xr:uid="{00000000-0004-0000-0000-0000D9000000}"/>
    <hyperlink ref="E229" location="A126111306F" display="A126111306F" xr:uid="{00000000-0004-0000-0000-0000DA000000}"/>
    <hyperlink ref="E230" location="A126103746K" display="A126103746K" xr:uid="{00000000-0004-0000-0000-0000DB000000}"/>
    <hyperlink ref="E231" location="A126096190X" display="A126096190X" xr:uid="{00000000-0004-0000-0000-0000DC000000}"/>
    <hyperlink ref="E232" location="A126111310W" display="A126111310W" xr:uid="{00000000-0004-0000-0000-0000DD000000}"/>
    <hyperlink ref="E233" location="A126103750A" display="A126103750A" xr:uid="{00000000-0004-0000-0000-0000DE000000}"/>
    <hyperlink ref="E234" location="A126096142F" display="A126096142F" xr:uid="{00000000-0004-0000-0000-0000DF000000}"/>
    <hyperlink ref="E235" location="A126111262R" display="A126111262R" xr:uid="{00000000-0004-0000-0000-0000E0000000}"/>
    <hyperlink ref="E236" location="A126103702J" display="A126103702J" xr:uid="{00000000-0004-0000-0000-0000E1000000}"/>
    <hyperlink ref="E237" location="A126096146R" display="A126096146R" xr:uid="{00000000-0004-0000-0000-0000E2000000}"/>
    <hyperlink ref="E238" location="A126111266X" display="A126111266X" xr:uid="{00000000-0004-0000-0000-0000E3000000}"/>
    <hyperlink ref="E239" location="A126103706T" display="A126103706T" xr:uid="{00000000-0004-0000-0000-0000E4000000}"/>
    <hyperlink ref="E240" location="A126096170R" display="A126096170R" xr:uid="{00000000-0004-0000-0000-0000E5000000}"/>
    <hyperlink ref="E241" location="A126111290X" display="A126111290X" xr:uid="{00000000-0004-0000-0000-0000E6000000}"/>
    <hyperlink ref="E242" location="A126103730T" display="A126103730T" xr:uid="{00000000-0004-0000-0000-0000E7000000}"/>
    <hyperlink ref="E243" location="A126096118F" display="A126096118F" xr:uid="{00000000-0004-0000-0000-0000E8000000}"/>
    <hyperlink ref="E244" location="A126111238R" display="A126111238R" xr:uid="{00000000-0004-0000-0000-0000E9000000}"/>
    <hyperlink ref="E245" location="A126103678V" display="A126103678V" xr:uid="{00000000-0004-0000-0000-0000EA000000}"/>
    <hyperlink ref="E246" location="A126096194J" display="A126096194J" xr:uid="{00000000-0004-0000-0000-0000EB000000}"/>
    <hyperlink ref="E247" location="A126111314F" display="A126111314F" xr:uid="{00000000-0004-0000-0000-0000EC000000}"/>
    <hyperlink ref="E248" location="A126103754K" display="A126103754K" xr:uid="{00000000-0004-0000-0000-0000ED000000}"/>
    <hyperlink ref="E249" location="A126096174X" display="A126096174X" xr:uid="{00000000-0004-0000-0000-0000EE000000}"/>
    <hyperlink ref="E250" location="A126111294J" display="A126111294J" xr:uid="{00000000-0004-0000-0000-0000EF000000}"/>
    <hyperlink ref="E251" location="A126103734A" display="A126103734A" xr:uid="{00000000-0004-0000-0000-0000F0000000}"/>
    <hyperlink ref="E252" location="A126096206F" display="A126096206F" xr:uid="{00000000-0004-0000-0000-0000F1000000}"/>
    <hyperlink ref="E253" location="A126111326R" display="A126111326R" xr:uid="{00000000-0004-0000-0000-0000F2000000}"/>
    <hyperlink ref="E254" location="A126103766V" display="A126103766V" xr:uid="{00000000-0004-0000-0000-0000F3000000}"/>
    <hyperlink ref="E255" location="A126096122W" display="A126096122W" xr:uid="{00000000-0004-0000-0000-0000F4000000}"/>
    <hyperlink ref="E256" location="A126111242F" display="A126111242F" xr:uid="{00000000-0004-0000-0000-0000F5000000}"/>
    <hyperlink ref="E257" location="A126103682K" display="A126103682K" xr:uid="{00000000-0004-0000-0000-0000F6000000}"/>
    <hyperlink ref="E258" location="A126096078X" display="A126096078X" xr:uid="{00000000-0004-0000-0000-0000F7000000}"/>
    <hyperlink ref="E259" location="A126111198J" display="A126111198J" xr:uid="{00000000-0004-0000-0000-0000F8000000}"/>
    <hyperlink ref="E260" location="A126103638A" display="A126103638A" xr:uid="{00000000-0004-0000-0000-0000F9000000}"/>
    <hyperlink ref="E261" location="A126096098J" display="A126096098J" xr:uid="{00000000-0004-0000-0000-0000FA000000}"/>
    <hyperlink ref="E262" location="A126111218F" display="A126111218F" xr:uid="{00000000-0004-0000-0000-0000FB000000}"/>
    <hyperlink ref="E263" location="A126103658K" display="A126103658K" xr:uid="{00000000-0004-0000-0000-0000FC000000}"/>
    <hyperlink ref="E264" location="A126096150F" display="A126096150F" xr:uid="{00000000-0004-0000-0000-0000FD000000}"/>
    <hyperlink ref="E265" location="A126111270R" display="A126111270R" xr:uid="{00000000-0004-0000-0000-0000FE000000}"/>
    <hyperlink ref="E266" location="A126103710J" display="A126103710J" xr:uid="{00000000-0004-0000-0000-0000FF000000}"/>
    <hyperlink ref="E267" location="A126096102L" display="A126096102L" xr:uid="{00000000-0004-0000-0000-000000010000}"/>
    <hyperlink ref="E268" location="A126111222W" display="A126111222W" xr:uid="{00000000-0004-0000-0000-000001010000}"/>
    <hyperlink ref="E269" location="A126103662A" display="A126103662A" xr:uid="{00000000-0004-0000-0000-000002010000}"/>
    <hyperlink ref="E270" location="A126096154R" display="A126096154R" xr:uid="{00000000-0004-0000-0000-000003010000}"/>
    <hyperlink ref="E271" location="A126111274X" display="A126111274X" xr:uid="{00000000-0004-0000-0000-000004010000}"/>
    <hyperlink ref="E272" location="A126103714T" display="A126103714T" xr:uid="{00000000-0004-0000-0000-000005010000}"/>
    <hyperlink ref="E273" location="A126096158X" display="A126096158X" xr:uid="{00000000-0004-0000-0000-000006010000}"/>
    <hyperlink ref="E274" location="A126111278J" display="A126111278J" xr:uid="{00000000-0004-0000-0000-000007010000}"/>
    <hyperlink ref="E275" location="A126103718A" display="A126103718A" xr:uid="{00000000-0004-0000-0000-000008010000}"/>
    <hyperlink ref="E276" location="A126096210W" display="A126096210W" xr:uid="{00000000-0004-0000-0000-000009010000}"/>
    <hyperlink ref="E277" location="A126111330F" display="A126111330F" xr:uid="{00000000-0004-0000-0000-00000A010000}"/>
    <hyperlink ref="E278" location="A126103770K" display="A126103770K" xr:uid="{00000000-0004-0000-0000-00000B010000}"/>
    <hyperlink ref="E279" location="A126096082R" display="A126096082R" xr:uid="{00000000-0004-0000-0000-00000C010000}"/>
    <hyperlink ref="E280" location="A126111202L" display="A126111202L" xr:uid="{00000000-0004-0000-0000-00000D010000}"/>
    <hyperlink ref="E281" location="A126103642T" display="A126103642T" xr:uid="{00000000-0004-0000-0000-00000E010000}"/>
    <hyperlink ref="E282" location="A126096198T" display="A126096198T" xr:uid="{00000000-0004-0000-0000-00000F010000}"/>
    <hyperlink ref="E283" location="A126111318R" display="A126111318R" xr:uid="{00000000-0004-0000-0000-000010010000}"/>
    <hyperlink ref="E284" location="A126103758V" display="A126103758V" xr:uid="{00000000-0004-0000-0000-000011010000}"/>
    <hyperlink ref="E285" location="A126096202W" display="A126096202W" xr:uid="{00000000-0004-0000-0000-000012010000}"/>
    <hyperlink ref="E286" location="A126111322F" display="A126111322F" xr:uid="{00000000-0004-0000-0000-000013010000}"/>
    <hyperlink ref="E287" location="A126103762K" display="A126103762K" xr:uid="{00000000-0004-0000-0000-000014010000}"/>
    <hyperlink ref="E288" location="A126096090R" display="A126096090R" xr:uid="{00000000-0004-0000-0000-000015010000}"/>
    <hyperlink ref="E289" location="A126111210L" display="A126111210L" xr:uid="{00000000-0004-0000-0000-000016010000}"/>
    <hyperlink ref="E290" location="A126103650T" display="A126103650T" xr:uid="{00000000-0004-0000-0000-000017010000}"/>
    <hyperlink ref="E291" location="A126096126F" display="A126096126F" xr:uid="{00000000-0004-0000-0000-000018010000}"/>
    <hyperlink ref="E292" location="A126111246R" display="A126111246R" xr:uid="{00000000-0004-0000-0000-000019010000}"/>
    <hyperlink ref="E293" location="A126103686V" display="A126103686V" xr:uid="{00000000-0004-0000-0000-00001A010000}"/>
    <hyperlink ref="E294" location="A126096162R" display="A126096162R" xr:uid="{00000000-0004-0000-0000-00001B010000}"/>
    <hyperlink ref="E295" location="A126111282X" display="A126111282X" xr:uid="{00000000-0004-0000-0000-00001C010000}"/>
    <hyperlink ref="E296" location="A126103722T" display="A126103722T" xr:uid="{00000000-0004-0000-0000-00001D010000}"/>
    <hyperlink ref="E297" location="A126096214F" display="A126096214F" xr:uid="{00000000-0004-0000-0000-00001E010000}"/>
    <hyperlink ref="E298" location="A126111334R" display="A126111334R" xr:uid="{00000000-0004-0000-0000-00001F010000}"/>
    <hyperlink ref="E299" location="A126103774V" display="A126103774V" xr:uid="{00000000-0004-0000-0000-000020010000}"/>
    <hyperlink ref="E300" location="A126096086X" display="A126096086X" xr:uid="{00000000-0004-0000-0000-000021010000}"/>
    <hyperlink ref="E301" location="A126111206W" display="A126111206W" xr:uid="{00000000-0004-0000-0000-000022010000}"/>
    <hyperlink ref="E302" location="A126103646A" display="A126103646A" xr:uid="{00000000-0004-0000-0000-000023010000}"/>
    <hyperlink ref="E303" location="A126096166X" display="A126096166X" xr:uid="{00000000-0004-0000-0000-000024010000}"/>
    <hyperlink ref="E304" location="A126111286J" display="A126111286J" xr:uid="{00000000-0004-0000-0000-000025010000}"/>
    <hyperlink ref="E305" location="A126103726A" display="A126103726A" xr:uid="{00000000-0004-0000-0000-000026010000}"/>
    <hyperlink ref="E306" location="A126096178J" display="A126096178J" xr:uid="{00000000-0004-0000-0000-000027010000}"/>
    <hyperlink ref="E307" location="A126111298T" display="A126111298T" xr:uid="{00000000-0004-0000-0000-000028010000}"/>
    <hyperlink ref="E308" location="A126103738K" display="A126103738K" xr:uid="{00000000-0004-0000-0000-000029010000}"/>
    <hyperlink ref="E309" location="A126096110L" display="A126096110L" xr:uid="{00000000-0004-0000-0000-00002A010000}"/>
    <hyperlink ref="E310" location="A126111230W" display="A126111230W" xr:uid="{00000000-0004-0000-0000-00002B010000}"/>
    <hyperlink ref="E311" location="A126103670A" display="A126103670A" xr:uid="{00000000-0004-0000-0000-00002C010000}"/>
    <hyperlink ref="E312" location="A126096094X" display="A126096094X" xr:uid="{00000000-0004-0000-0000-00002D010000}"/>
    <hyperlink ref="E313" location="A126111214W" display="A126111214W" xr:uid="{00000000-0004-0000-0000-00002E010000}"/>
    <hyperlink ref="E314" location="A126103654A" display="A126103654A" xr:uid="{00000000-0004-0000-0000-00002F010000}"/>
    <hyperlink ref="E315" location="A126096130W" display="A126096130W" xr:uid="{00000000-0004-0000-0000-000030010000}"/>
    <hyperlink ref="E316" location="A126111250F" display="A126111250F" xr:uid="{00000000-0004-0000-0000-000031010000}"/>
    <hyperlink ref="E317" location="A126103690K" display="A126103690K" xr:uid="{00000000-0004-0000-0000-000032010000}"/>
    <hyperlink ref="E318" location="A126096106W" display="A126096106W" xr:uid="{00000000-0004-0000-0000-000033010000}"/>
    <hyperlink ref="E319" location="A126111226F" display="A126111226F" xr:uid="{00000000-0004-0000-0000-000034010000}"/>
    <hyperlink ref="E320" location="A126103666K" display="A126103666K" xr:uid="{00000000-0004-0000-0000-000035010000}"/>
    <hyperlink ref="E321" location="A126096134F" display="A126096134F" xr:uid="{00000000-0004-0000-0000-000036010000}"/>
    <hyperlink ref="E322" location="A126111254R" display="A126111254R" xr:uid="{00000000-0004-0000-0000-000037010000}"/>
    <hyperlink ref="E323" location="A126103694V" display="A126103694V" xr:uid="{00000000-0004-0000-0000-000038010000}"/>
    <hyperlink ref="E324" location="A126096114W" display="A126096114W" xr:uid="{00000000-0004-0000-0000-000039010000}"/>
    <hyperlink ref="E325" location="A126111234F" display="A126111234F" xr:uid="{00000000-0004-0000-0000-00003A010000}"/>
    <hyperlink ref="E326" location="A126103674K" display="A126103674K" xr:uid="{00000000-0004-0000-0000-00003B010000}"/>
    <hyperlink ref="E327" location="A126099962T" display="A126099962T" xr:uid="{00000000-0004-0000-0000-00003C010000}"/>
    <hyperlink ref="E328" location="A126115082C" display="A126115082C" xr:uid="{00000000-0004-0000-0000-00003D010000}"/>
    <hyperlink ref="E329" location="A126107522W" display="A126107522W" xr:uid="{00000000-0004-0000-0000-00003E010000}"/>
    <hyperlink ref="E330" location="A126099918J" display="A126099918J" xr:uid="{00000000-0004-0000-0000-00003F010000}"/>
    <hyperlink ref="E331" location="A126115038V" display="A126115038V" xr:uid="{00000000-0004-0000-0000-000040010000}"/>
    <hyperlink ref="E332" location="A126107478X" display="A126107478X" xr:uid="{00000000-0004-0000-0000-000041010000}"/>
    <hyperlink ref="E333" location="A126099966A" display="A126099966A" xr:uid="{00000000-0004-0000-0000-000042010000}"/>
    <hyperlink ref="E334" location="A126115086L" display="A126115086L" xr:uid="{00000000-0004-0000-0000-000043010000}"/>
    <hyperlink ref="E335" location="A126107526F" display="A126107526F" xr:uid="{00000000-0004-0000-0000-000044010000}"/>
    <hyperlink ref="E336" location="A126099970T" display="A126099970T" xr:uid="{00000000-0004-0000-0000-000045010000}"/>
    <hyperlink ref="E337" location="A126115090C" display="A126115090C" xr:uid="{00000000-0004-0000-0000-000046010000}"/>
    <hyperlink ref="E338" location="A126107530W" display="A126107530W" xr:uid="{00000000-0004-0000-0000-000047010000}"/>
    <hyperlink ref="E339" location="A126099922X" display="A126099922X" xr:uid="{00000000-0004-0000-0000-000048010000}"/>
    <hyperlink ref="E340" location="A126115042K" display="A126115042K" xr:uid="{00000000-0004-0000-0000-000049010000}"/>
    <hyperlink ref="E341" location="A126107482R" display="A126107482R" xr:uid="{00000000-0004-0000-0000-00004A010000}"/>
    <hyperlink ref="E342" location="A126099926J" display="A126099926J" xr:uid="{00000000-0004-0000-0000-00004B010000}"/>
    <hyperlink ref="E343" location="A126115046V" display="A126115046V" xr:uid="{00000000-0004-0000-0000-00004C010000}"/>
    <hyperlink ref="E344" location="A126107486X" display="A126107486X" xr:uid="{00000000-0004-0000-0000-00004D010000}"/>
    <hyperlink ref="E345" location="A126099950J" display="A126099950J" xr:uid="{00000000-0004-0000-0000-00004E010000}"/>
    <hyperlink ref="E346" location="A126115070V" display="A126115070V" xr:uid="{00000000-0004-0000-0000-00004F010000}"/>
    <hyperlink ref="E347" location="A126107510L" display="A126107510L" xr:uid="{00000000-0004-0000-0000-000050010000}"/>
    <hyperlink ref="E348" location="A126099898K" display="A126099898K" xr:uid="{00000000-0004-0000-0000-000051010000}"/>
    <hyperlink ref="E349" location="A126115018K" display="A126115018K" xr:uid="{00000000-0004-0000-0000-000052010000}"/>
    <hyperlink ref="E350" location="A126107458R" display="A126107458R" xr:uid="{00000000-0004-0000-0000-000053010000}"/>
    <hyperlink ref="E351" location="A126099974A" display="A126099974A" xr:uid="{00000000-0004-0000-0000-000054010000}"/>
    <hyperlink ref="E352" location="A126115094L" display="A126115094L" xr:uid="{00000000-0004-0000-0000-000055010000}"/>
    <hyperlink ref="E353" location="A126107534F" display="A126107534F" xr:uid="{00000000-0004-0000-0000-000056010000}"/>
    <hyperlink ref="E354" location="A126099954T" display="A126099954T" xr:uid="{00000000-0004-0000-0000-000057010000}"/>
    <hyperlink ref="E355" location="A126115074C" display="A126115074C" xr:uid="{00000000-0004-0000-0000-000058010000}"/>
    <hyperlink ref="E356" location="A126107514W" display="A126107514W" xr:uid="{00000000-0004-0000-0000-000059010000}"/>
    <hyperlink ref="E357" location="A126099986K" display="A126099986K" xr:uid="{00000000-0004-0000-0000-00005A010000}"/>
    <hyperlink ref="E358" location="A126115106K" display="A126115106K" xr:uid="{00000000-0004-0000-0000-00005B010000}"/>
    <hyperlink ref="E359" location="A126107546R" display="A126107546R" xr:uid="{00000000-0004-0000-0000-00005C010000}"/>
    <hyperlink ref="E360" location="A126099902R" display="A126099902R" xr:uid="{00000000-0004-0000-0000-00005D010000}"/>
    <hyperlink ref="E361" location="A126115022A" display="A126115022A" xr:uid="{00000000-0004-0000-0000-00005E010000}"/>
    <hyperlink ref="E362" location="A126107462F" display="A126107462F" xr:uid="{00000000-0004-0000-0000-00005F010000}"/>
    <hyperlink ref="E363" location="A126099858T" display="A126099858T" xr:uid="{00000000-0004-0000-0000-000060010000}"/>
    <hyperlink ref="E364" location="A126114978A" display="A126114978A" xr:uid="{00000000-0004-0000-0000-000061010000}"/>
    <hyperlink ref="E365" location="A126107418W" display="A126107418W" xr:uid="{00000000-0004-0000-0000-000062010000}"/>
    <hyperlink ref="E366" location="A126099878A" display="A126099878A" xr:uid="{00000000-0004-0000-0000-000063010000}"/>
    <hyperlink ref="E367" location="A126114998K" display="A126114998K" xr:uid="{00000000-0004-0000-0000-000064010000}"/>
    <hyperlink ref="E368" location="A126107438F" display="A126107438F" xr:uid="{00000000-0004-0000-0000-000065010000}"/>
    <hyperlink ref="E369" location="A126099930X" display="A126099930X" xr:uid="{00000000-0004-0000-0000-000066010000}"/>
    <hyperlink ref="E370" location="A126115050K" display="A126115050K" xr:uid="{00000000-0004-0000-0000-000067010000}"/>
    <hyperlink ref="E371" location="A126107490R" display="A126107490R" xr:uid="{00000000-0004-0000-0000-000068010000}"/>
    <hyperlink ref="E372" location="A126099882T" display="A126099882T" xr:uid="{00000000-0004-0000-0000-000069010000}"/>
    <hyperlink ref="E373" location="A126115002T" display="A126115002T" xr:uid="{00000000-0004-0000-0000-00006A010000}"/>
    <hyperlink ref="E374" location="A126107442W" display="A126107442W" xr:uid="{00000000-0004-0000-0000-00006B010000}"/>
    <hyperlink ref="E375" location="A126099934J" display="A126099934J" xr:uid="{00000000-0004-0000-0000-00006C010000}"/>
    <hyperlink ref="E376" location="A126115054V" display="A126115054V" xr:uid="{00000000-0004-0000-0000-00006D010000}"/>
    <hyperlink ref="E377" location="A126107494X" display="A126107494X" xr:uid="{00000000-0004-0000-0000-00006E010000}"/>
    <hyperlink ref="E378" location="A126099938T" display="A126099938T" xr:uid="{00000000-0004-0000-0000-00006F010000}"/>
    <hyperlink ref="E379" location="A126115058C" display="A126115058C" xr:uid="{00000000-0004-0000-0000-000070010000}"/>
    <hyperlink ref="E380" location="A126107498J" display="A126107498J" xr:uid="{00000000-0004-0000-0000-000071010000}"/>
    <hyperlink ref="E381" location="A126099990A" display="A126099990A" xr:uid="{00000000-0004-0000-0000-000072010000}"/>
    <hyperlink ref="E382" location="A126115110A" display="A126115110A" xr:uid="{00000000-0004-0000-0000-000073010000}"/>
    <hyperlink ref="E383" location="A126107550F" display="A126107550F" xr:uid="{00000000-0004-0000-0000-000074010000}"/>
    <hyperlink ref="E384" location="A126099862J" display="A126099862J" xr:uid="{00000000-0004-0000-0000-000075010000}"/>
    <hyperlink ref="E385" location="A126114982T" display="A126114982T" xr:uid="{00000000-0004-0000-0000-000076010000}"/>
    <hyperlink ref="E386" location="A126107422L" display="A126107422L" xr:uid="{00000000-0004-0000-0000-000077010000}"/>
    <hyperlink ref="E387" location="A126099978K" display="A126099978K" xr:uid="{00000000-0004-0000-0000-000078010000}"/>
    <hyperlink ref="E388" location="A126115098W" display="A126115098W" xr:uid="{00000000-0004-0000-0000-000079010000}"/>
    <hyperlink ref="E389" location="A126107538R" display="A126107538R" xr:uid="{00000000-0004-0000-0000-00007A010000}"/>
    <hyperlink ref="E390" location="A126099982A" display="A126099982A" xr:uid="{00000000-0004-0000-0000-00007B010000}"/>
    <hyperlink ref="E391" location="A126115102A" display="A126115102A" xr:uid="{00000000-0004-0000-0000-00007C010000}"/>
    <hyperlink ref="E392" location="A126107542F" display="A126107542F" xr:uid="{00000000-0004-0000-0000-00007D010000}"/>
    <hyperlink ref="E393" location="A126099870J" display="A126099870J" xr:uid="{00000000-0004-0000-0000-00007E010000}"/>
    <hyperlink ref="E394" location="A126114990T" display="A126114990T" xr:uid="{00000000-0004-0000-0000-00007F010000}"/>
    <hyperlink ref="E395" location="A126107430L" display="A126107430L" xr:uid="{00000000-0004-0000-0000-000080010000}"/>
    <hyperlink ref="E396" location="A126099906X" display="A126099906X" xr:uid="{00000000-0004-0000-0000-000081010000}"/>
    <hyperlink ref="E397" location="A126115026K" display="A126115026K" xr:uid="{00000000-0004-0000-0000-000082010000}"/>
    <hyperlink ref="E398" location="A126107466R" display="A126107466R" xr:uid="{00000000-0004-0000-0000-000083010000}"/>
    <hyperlink ref="E399" location="A126099942J" display="A126099942J" xr:uid="{00000000-0004-0000-0000-000084010000}"/>
    <hyperlink ref="E400" location="A126115062V" display="A126115062V" xr:uid="{00000000-0004-0000-0000-000085010000}"/>
    <hyperlink ref="E401" location="A126107502L" display="A126107502L" xr:uid="{00000000-0004-0000-0000-000086010000}"/>
    <hyperlink ref="E402" location="A126099994K" display="A126099994K" xr:uid="{00000000-0004-0000-0000-000087010000}"/>
    <hyperlink ref="E403" location="A126115114K" display="A126115114K" xr:uid="{00000000-0004-0000-0000-000088010000}"/>
    <hyperlink ref="E404" location="A126107554R" display="A126107554R" xr:uid="{00000000-0004-0000-0000-000089010000}"/>
    <hyperlink ref="E405" location="A126099866T" display="A126099866T" xr:uid="{00000000-0004-0000-0000-00008A010000}"/>
    <hyperlink ref="E406" location="A126114986A" display="A126114986A" xr:uid="{00000000-0004-0000-0000-00008B010000}"/>
    <hyperlink ref="E407" location="A126107426W" display="A126107426W" xr:uid="{00000000-0004-0000-0000-00008C010000}"/>
    <hyperlink ref="E408" location="A126099946T" display="A126099946T" xr:uid="{00000000-0004-0000-0000-00008D010000}"/>
    <hyperlink ref="E409" location="A126115066C" display="A126115066C" xr:uid="{00000000-0004-0000-0000-00008E010000}"/>
    <hyperlink ref="E410" location="A126107506W" display="A126107506W" xr:uid="{00000000-0004-0000-0000-00008F010000}"/>
    <hyperlink ref="E411" location="A126099958A" display="A126099958A" xr:uid="{00000000-0004-0000-0000-000090010000}"/>
    <hyperlink ref="E412" location="A126115078L" display="A126115078L" xr:uid="{00000000-0004-0000-0000-000091010000}"/>
    <hyperlink ref="E413" location="A126107518F" display="A126107518F" xr:uid="{00000000-0004-0000-0000-000092010000}"/>
    <hyperlink ref="E414" location="A126099890T" display="A126099890T" xr:uid="{00000000-0004-0000-0000-000093010000}"/>
    <hyperlink ref="E415" location="A126115010T" display="A126115010T" xr:uid="{00000000-0004-0000-0000-000094010000}"/>
    <hyperlink ref="E416" location="A126107450W" display="A126107450W" xr:uid="{00000000-0004-0000-0000-000095010000}"/>
    <hyperlink ref="E417" location="A126099874T" display="A126099874T" xr:uid="{00000000-0004-0000-0000-000096010000}"/>
    <hyperlink ref="E418" location="A126114994A" display="A126114994A" xr:uid="{00000000-0004-0000-0000-000097010000}"/>
    <hyperlink ref="E419" location="A126107434W" display="A126107434W" xr:uid="{00000000-0004-0000-0000-000098010000}"/>
    <hyperlink ref="E420" location="A126099910R" display="A126099910R" xr:uid="{00000000-0004-0000-0000-000099010000}"/>
    <hyperlink ref="E421" location="A126115030A" display="A126115030A" xr:uid="{00000000-0004-0000-0000-00009A010000}"/>
    <hyperlink ref="E422" location="A126107470F" display="A126107470F" xr:uid="{00000000-0004-0000-0000-00009B010000}"/>
    <hyperlink ref="E423" location="A126099886A" display="A126099886A" xr:uid="{00000000-0004-0000-0000-00009C010000}"/>
    <hyperlink ref="E424" location="A126115006A" display="A126115006A" xr:uid="{00000000-0004-0000-0000-00009D010000}"/>
    <hyperlink ref="E425" location="A126107446F" display="A126107446F" xr:uid="{00000000-0004-0000-0000-00009E010000}"/>
    <hyperlink ref="E426" location="A126099914X" display="A126099914X" xr:uid="{00000000-0004-0000-0000-00009F010000}"/>
    <hyperlink ref="E427" location="A126115034K" display="A126115034K" xr:uid="{00000000-0004-0000-0000-0000A0010000}"/>
    <hyperlink ref="E428" location="A126107474R" display="A126107474R" xr:uid="{00000000-0004-0000-0000-0000A1010000}"/>
    <hyperlink ref="E429" location="A126099894A" display="A126099894A" xr:uid="{00000000-0004-0000-0000-0000A2010000}"/>
    <hyperlink ref="E430" location="A126115014A" display="A126115014A" xr:uid="{00000000-0004-0000-0000-0000A3010000}"/>
    <hyperlink ref="E431" location="A126107454F" display="A126107454F" xr:uid="{00000000-0004-0000-0000-0000A4010000}"/>
    <hyperlink ref="E432" location="A126101222K" display="A126101222K" xr:uid="{00000000-0004-0000-0000-0000A5010000}"/>
    <hyperlink ref="E433" location="A126116342F" display="A126116342F" xr:uid="{00000000-0004-0000-0000-0000A6010000}"/>
    <hyperlink ref="E434" location="A126108782K" display="A126108782K" xr:uid="{00000000-0004-0000-0000-0000A7010000}"/>
    <hyperlink ref="E435" location="A126101178L" display="A126101178L" xr:uid="{00000000-0004-0000-0000-0000A8010000}"/>
    <hyperlink ref="E436" location="A126116298J" display="A126116298J" xr:uid="{00000000-0004-0000-0000-0000A9010000}"/>
    <hyperlink ref="E437" location="A126108738A" display="A126108738A" xr:uid="{00000000-0004-0000-0000-0000AA010000}"/>
    <hyperlink ref="E438" location="A126101226V" display="A126101226V" xr:uid="{00000000-0004-0000-0000-0000AB010000}"/>
    <hyperlink ref="E439" location="A126116346R" display="A126116346R" xr:uid="{00000000-0004-0000-0000-0000AC010000}"/>
    <hyperlink ref="E440" location="A126108786V" display="A126108786V" xr:uid="{00000000-0004-0000-0000-0000AD010000}"/>
    <hyperlink ref="E441" location="A126101230K" display="A126101230K" xr:uid="{00000000-0004-0000-0000-0000AE010000}"/>
    <hyperlink ref="E442" location="A126116350F" display="A126116350F" xr:uid="{00000000-0004-0000-0000-0000AF010000}"/>
    <hyperlink ref="E443" location="A126108790K" display="A126108790K" xr:uid="{00000000-0004-0000-0000-0000B0010000}"/>
    <hyperlink ref="E444" location="A126101182C" display="A126101182C" xr:uid="{00000000-0004-0000-0000-0000B1010000}"/>
    <hyperlink ref="E445" location="A126116302L" display="A126116302L" xr:uid="{00000000-0004-0000-0000-0000B2010000}"/>
    <hyperlink ref="E446" location="A126108742T" display="A126108742T" xr:uid="{00000000-0004-0000-0000-0000B3010000}"/>
    <hyperlink ref="E447" location="A126101186L" display="A126101186L" xr:uid="{00000000-0004-0000-0000-0000B4010000}"/>
    <hyperlink ref="E448" location="A126116306W" display="A126116306W" xr:uid="{00000000-0004-0000-0000-0000B5010000}"/>
    <hyperlink ref="E449" location="A126108746A" display="A126108746A" xr:uid="{00000000-0004-0000-0000-0000B6010000}"/>
    <hyperlink ref="E450" location="A126101210A" display="A126101210A" xr:uid="{00000000-0004-0000-0000-0000B7010000}"/>
    <hyperlink ref="E451" location="A126116330W" display="A126116330W" xr:uid="{00000000-0004-0000-0000-0000B8010000}"/>
    <hyperlink ref="E452" location="A126108770A" display="A126108770A" xr:uid="{00000000-0004-0000-0000-0000B9010000}"/>
    <hyperlink ref="E453" location="A126101158C" display="A126101158C" xr:uid="{00000000-0004-0000-0000-0000BA010000}"/>
    <hyperlink ref="E454" location="A126116278X" display="A126116278X" xr:uid="{00000000-0004-0000-0000-0000BB010000}"/>
    <hyperlink ref="E455" location="A126108718T" display="A126108718T" xr:uid="{00000000-0004-0000-0000-0000BC010000}"/>
    <hyperlink ref="E456" location="A126101234V" display="A126101234V" xr:uid="{00000000-0004-0000-0000-0000BD010000}"/>
    <hyperlink ref="E457" location="A126116354R" display="A126116354R" xr:uid="{00000000-0004-0000-0000-0000BE010000}"/>
    <hyperlink ref="E458" location="A126108794V" display="A126108794V" xr:uid="{00000000-0004-0000-0000-0000BF010000}"/>
    <hyperlink ref="E459" location="A126101214K" display="A126101214K" xr:uid="{00000000-0004-0000-0000-0000C0010000}"/>
    <hyperlink ref="E460" location="A126116334F" display="A126116334F" xr:uid="{00000000-0004-0000-0000-0000C1010000}"/>
    <hyperlink ref="E461" location="A126108774K" display="A126108774K" xr:uid="{00000000-0004-0000-0000-0000C2010000}"/>
    <hyperlink ref="E462" location="A126101246C" display="A126101246C" xr:uid="{00000000-0004-0000-0000-0000C3010000}"/>
    <hyperlink ref="E463" location="A126116366X" display="A126116366X" xr:uid="{00000000-0004-0000-0000-0000C4010000}"/>
    <hyperlink ref="E464" location="A126108806T" display="A126108806T" xr:uid="{00000000-0004-0000-0000-0000C5010000}"/>
    <hyperlink ref="E465" location="A126101162V" display="A126101162V" xr:uid="{00000000-0004-0000-0000-0000C6010000}"/>
    <hyperlink ref="E466" location="A126116282R" display="A126116282R" xr:uid="{00000000-0004-0000-0000-0000C7010000}"/>
    <hyperlink ref="E467" location="A126108722J" display="A126108722J" xr:uid="{00000000-0004-0000-0000-0000C8010000}"/>
    <hyperlink ref="E468" location="A126101118K" display="A126101118K" xr:uid="{00000000-0004-0000-0000-0000C9010000}"/>
    <hyperlink ref="E469" location="A126116238F" display="A126116238F" xr:uid="{00000000-0004-0000-0000-0000CA010000}"/>
    <hyperlink ref="E470" location="A126108678K" display="A126108678K" xr:uid="{00000000-0004-0000-0000-0000CB010000}"/>
    <hyperlink ref="E471" location="A126101138V" display="A126101138V" xr:uid="{00000000-0004-0000-0000-0000CC010000}"/>
    <hyperlink ref="E472" location="A126116258R" display="A126116258R" xr:uid="{00000000-0004-0000-0000-0000CD010000}"/>
    <hyperlink ref="E473" location="A126108698V" display="A126108698V" xr:uid="{00000000-0004-0000-0000-0000CE010000}"/>
    <hyperlink ref="E474" location="A126101190C" display="A126101190C" xr:uid="{00000000-0004-0000-0000-0000CF010000}"/>
    <hyperlink ref="E475" location="A126116310L" display="A126116310L" xr:uid="{00000000-0004-0000-0000-0000D0010000}"/>
    <hyperlink ref="E476" location="A126108750T" display="A126108750T" xr:uid="{00000000-0004-0000-0000-0000D1010000}"/>
    <hyperlink ref="E477" location="A126101142K" display="A126101142K" xr:uid="{00000000-0004-0000-0000-0000D2010000}"/>
    <hyperlink ref="E478" location="A126116262F" display="A126116262F" xr:uid="{00000000-0004-0000-0000-0000D3010000}"/>
    <hyperlink ref="E479" location="A126108702X" display="A126108702X" xr:uid="{00000000-0004-0000-0000-0000D4010000}"/>
    <hyperlink ref="E480" location="A126101194L" display="A126101194L" xr:uid="{00000000-0004-0000-0000-0000D5010000}"/>
    <hyperlink ref="E481" location="A126116314W" display="A126116314W" xr:uid="{00000000-0004-0000-0000-0000D6010000}"/>
    <hyperlink ref="E482" location="A126108754A" display="A126108754A" xr:uid="{00000000-0004-0000-0000-0000D7010000}"/>
    <hyperlink ref="E483" location="A126101198W" display="A126101198W" xr:uid="{00000000-0004-0000-0000-0000D8010000}"/>
    <hyperlink ref="E484" location="A126116318F" display="A126116318F" xr:uid="{00000000-0004-0000-0000-0000D9010000}"/>
    <hyperlink ref="E485" location="A126108758K" display="A126108758K" xr:uid="{00000000-0004-0000-0000-0000DA010000}"/>
    <hyperlink ref="E486" location="A126101250V" display="A126101250V" xr:uid="{00000000-0004-0000-0000-0000DB010000}"/>
    <hyperlink ref="E487" location="A126116370R" display="A126116370R" xr:uid="{00000000-0004-0000-0000-0000DC010000}"/>
    <hyperlink ref="E488" location="A126108810J" display="A126108810J" xr:uid="{00000000-0004-0000-0000-0000DD010000}"/>
    <hyperlink ref="E489" location="A126101122A" display="A126101122A" xr:uid="{00000000-0004-0000-0000-0000DE010000}"/>
    <hyperlink ref="E490" location="A126116242W" display="A126116242W" xr:uid="{00000000-0004-0000-0000-0000DF010000}"/>
    <hyperlink ref="E491" location="A126108682A" display="A126108682A" xr:uid="{00000000-0004-0000-0000-0000E0010000}"/>
    <hyperlink ref="E492" location="A126101238C" display="A126101238C" xr:uid="{00000000-0004-0000-0000-0000E1010000}"/>
    <hyperlink ref="E493" location="A126116358X" display="A126116358X" xr:uid="{00000000-0004-0000-0000-0000E2010000}"/>
    <hyperlink ref="E494" location="A126108798C" display="A126108798C" xr:uid="{00000000-0004-0000-0000-0000E3010000}"/>
    <hyperlink ref="E495" location="A126101242V" display="A126101242V" xr:uid="{00000000-0004-0000-0000-0000E4010000}"/>
    <hyperlink ref="E496" location="A126116362R" display="A126116362R" xr:uid="{00000000-0004-0000-0000-0000E5010000}"/>
    <hyperlink ref="E497" location="A126108802J" display="A126108802J" xr:uid="{00000000-0004-0000-0000-0000E6010000}"/>
    <hyperlink ref="E498" location="A126101130A" display="A126101130A" xr:uid="{00000000-0004-0000-0000-0000E7010000}"/>
    <hyperlink ref="E499" location="A126116250W" display="A126116250W" xr:uid="{00000000-0004-0000-0000-0000E8010000}"/>
    <hyperlink ref="E500" location="A126108690A" display="A126108690A" xr:uid="{00000000-0004-0000-0000-0000E9010000}"/>
    <hyperlink ref="E501" location="A126101166C" display="A126101166C" xr:uid="{00000000-0004-0000-0000-0000EA010000}"/>
    <hyperlink ref="E502" location="A126116286X" display="A126116286X" xr:uid="{00000000-0004-0000-0000-0000EB010000}"/>
    <hyperlink ref="E503" location="A126108726T" display="A126108726T" xr:uid="{00000000-0004-0000-0000-0000EC010000}"/>
    <hyperlink ref="E504" location="A126101202A" display="A126101202A" xr:uid="{00000000-0004-0000-0000-0000ED010000}"/>
    <hyperlink ref="E505" location="A126116322W" display="A126116322W" xr:uid="{00000000-0004-0000-0000-0000EE010000}"/>
    <hyperlink ref="E506" location="A126108762A" display="A126108762A" xr:uid="{00000000-0004-0000-0000-0000EF010000}"/>
    <hyperlink ref="E507" location="A126101254C" display="A126101254C" xr:uid="{00000000-0004-0000-0000-0000F0010000}"/>
    <hyperlink ref="E508" location="A126116374X" display="A126116374X" xr:uid="{00000000-0004-0000-0000-0000F1010000}"/>
    <hyperlink ref="E509" location="A126108814T" display="A126108814T" xr:uid="{00000000-0004-0000-0000-0000F2010000}"/>
    <hyperlink ref="E510" location="A126101126K" display="A126101126K" xr:uid="{00000000-0004-0000-0000-0000F3010000}"/>
    <hyperlink ref="E511" location="A126116246F" display="A126116246F" xr:uid="{00000000-0004-0000-0000-0000F4010000}"/>
    <hyperlink ref="E512" location="A126108686K" display="A126108686K" xr:uid="{00000000-0004-0000-0000-0000F5010000}"/>
    <hyperlink ref="E513" location="A126101206K" display="A126101206K" xr:uid="{00000000-0004-0000-0000-0000F6010000}"/>
    <hyperlink ref="E514" location="A126116326F" display="A126116326F" xr:uid="{00000000-0004-0000-0000-0000F7010000}"/>
    <hyperlink ref="E515" location="A126108766K" display="A126108766K" xr:uid="{00000000-0004-0000-0000-0000F8010000}"/>
    <hyperlink ref="E516" location="A126101218V" display="A126101218V" xr:uid="{00000000-0004-0000-0000-0000F9010000}"/>
    <hyperlink ref="E517" location="A126116338R" display="A126116338R" xr:uid="{00000000-0004-0000-0000-0000FA010000}"/>
    <hyperlink ref="E518" location="A126108778V" display="A126108778V" xr:uid="{00000000-0004-0000-0000-0000FB010000}"/>
    <hyperlink ref="E519" location="A126101150K" display="A126101150K" xr:uid="{00000000-0004-0000-0000-0000FC010000}"/>
    <hyperlink ref="E520" location="A126116270F" display="A126116270F" xr:uid="{00000000-0004-0000-0000-0000FD010000}"/>
    <hyperlink ref="E521" location="A126108710X" display="A126108710X" xr:uid="{00000000-0004-0000-0000-0000FE010000}"/>
    <hyperlink ref="E522" location="A126101134K" display="A126101134K" xr:uid="{00000000-0004-0000-0000-0000FF010000}"/>
    <hyperlink ref="E523" location="A126116254F" display="A126116254F" xr:uid="{00000000-0004-0000-0000-000000020000}"/>
    <hyperlink ref="E524" location="A126108694K" display="A126108694K" xr:uid="{00000000-0004-0000-0000-000001020000}"/>
    <hyperlink ref="E525" location="A126101170V" display="A126101170V" xr:uid="{00000000-0004-0000-0000-000002020000}"/>
    <hyperlink ref="E526" location="A126116290R" display="A126116290R" xr:uid="{00000000-0004-0000-0000-000003020000}"/>
    <hyperlink ref="E527" location="A126108730J" display="A126108730J" xr:uid="{00000000-0004-0000-0000-000004020000}"/>
    <hyperlink ref="E528" location="A126101146V" display="A126101146V" xr:uid="{00000000-0004-0000-0000-000005020000}"/>
    <hyperlink ref="E529" location="A126116266R" display="A126116266R" xr:uid="{00000000-0004-0000-0000-000006020000}"/>
    <hyperlink ref="E530" location="A126108706J" display="A126108706J" xr:uid="{00000000-0004-0000-0000-000007020000}"/>
    <hyperlink ref="E531" location="A126101174C" display="A126101174C" xr:uid="{00000000-0004-0000-0000-000008020000}"/>
    <hyperlink ref="E532" location="A126116294X" display="A126116294X" xr:uid="{00000000-0004-0000-0000-000009020000}"/>
    <hyperlink ref="E533" location="A126108734T" display="A126108734T" xr:uid="{00000000-0004-0000-0000-00000A020000}"/>
    <hyperlink ref="E534" location="A126101154V" display="A126101154V" xr:uid="{00000000-0004-0000-0000-00000B020000}"/>
    <hyperlink ref="E535" location="A126116274R" display="A126116274R" xr:uid="{00000000-0004-0000-0000-00000C020000}"/>
    <hyperlink ref="E536" location="A126108714J" display="A126108714J" xr:uid="{00000000-0004-0000-0000-00000D020000}"/>
    <hyperlink ref="E537" location="A126097442A" display="A126097442A" xr:uid="{00000000-0004-0000-0000-00000E020000}"/>
    <hyperlink ref="E538" location="A126112562K" display="A126112562K" xr:uid="{00000000-0004-0000-0000-00000F020000}"/>
    <hyperlink ref="E539" location="A126105002F" display="A126105002F" xr:uid="{00000000-0004-0000-0000-000010020000}"/>
    <hyperlink ref="E540" location="A126097398C" display="A126097398C" xr:uid="{00000000-0004-0000-0000-000011020000}"/>
    <hyperlink ref="E541" location="A126112518A" display="A126112518A" xr:uid="{00000000-0004-0000-0000-000012020000}"/>
    <hyperlink ref="E542" location="A126104958F" display="A126104958F" xr:uid="{00000000-0004-0000-0000-000013020000}"/>
    <hyperlink ref="E543" location="A126097446K" display="A126097446K" xr:uid="{00000000-0004-0000-0000-000014020000}"/>
    <hyperlink ref="E544" location="A126112566V" display="A126112566V" xr:uid="{00000000-0004-0000-0000-000015020000}"/>
    <hyperlink ref="E545" location="A126105006R" display="A126105006R" xr:uid="{00000000-0004-0000-0000-000016020000}"/>
    <hyperlink ref="E546" location="A126097450A" display="A126097450A" xr:uid="{00000000-0004-0000-0000-000017020000}"/>
    <hyperlink ref="E547" location="A126112570K" display="A126112570K" xr:uid="{00000000-0004-0000-0000-000018020000}"/>
    <hyperlink ref="E548" location="A126105010F" display="A126105010F" xr:uid="{00000000-0004-0000-0000-000019020000}"/>
    <hyperlink ref="E549" location="A126097402J" display="A126097402J" xr:uid="{00000000-0004-0000-0000-00001A020000}"/>
    <hyperlink ref="E550" location="A126112522T" display="A126112522T" xr:uid="{00000000-0004-0000-0000-00001B020000}"/>
    <hyperlink ref="E551" location="A126104962W" display="A126104962W" xr:uid="{00000000-0004-0000-0000-00001C020000}"/>
    <hyperlink ref="E552" location="A126097406T" display="A126097406T" xr:uid="{00000000-0004-0000-0000-00001D020000}"/>
    <hyperlink ref="E553" location="A126112526A" display="A126112526A" xr:uid="{00000000-0004-0000-0000-00001E020000}"/>
    <hyperlink ref="E554" location="A126104966F" display="A126104966F" xr:uid="{00000000-0004-0000-0000-00001F020000}"/>
    <hyperlink ref="E555" location="A126097430T" display="A126097430T" xr:uid="{00000000-0004-0000-0000-000020020000}"/>
    <hyperlink ref="E556" location="A126112550A" display="A126112550A" xr:uid="{00000000-0004-0000-0000-000021020000}"/>
    <hyperlink ref="E557" location="A126104990F" display="A126104990F" xr:uid="{00000000-0004-0000-0000-000022020000}"/>
    <hyperlink ref="E558" location="A126097378V" display="A126097378V" xr:uid="{00000000-0004-0000-0000-000023020000}"/>
    <hyperlink ref="E559" location="A126112498C" display="A126112498C" xr:uid="{00000000-0004-0000-0000-000024020000}"/>
    <hyperlink ref="E560" location="A126104938W" display="A126104938W" xr:uid="{00000000-0004-0000-0000-000025020000}"/>
    <hyperlink ref="E561" location="A126097454K" display="A126097454K" xr:uid="{00000000-0004-0000-0000-000026020000}"/>
    <hyperlink ref="E562" location="A126112574V" display="A126112574V" xr:uid="{00000000-0004-0000-0000-000027020000}"/>
    <hyperlink ref="E563" location="A126105014R" display="A126105014R" xr:uid="{00000000-0004-0000-0000-000028020000}"/>
    <hyperlink ref="E564" location="A126097434A" display="A126097434A" xr:uid="{00000000-0004-0000-0000-000029020000}"/>
    <hyperlink ref="E565" location="A126112554K" display="A126112554K" xr:uid="{00000000-0004-0000-0000-00002A020000}"/>
    <hyperlink ref="E566" location="A126104994R" display="A126104994R" xr:uid="{00000000-0004-0000-0000-00002B020000}"/>
    <hyperlink ref="E567" location="A126097466V" display="A126097466V" xr:uid="{00000000-0004-0000-0000-00002C020000}"/>
    <hyperlink ref="E568" location="A126112586C" display="A126112586C" xr:uid="{00000000-0004-0000-0000-00002D020000}"/>
    <hyperlink ref="E569" location="A126105026X" display="A126105026X" xr:uid="{00000000-0004-0000-0000-00002E020000}"/>
    <hyperlink ref="E570" location="A126097382K" display="A126097382K" xr:uid="{00000000-0004-0000-0000-00002F020000}"/>
    <hyperlink ref="E571" location="A126112502J" display="A126112502J" xr:uid="{00000000-0004-0000-0000-000030020000}"/>
    <hyperlink ref="E572" location="A126104942L" display="A126104942L" xr:uid="{00000000-0004-0000-0000-000031020000}"/>
    <hyperlink ref="E573" location="A126097338A" display="A126097338A" xr:uid="{00000000-0004-0000-0000-000032020000}"/>
    <hyperlink ref="E574" location="A126112458K" display="A126112458K" xr:uid="{00000000-0004-0000-0000-000033020000}"/>
    <hyperlink ref="E575" location="A126104898R" display="A126104898R" xr:uid="{00000000-0004-0000-0000-000034020000}"/>
    <hyperlink ref="E576" location="A126097358K" display="A126097358K" xr:uid="{00000000-0004-0000-0000-000035020000}"/>
    <hyperlink ref="E577" location="A126112478V" display="A126112478V" xr:uid="{00000000-0004-0000-0000-000036020000}"/>
    <hyperlink ref="E578" location="A126104918L" display="A126104918L" xr:uid="{00000000-0004-0000-0000-000037020000}"/>
    <hyperlink ref="E579" location="A126097410J" display="A126097410J" xr:uid="{00000000-0004-0000-0000-000038020000}"/>
    <hyperlink ref="E580" location="A126112530T" display="A126112530T" xr:uid="{00000000-0004-0000-0000-000039020000}"/>
    <hyperlink ref="E581" location="A126104970W" display="A126104970W" xr:uid="{00000000-0004-0000-0000-00003A020000}"/>
    <hyperlink ref="E582" location="A126097362A" display="A126097362A" xr:uid="{00000000-0004-0000-0000-00003B020000}"/>
    <hyperlink ref="E583" location="A126112482K" display="A126112482K" xr:uid="{00000000-0004-0000-0000-00003C020000}"/>
    <hyperlink ref="E584" location="A126104922C" display="A126104922C" xr:uid="{00000000-0004-0000-0000-00003D020000}"/>
    <hyperlink ref="E585" location="A126097414T" display="A126097414T" xr:uid="{00000000-0004-0000-0000-00003E020000}"/>
    <hyperlink ref="E586" location="A126112534A" display="A126112534A" xr:uid="{00000000-0004-0000-0000-00003F020000}"/>
    <hyperlink ref="E587" location="A126104974F" display="A126104974F" xr:uid="{00000000-0004-0000-0000-000040020000}"/>
    <hyperlink ref="E588" location="A126097418A" display="A126097418A" xr:uid="{00000000-0004-0000-0000-000041020000}"/>
    <hyperlink ref="E589" location="A126112538K" display="A126112538K" xr:uid="{00000000-0004-0000-0000-000042020000}"/>
    <hyperlink ref="E590" location="A126104978R" display="A126104978R" xr:uid="{00000000-0004-0000-0000-000043020000}"/>
    <hyperlink ref="E591" location="A126097470K" display="A126097470K" xr:uid="{00000000-0004-0000-0000-000044020000}"/>
    <hyperlink ref="E592" location="A126112590V" display="A126112590V" xr:uid="{00000000-0004-0000-0000-000045020000}"/>
    <hyperlink ref="E593" location="A126105030R" display="A126105030R" xr:uid="{00000000-0004-0000-0000-000046020000}"/>
    <hyperlink ref="E594" location="A126097342T" display="A126097342T" xr:uid="{00000000-0004-0000-0000-000047020000}"/>
    <hyperlink ref="E595" location="A126112462A" display="A126112462A" xr:uid="{00000000-0004-0000-0000-000048020000}"/>
    <hyperlink ref="E596" location="A126104902V" display="A126104902V" xr:uid="{00000000-0004-0000-0000-000049020000}"/>
    <hyperlink ref="E597" location="A126097458V" display="A126097458V" xr:uid="{00000000-0004-0000-0000-00004A020000}"/>
    <hyperlink ref="E598" location="A126112578C" display="A126112578C" xr:uid="{00000000-0004-0000-0000-00004B020000}"/>
    <hyperlink ref="E599" location="A126105018X" display="A126105018X" xr:uid="{00000000-0004-0000-0000-00004C020000}"/>
    <hyperlink ref="E600" location="A126097462K" display="A126097462K" xr:uid="{00000000-0004-0000-0000-00004D020000}"/>
    <hyperlink ref="E601" location="A126112582V" display="A126112582V" xr:uid="{00000000-0004-0000-0000-00004E020000}"/>
    <hyperlink ref="E602" location="A126105022R" display="A126105022R" xr:uid="{00000000-0004-0000-0000-00004F020000}"/>
    <hyperlink ref="E603" location="A126097350T" display="A126097350T" xr:uid="{00000000-0004-0000-0000-000050020000}"/>
    <hyperlink ref="E604" location="A126112470A" display="A126112470A" xr:uid="{00000000-0004-0000-0000-000051020000}"/>
    <hyperlink ref="E605" location="A126104910V" display="A126104910V" xr:uid="{00000000-0004-0000-0000-000052020000}"/>
    <hyperlink ref="E606" location="A126097386V" display="A126097386V" xr:uid="{00000000-0004-0000-0000-000053020000}"/>
    <hyperlink ref="E607" location="A126112506T" display="A126112506T" xr:uid="{00000000-0004-0000-0000-000054020000}"/>
    <hyperlink ref="E608" location="A126104946W" display="A126104946W" xr:uid="{00000000-0004-0000-0000-000055020000}"/>
    <hyperlink ref="E609" location="A126097422T" display="A126097422T" xr:uid="{00000000-0004-0000-0000-000056020000}"/>
    <hyperlink ref="E610" location="A126112542A" display="A126112542A" xr:uid="{00000000-0004-0000-0000-000057020000}"/>
    <hyperlink ref="E611" location="A126104982F" display="A126104982F" xr:uid="{00000000-0004-0000-0000-000058020000}"/>
    <hyperlink ref="E612" location="A126097474V" display="A126097474V" xr:uid="{00000000-0004-0000-0000-000059020000}"/>
    <hyperlink ref="E613" location="A126112594C" display="A126112594C" xr:uid="{00000000-0004-0000-0000-00005A020000}"/>
    <hyperlink ref="E614" location="A126105034X" display="A126105034X" xr:uid="{00000000-0004-0000-0000-00005B020000}"/>
    <hyperlink ref="E615" location="A126097346A" display="A126097346A" xr:uid="{00000000-0004-0000-0000-00005C020000}"/>
    <hyperlink ref="E616" location="A126112466K" display="A126112466K" xr:uid="{00000000-0004-0000-0000-00005D020000}"/>
    <hyperlink ref="E617" location="A126104906C" display="A126104906C" xr:uid="{00000000-0004-0000-0000-00005E020000}"/>
    <hyperlink ref="E618" location="A126097426A" display="A126097426A" xr:uid="{00000000-0004-0000-0000-00005F020000}"/>
    <hyperlink ref="E619" location="A126112546K" display="A126112546K" xr:uid="{00000000-0004-0000-0000-000060020000}"/>
    <hyperlink ref="E620" location="A126104986R" display="A126104986R" xr:uid="{00000000-0004-0000-0000-000061020000}"/>
    <hyperlink ref="E621" location="A126097438K" display="A126097438K" xr:uid="{00000000-0004-0000-0000-000062020000}"/>
    <hyperlink ref="E622" location="A126112558V" display="A126112558V" xr:uid="{00000000-0004-0000-0000-000063020000}"/>
    <hyperlink ref="E623" location="A126104998X" display="A126104998X" xr:uid="{00000000-0004-0000-0000-000064020000}"/>
    <hyperlink ref="E624" location="A126097370A" display="A126097370A" xr:uid="{00000000-0004-0000-0000-000065020000}"/>
    <hyperlink ref="E625" location="A126112490K" display="A126112490K" xr:uid="{00000000-0004-0000-0000-000066020000}"/>
    <hyperlink ref="E626" location="A126104930C" display="A126104930C" xr:uid="{00000000-0004-0000-0000-000067020000}"/>
    <hyperlink ref="E627" location="A126097354A" display="A126097354A" xr:uid="{00000000-0004-0000-0000-000068020000}"/>
    <hyperlink ref="E628" location="A126112474K" display="A126112474K" xr:uid="{00000000-0004-0000-0000-000069020000}"/>
    <hyperlink ref="E629" location="A126104914C" display="A126104914C" xr:uid="{00000000-0004-0000-0000-00006A020000}"/>
    <hyperlink ref="E630" location="A126097390K" display="A126097390K" xr:uid="{00000000-0004-0000-0000-00006B020000}"/>
    <hyperlink ref="E631" location="A126112510J" display="A126112510J" xr:uid="{00000000-0004-0000-0000-00006C020000}"/>
    <hyperlink ref="E632" location="A126104950L" display="A126104950L" xr:uid="{00000000-0004-0000-0000-00006D020000}"/>
    <hyperlink ref="E633" location="A126097366K" display="A126097366K" xr:uid="{00000000-0004-0000-0000-00006E020000}"/>
    <hyperlink ref="E634" location="A126112486V" display="A126112486V" xr:uid="{00000000-0004-0000-0000-00006F020000}"/>
    <hyperlink ref="E635" location="A126104926L" display="A126104926L" xr:uid="{00000000-0004-0000-0000-000070020000}"/>
    <hyperlink ref="E636" location="A126097394V" display="A126097394V" xr:uid="{00000000-0004-0000-0000-000071020000}"/>
    <hyperlink ref="E637" location="A126112514T" display="A126112514T" xr:uid="{00000000-0004-0000-0000-000072020000}"/>
    <hyperlink ref="E638" location="A126104954W" display="A126104954W" xr:uid="{00000000-0004-0000-0000-000073020000}"/>
    <hyperlink ref="E639" location="A126097374K" display="A126097374K" xr:uid="{00000000-0004-0000-0000-000074020000}"/>
    <hyperlink ref="E640" location="A126112494V" display="A126112494V" xr:uid="{00000000-0004-0000-0000-000075020000}"/>
    <hyperlink ref="E641" location="A126104934L" display="A126104934L" xr:uid="{00000000-0004-0000-0000-000076020000}"/>
    <hyperlink ref="E642" location="A126095762A" display="A126095762A" xr:uid="{00000000-0004-0000-0000-000077020000}"/>
    <hyperlink ref="E643" location="A126110882K" display="A126110882K" xr:uid="{00000000-0004-0000-0000-000078020000}"/>
    <hyperlink ref="E644" location="A126103322F" display="A126103322F" xr:uid="{00000000-0004-0000-0000-000079020000}"/>
    <hyperlink ref="E645" location="A126095718T" display="A126095718T" xr:uid="{00000000-0004-0000-0000-00007A020000}"/>
    <hyperlink ref="E646" location="A126110838A" display="A126110838A" xr:uid="{00000000-0004-0000-0000-00007B020000}"/>
    <hyperlink ref="E647" location="A126103278J" display="A126103278J" xr:uid="{00000000-0004-0000-0000-00007C020000}"/>
    <hyperlink ref="E648" location="A126095766K" display="A126095766K" xr:uid="{00000000-0004-0000-0000-00007D020000}"/>
    <hyperlink ref="E649" location="A126110886V" display="A126110886V" xr:uid="{00000000-0004-0000-0000-00007E020000}"/>
    <hyperlink ref="E650" location="A126103326R" display="A126103326R" xr:uid="{00000000-0004-0000-0000-00007F020000}"/>
    <hyperlink ref="E651" location="A126095770A" display="A126095770A" xr:uid="{00000000-0004-0000-0000-000080020000}"/>
    <hyperlink ref="E652" location="A126110890K" display="A126110890K" xr:uid="{00000000-0004-0000-0000-000081020000}"/>
    <hyperlink ref="E653" location="A126103330F" display="A126103330F" xr:uid="{00000000-0004-0000-0000-000082020000}"/>
    <hyperlink ref="E654" location="A126095722J" display="A126095722J" xr:uid="{00000000-0004-0000-0000-000083020000}"/>
    <hyperlink ref="E655" location="A126110842T" display="A126110842T" xr:uid="{00000000-0004-0000-0000-000084020000}"/>
    <hyperlink ref="E656" location="A126103282X" display="A126103282X" xr:uid="{00000000-0004-0000-0000-000085020000}"/>
    <hyperlink ref="E657" location="A126095726T" display="A126095726T" xr:uid="{00000000-0004-0000-0000-000086020000}"/>
    <hyperlink ref="E658" location="A126110846A" display="A126110846A" xr:uid="{00000000-0004-0000-0000-000087020000}"/>
    <hyperlink ref="E659" location="A126103286J" display="A126103286J" xr:uid="{00000000-0004-0000-0000-000088020000}"/>
    <hyperlink ref="E660" location="A126095750T" display="A126095750T" xr:uid="{00000000-0004-0000-0000-000089020000}"/>
    <hyperlink ref="E661" location="A126110870A" display="A126110870A" xr:uid="{00000000-0004-0000-0000-00008A020000}"/>
    <hyperlink ref="E662" location="A126103310W" display="A126103310W" xr:uid="{00000000-0004-0000-0000-00008B020000}"/>
    <hyperlink ref="E663" location="A126095698V" display="A126095698V" xr:uid="{00000000-0004-0000-0000-00008C020000}"/>
    <hyperlink ref="E664" location="A126110818T" display="A126110818T" xr:uid="{00000000-0004-0000-0000-00008D020000}"/>
    <hyperlink ref="E665" location="A126103258X" display="A126103258X" xr:uid="{00000000-0004-0000-0000-00008E020000}"/>
    <hyperlink ref="E666" location="A126095774K" display="A126095774K" xr:uid="{00000000-0004-0000-0000-00008F020000}"/>
    <hyperlink ref="E667" location="A126110894V" display="A126110894V" xr:uid="{00000000-0004-0000-0000-000090020000}"/>
    <hyperlink ref="E668" location="A126103334R" display="A126103334R" xr:uid="{00000000-0004-0000-0000-000091020000}"/>
    <hyperlink ref="E669" location="A126095754A" display="A126095754A" xr:uid="{00000000-0004-0000-0000-000092020000}"/>
    <hyperlink ref="E670" location="A126110874K" display="A126110874K" xr:uid="{00000000-0004-0000-0000-000093020000}"/>
    <hyperlink ref="E671" location="A126103314F" display="A126103314F" xr:uid="{00000000-0004-0000-0000-000094020000}"/>
    <hyperlink ref="E672" location="A126095786V" display="A126095786V" xr:uid="{00000000-0004-0000-0000-000095020000}"/>
    <hyperlink ref="E673" location="A126110906T" display="A126110906T" xr:uid="{00000000-0004-0000-0000-000096020000}"/>
    <hyperlink ref="E674" location="A126103346X" display="A126103346X" xr:uid="{00000000-0004-0000-0000-000097020000}"/>
    <hyperlink ref="E675" location="A126095702X" display="A126095702X" xr:uid="{00000000-0004-0000-0000-000098020000}"/>
    <hyperlink ref="E676" location="A126110822J" display="A126110822J" xr:uid="{00000000-0004-0000-0000-000099020000}"/>
    <hyperlink ref="E677" location="A126103262R" display="A126103262R" xr:uid="{00000000-0004-0000-0000-00009A020000}"/>
    <hyperlink ref="E678" location="A126095658A" display="A126095658A" xr:uid="{00000000-0004-0000-0000-00009B020000}"/>
    <hyperlink ref="E679" location="A126110778K" display="A126110778K" xr:uid="{00000000-0004-0000-0000-00009C020000}"/>
    <hyperlink ref="E680" location="A126103218F" display="A126103218F" xr:uid="{00000000-0004-0000-0000-00009D020000}"/>
    <hyperlink ref="E681" location="A126095678K" display="A126095678K" xr:uid="{00000000-0004-0000-0000-00009E020000}"/>
    <hyperlink ref="E682" location="A126110798V" display="A126110798V" xr:uid="{00000000-0004-0000-0000-00009F020000}"/>
    <hyperlink ref="E683" location="A126103238R" display="A126103238R" xr:uid="{00000000-0004-0000-0000-0000A0020000}"/>
    <hyperlink ref="E684" location="A126095730J" display="A126095730J" xr:uid="{00000000-0004-0000-0000-0000A1020000}"/>
    <hyperlink ref="E685" location="A126110850T" display="A126110850T" xr:uid="{00000000-0004-0000-0000-0000A2020000}"/>
    <hyperlink ref="E686" location="A126103290X" display="A126103290X" xr:uid="{00000000-0004-0000-0000-0000A3020000}"/>
    <hyperlink ref="E687" location="A126095682A" display="A126095682A" xr:uid="{00000000-0004-0000-0000-0000A4020000}"/>
    <hyperlink ref="E688" location="A126110802X" display="A126110802X" xr:uid="{00000000-0004-0000-0000-0000A5020000}"/>
    <hyperlink ref="E689" location="A126103242F" display="A126103242F" xr:uid="{00000000-0004-0000-0000-0000A6020000}"/>
    <hyperlink ref="E690" location="A126095734T" display="A126095734T" xr:uid="{00000000-0004-0000-0000-0000A7020000}"/>
    <hyperlink ref="E691" location="A126110854A" display="A126110854A" xr:uid="{00000000-0004-0000-0000-0000A8020000}"/>
    <hyperlink ref="E692" location="A126103294J" display="A126103294J" xr:uid="{00000000-0004-0000-0000-0000A9020000}"/>
    <hyperlink ref="E693" location="A126095738A" display="A126095738A" xr:uid="{00000000-0004-0000-0000-0000AA020000}"/>
    <hyperlink ref="E694" location="A126110858K" display="A126110858K" xr:uid="{00000000-0004-0000-0000-0000AB020000}"/>
    <hyperlink ref="E695" location="A126103298T" display="A126103298T" xr:uid="{00000000-0004-0000-0000-0000AC020000}"/>
    <hyperlink ref="E696" location="A126095790K" display="A126095790K" xr:uid="{00000000-0004-0000-0000-0000AD020000}"/>
    <hyperlink ref="E697" location="A126110910J" display="A126110910J" xr:uid="{00000000-0004-0000-0000-0000AE020000}"/>
    <hyperlink ref="E698" location="A126103350R" display="A126103350R" xr:uid="{00000000-0004-0000-0000-0000AF020000}"/>
    <hyperlink ref="E699" location="A126095662T" display="A126095662T" xr:uid="{00000000-0004-0000-0000-0000B0020000}"/>
    <hyperlink ref="E700" location="A126110782A" display="A126110782A" xr:uid="{00000000-0004-0000-0000-0000B1020000}"/>
    <hyperlink ref="E701" location="A126103222W" display="A126103222W" xr:uid="{00000000-0004-0000-0000-0000B2020000}"/>
    <hyperlink ref="E702" location="A126095778V" display="A126095778V" xr:uid="{00000000-0004-0000-0000-0000B3020000}"/>
    <hyperlink ref="E703" location="A126110898C" display="A126110898C" xr:uid="{00000000-0004-0000-0000-0000B4020000}"/>
    <hyperlink ref="E704" location="A126103338X" display="A126103338X" xr:uid="{00000000-0004-0000-0000-0000B5020000}"/>
    <hyperlink ref="E705" location="A126095782K" display="A126095782K" xr:uid="{00000000-0004-0000-0000-0000B6020000}"/>
    <hyperlink ref="E706" location="A126110902J" display="A126110902J" xr:uid="{00000000-0004-0000-0000-0000B7020000}"/>
    <hyperlink ref="E707" location="A126103342R" display="A126103342R" xr:uid="{00000000-0004-0000-0000-0000B8020000}"/>
    <hyperlink ref="E708" location="A126095670T" display="A126095670T" xr:uid="{00000000-0004-0000-0000-0000B9020000}"/>
    <hyperlink ref="E709" location="A126110790A" display="A126110790A" xr:uid="{00000000-0004-0000-0000-0000BA020000}"/>
    <hyperlink ref="E710" location="A126103230W" display="A126103230W" xr:uid="{00000000-0004-0000-0000-0000BB020000}"/>
    <hyperlink ref="E711" location="A126095706J" display="A126095706J" xr:uid="{00000000-0004-0000-0000-0000BC020000}"/>
    <hyperlink ref="E712" location="A126110826T" display="A126110826T" xr:uid="{00000000-0004-0000-0000-0000BD020000}"/>
    <hyperlink ref="E713" location="A126103266X" display="A126103266X" xr:uid="{00000000-0004-0000-0000-0000BE020000}"/>
    <hyperlink ref="E714" location="A126095742T" display="A126095742T" xr:uid="{00000000-0004-0000-0000-0000BF020000}"/>
    <hyperlink ref="E715" location="A126110862A" display="A126110862A" xr:uid="{00000000-0004-0000-0000-0000C0020000}"/>
    <hyperlink ref="E716" location="A126103302W" display="A126103302W" xr:uid="{00000000-0004-0000-0000-0000C1020000}"/>
    <hyperlink ref="E717" location="A126095794V" display="A126095794V" xr:uid="{00000000-0004-0000-0000-0000C2020000}"/>
    <hyperlink ref="E718" location="A126110914T" display="A126110914T" xr:uid="{00000000-0004-0000-0000-0000C3020000}"/>
    <hyperlink ref="E719" location="A126103354X" display="A126103354X" xr:uid="{00000000-0004-0000-0000-0000C4020000}"/>
    <hyperlink ref="E720" location="A126095666A" display="A126095666A" xr:uid="{00000000-0004-0000-0000-0000C5020000}"/>
    <hyperlink ref="E721" location="A126110786K" display="A126110786K" xr:uid="{00000000-0004-0000-0000-0000C6020000}"/>
    <hyperlink ref="E722" location="A126103226F" display="A126103226F" xr:uid="{00000000-0004-0000-0000-0000C7020000}"/>
    <hyperlink ref="E723" location="A126095746A" display="A126095746A" xr:uid="{00000000-0004-0000-0000-0000C8020000}"/>
    <hyperlink ref="E724" location="A126110866K" display="A126110866K" xr:uid="{00000000-0004-0000-0000-0000C9020000}"/>
    <hyperlink ref="E725" location="A126103306F" display="A126103306F" xr:uid="{00000000-0004-0000-0000-0000CA020000}"/>
    <hyperlink ref="E726" location="A126095758K" display="A126095758K" xr:uid="{00000000-0004-0000-0000-0000CB020000}"/>
    <hyperlink ref="E727" location="A126110878V" display="A126110878V" xr:uid="{00000000-0004-0000-0000-0000CC020000}"/>
    <hyperlink ref="E728" location="A126103318R" display="A126103318R" xr:uid="{00000000-0004-0000-0000-0000CD020000}"/>
    <hyperlink ref="E729" location="A126095690A" display="A126095690A" xr:uid="{00000000-0004-0000-0000-0000CE020000}"/>
    <hyperlink ref="E730" location="A126110810X" display="A126110810X" xr:uid="{00000000-0004-0000-0000-0000CF020000}"/>
    <hyperlink ref="E731" location="A126103250F" display="A126103250F" xr:uid="{00000000-0004-0000-0000-0000D0020000}"/>
    <hyperlink ref="E732" location="A126095674A" display="A126095674A" xr:uid="{00000000-0004-0000-0000-0000D1020000}"/>
    <hyperlink ref="E733" location="A126110794K" display="A126110794K" xr:uid="{00000000-0004-0000-0000-0000D2020000}"/>
    <hyperlink ref="E734" location="A126103234F" display="A126103234F" xr:uid="{00000000-0004-0000-0000-0000D3020000}"/>
    <hyperlink ref="E735" location="A126095710X" display="A126095710X" xr:uid="{00000000-0004-0000-0000-0000D4020000}"/>
    <hyperlink ref="E736" location="A126110830J" display="A126110830J" xr:uid="{00000000-0004-0000-0000-0000D5020000}"/>
    <hyperlink ref="E737" location="A126103270R" display="A126103270R" xr:uid="{00000000-0004-0000-0000-0000D6020000}"/>
    <hyperlink ref="E738" location="A126095686K" display="A126095686K" xr:uid="{00000000-0004-0000-0000-0000D7020000}"/>
    <hyperlink ref="E739" location="A126110806J" display="A126110806J" xr:uid="{00000000-0004-0000-0000-0000D8020000}"/>
    <hyperlink ref="E740" location="A126103246R" display="A126103246R" xr:uid="{00000000-0004-0000-0000-0000D9020000}"/>
    <hyperlink ref="E741" location="A126095714J" display="A126095714J" xr:uid="{00000000-0004-0000-0000-0000DA020000}"/>
    <hyperlink ref="E742" location="A126110834T" display="A126110834T" xr:uid="{00000000-0004-0000-0000-0000DB020000}"/>
    <hyperlink ref="E743" location="A126103274X" display="A126103274X" xr:uid="{00000000-0004-0000-0000-0000DC020000}"/>
    <hyperlink ref="E744" location="A126095694K" display="A126095694K" xr:uid="{00000000-0004-0000-0000-0000DD020000}"/>
    <hyperlink ref="E745" location="A126110814J" display="A126110814J" xr:uid="{00000000-0004-0000-0000-0000DE020000}"/>
    <hyperlink ref="E746" location="A126103254R" display="A126103254R" xr:uid="{00000000-0004-0000-0000-0000DF020000}"/>
    <hyperlink ref="E747" location="A126095202C" display="A126095202C" xr:uid="{00000000-0004-0000-0000-0000E0020000}"/>
    <hyperlink ref="E748" location="A126110322L" display="A126110322L" xr:uid="{00000000-0004-0000-0000-0000E1020000}"/>
    <hyperlink ref="E749" location="A126102762T" display="A126102762T" xr:uid="{00000000-0004-0000-0000-0000E2020000}"/>
    <hyperlink ref="E750" location="A126095158F" display="A126095158F" xr:uid="{00000000-0004-0000-0000-0000E3020000}"/>
    <hyperlink ref="E751" location="A126110278R" display="A126110278R" xr:uid="{00000000-0004-0000-0000-0000E4020000}"/>
    <hyperlink ref="E752" location="A126102718J" display="A126102718J" xr:uid="{00000000-0004-0000-0000-0000E5020000}"/>
    <hyperlink ref="E753" location="A126095206L" display="A126095206L" xr:uid="{00000000-0004-0000-0000-0000E6020000}"/>
    <hyperlink ref="E754" location="A126110326W" display="A126110326W" xr:uid="{00000000-0004-0000-0000-0000E7020000}"/>
    <hyperlink ref="E755" location="A126102766A" display="A126102766A" xr:uid="{00000000-0004-0000-0000-0000E8020000}"/>
    <hyperlink ref="E756" location="A126095210C" display="A126095210C" xr:uid="{00000000-0004-0000-0000-0000E9020000}"/>
    <hyperlink ref="E757" location="A126110330L" display="A126110330L" xr:uid="{00000000-0004-0000-0000-0000EA020000}"/>
    <hyperlink ref="E758" location="A126102770T" display="A126102770T" xr:uid="{00000000-0004-0000-0000-0000EB020000}"/>
    <hyperlink ref="E759" location="A126095162W" display="A126095162W" xr:uid="{00000000-0004-0000-0000-0000EC020000}"/>
    <hyperlink ref="E760" location="A126110282F" display="A126110282F" xr:uid="{00000000-0004-0000-0000-0000ED020000}"/>
    <hyperlink ref="E761" location="A126102722X" display="A126102722X" xr:uid="{00000000-0004-0000-0000-0000EE020000}"/>
    <hyperlink ref="E762" location="A126095166F" display="A126095166F" xr:uid="{00000000-0004-0000-0000-0000EF020000}"/>
    <hyperlink ref="E763" location="A126110286R" display="A126110286R" xr:uid="{00000000-0004-0000-0000-0000F0020000}"/>
    <hyperlink ref="E764" location="A126102726J" display="A126102726J" xr:uid="{00000000-0004-0000-0000-0000F1020000}"/>
    <hyperlink ref="E765" location="A126095190F" display="A126095190F" xr:uid="{00000000-0004-0000-0000-0000F2020000}"/>
    <hyperlink ref="E766" location="A126110310C" display="A126110310C" xr:uid="{00000000-0004-0000-0000-0000F3020000}"/>
    <hyperlink ref="E767" location="A126102750J" display="A126102750J" xr:uid="{00000000-0004-0000-0000-0000F4020000}"/>
    <hyperlink ref="E768" location="A126095138W" display="A126095138W" xr:uid="{00000000-0004-0000-0000-0000F5020000}"/>
    <hyperlink ref="E769" location="A126110258F" display="A126110258F" xr:uid="{00000000-0004-0000-0000-0000F6020000}"/>
    <hyperlink ref="E770" location="A126102698K" display="A126102698K" xr:uid="{00000000-0004-0000-0000-0000F7020000}"/>
    <hyperlink ref="E771" location="A126095214L" display="A126095214L" xr:uid="{00000000-0004-0000-0000-0000F8020000}"/>
    <hyperlink ref="E772" location="A126110334W" display="A126110334W" xr:uid="{00000000-0004-0000-0000-0000F9020000}"/>
    <hyperlink ref="E773" location="A126102774A" display="A126102774A" xr:uid="{00000000-0004-0000-0000-0000FA020000}"/>
    <hyperlink ref="E774" location="A126095194R" display="A126095194R" xr:uid="{00000000-0004-0000-0000-0000FB020000}"/>
    <hyperlink ref="E775" location="A126110314L" display="A126110314L" xr:uid="{00000000-0004-0000-0000-0000FC020000}"/>
    <hyperlink ref="E776" location="A126102754T" display="A126102754T" xr:uid="{00000000-0004-0000-0000-0000FD020000}"/>
    <hyperlink ref="E777" location="A126095226W" display="A126095226W" xr:uid="{00000000-0004-0000-0000-0000FE020000}"/>
    <hyperlink ref="E778" location="A126110346F" display="A126110346F" xr:uid="{00000000-0004-0000-0000-0000FF020000}"/>
    <hyperlink ref="E779" location="A126102786K" display="A126102786K" xr:uid="{00000000-0004-0000-0000-000000030000}"/>
    <hyperlink ref="E780" location="A126095142L" display="A126095142L" xr:uid="{00000000-0004-0000-0000-000001030000}"/>
    <hyperlink ref="E781" location="A126110262W" display="A126110262W" xr:uid="{00000000-0004-0000-0000-000002030000}"/>
    <hyperlink ref="E782" location="A126102702R" display="A126102702R" xr:uid="{00000000-0004-0000-0000-000003030000}"/>
    <hyperlink ref="E783" location="A126095098R" display="A126095098R" xr:uid="{00000000-0004-0000-0000-000004030000}"/>
    <hyperlink ref="E784" location="A126110218L" display="A126110218L" xr:uid="{00000000-0004-0000-0000-000005030000}"/>
    <hyperlink ref="E785" location="A126102658T" display="A126102658T" xr:uid="{00000000-0004-0000-0000-000006030000}"/>
    <hyperlink ref="E786" location="A126095118L" display="A126095118L" xr:uid="{00000000-0004-0000-0000-000007030000}"/>
    <hyperlink ref="E787" location="A126110238W" display="A126110238W" xr:uid="{00000000-0004-0000-0000-000008030000}"/>
    <hyperlink ref="E788" location="A126102678A" display="A126102678A" xr:uid="{00000000-0004-0000-0000-000009030000}"/>
    <hyperlink ref="E789" location="A126095170W" display="A126095170W" xr:uid="{00000000-0004-0000-0000-00000A030000}"/>
    <hyperlink ref="E790" location="A126110290F" display="A126110290F" xr:uid="{00000000-0004-0000-0000-00000B030000}"/>
    <hyperlink ref="E791" location="A126102730X" display="A126102730X" xr:uid="{00000000-0004-0000-0000-00000C030000}"/>
    <hyperlink ref="E792" location="A126095122C" display="A126095122C" xr:uid="{00000000-0004-0000-0000-00000D030000}"/>
    <hyperlink ref="E793" location="A126110242L" display="A126110242L" xr:uid="{00000000-0004-0000-0000-00000E030000}"/>
    <hyperlink ref="E794" location="A126102682T" display="A126102682T" xr:uid="{00000000-0004-0000-0000-00000F030000}"/>
    <hyperlink ref="E795" location="A126095174F" display="A126095174F" xr:uid="{00000000-0004-0000-0000-000010030000}"/>
    <hyperlink ref="E796" location="A126110294R" display="A126110294R" xr:uid="{00000000-0004-0000-0000-000011030000}"/>
    <hyperlink ref="E797" location="A126102734J" display="A126102734J" xr:uid="{00000000-0004-0000-0000-000012030000}"/>
    <hyperlink ref="E798" location="A126095178R" display="A126095178R" xr:uid="{00000000-0004-0000-0000-000013030000}"/>
    <hyperlink ref="E799" location="A126110298X" display="A126110298X" xr:uid="{00000000-0004-0000-0000-000014030000}"/>
    <hyperlink ref="E800" location="A126102738T" display="A126102738T" xr:uid="{00000000-0004-0000-0000-000015030000}"/>
    <hyperlink ref="E801" location="A126095230L" display="A126095230L" xr:uid="{00000000-0004-0000-0000-000016030000}"/>
    <hyperlink ref="E802" location="A126110350W" display="A126110350W" xr:uid="{00000000-0004-0000-0000-000017030000}"/>
    <hyperlink ref="E803" location="A126102790A" display="A126102790A" xr:uid="{00000000-0004-0000-0000-000018030000}"/>
    <hyperlink ref="E804" location="A126095102V" display="A126095102V" xr:uid="{00000000-0004-0000-0000-000019030000}"/>
    <hyperlink ref="E805" location="A126110222C" display="A126110222C" xr:uid="{00000000-0004-0000-0000-00001A030000}"/>
    <hyperlink ref="E806" location="A126102662J" display="A126102662J" xr:uid="{00000000-0004-0000-0000-00001B030000}"/>
    <hyperlink ref="E807" location="A126095218W" display="A126095218W" xr:uid="{00000000-0004-0000-0000-00001C030000}"/>
    <hyperlink ref="E808" location="A126110338F" display="A126110338F" xr:uid="{00000000-0004-0000-0000-00001D030000}"/>
    <hyperlink ref="E809" location="A126102778K" display="A126102778K" xr:uid="{00000000-0004-0000-0000-00001E030000}"/>
    <hyperlink ref="E810" location="A126095222L" display="A126095222L" xr:uid="{00000000-0004-0000-0000-00001F030000}"/>
    <hyperlink ref="E811" location="A126110342W" display="A126110342W" xr:uid="{00000000-0004-0000-0000-000020030000}"/>
    <hyperlink ref="E812" location="A126102782A" display="A126102782A" xr:uid="{00000000-0004-0000-0000-000021030000}"/>
    <hyperlink ref="E813" location="A126095110V" display="A126095110V" xr:uid="{00000000-0004-0000-0000-000022030000}"/>
    <hyperlink ref="E814" location="A126110230C" display="A126110230C" xr:uid="{00000000-0004-0000-0000-000023030000}"/>
    <hyperlink ref="E815" location="A126102670J" display="A126102670J" xr:uid="{00000000-0004-0000-0000-000024030000}"/>
    <hyperlink ref="E816" location="A126095146W" display="A126095146W" xr:uid="{00000000-0004-0000-0000-000025030000}"/>
    <hyperlink ref="E817" location="A126110266F" display="A126110266F" xr:uid="{00000000-0004-0000-0000-000026030000}"/>
    <hyperlink ref="E818" location="A126102706X" display="A126102706X" xr:uid="{00000000-0004-0000-0000-000027030000}"/>
    <hyperlink ref="E819" location="A126095182F" display="A126095182F" xr:uid="{00000000-0004-0000-0000-000028030000}"/>
    <hyperlink ref="E820" location="A126110302C" display="A126110302C" xr:uid="{00000000-0004-0000-0000-000029030000}"/>
    <hyperlink ref="E821" location="A126102742J" display="A126102742J" xr:uid="{00000000-0004-0000-0000-00002A030000}"/>
    <hyperlink ref="E822" location="A126095234W" display="A126095234W" xr:uid="{00000000-0004-0000-0000-00002B030000}"/>
    <hyperlink ref="E823" location="A126110354F" display="A126110354F" xr:uid="{00000000-0004-0000-0000-00002C030000}"/>
    <hyperlink ref="E824" location="A126102794K" display="A126102794K" xr:uid="{00000000-0004-0000-0000-00002D030000}"/>
    <hyperlink ref="E825" location="A126095106C" display="A126095106C" xr:uid="{00000000-0004-0000-0000-00002E030000}"/>
    <hyperlink ref="E826" location="A126110226L" display="A126110226L" xr:uid="{00000000-0004-0000-0000-00002F030000}"/>
    <hyperlink ref="E827" location="A126102666T" display="A126102666T" xr:uid="{00000000-0004-0000-0000-000030030000}"/>
    <hyperlink ref="E828" location="A126095186R" display="A126095186R" xr:uid="{00000000-0004-0000-0000-000031030000}"/>
    <hyperlink ref="E829" location="A126110306L" display="A126110306L" xr:uid="{00000000-0004-0000-0000-000032030000}"/>
    <hyperlink ref="E830" location="A126102746T" display="A126102746T" xr:uid="{00000000-0004-0000-0000-000033030000}"/>
    <hyperlink ref="E831" location="A126095198X" display="A126095198X" xr:uid="{00000000-0004-0000-0000-000034030000}"/>
    <hyperlink ref="E832" location="A126110318W" display="A126110318W" xr:uid="{00000000-0004-0000-0000-000035030000}"/>
    <hyperlink ref="E833" location="A126102758A" display="A126102758A" xr:uid="{00000000-0004-0000-0000-000036030000}"/>
    <hyperlink ref="E834" location="A126095130C" display="A126095130C" xr:uid="{00000000-0004-0000-0000-000037030000}"/>
    <hyperlink ref="E835" location="A126110250L" display="A126110250L" xr:uid="{00000000-0004-0000-0000-000038030000}"/>
    <hyperlink ref="E836" location="A126102690T" display="A126102690T" xr:uid="{00000000-0004-0000-0000-000039030000}"/>
    <hyperlink ref="E837" location="A126095114C" display="A126095114C" xr:uid="{00000000-0004-0000-0000-00003A030000}"/>
    <hyperlink ref="E838" location="A126110234L" display="A126110234L" xr:uid="{00000000-0004-0000-0000-00003B030000}"/>
    <hyperlink ref="E839" location="A126102674T" display="A126102674T" xr:uid="{00000000-0004-0000-0000-00003C030000}"/>
    <hyperlink ref="E840" location="A126095150L" display="A126095150L" xr:uid="{00000000-0004-0000-0000-00003D030000}"/>
    <hyperlink ref="E841" location="A126110270W" display="A126110270W" xr:uid="{00000000-0004-0000-0000-00003E030000}"/>
    <hyperlink ref="E842" location="A126102710R" display="A126102710R" xr:uid="{00000000-0004-0000-0000-00003F030000}"/>
    <hyperlink ref="E843" location="A126095126L" display="A126095126L" xr:uid="{00000000-0004-0000-0000-000040030000}"/>
    <hyperlink ref="E844" location="A126110246W" display="A126110246W" xr:uid="{00000000-0004-0000-0000-000041030000}"/>
    <hyperlink ref="E845" location="A126102686A" display="A126102686A" xr:uid="{00000000-0004-0000-0000-000042030000}"/>
    <hyperlink ref="E846" location="A126095154W" display="A126095154W" xr:uid="{00000000-0004-0000-0000-000043030000}"/>
    <hyperlink ref="E847" location="A126110274F" display="A126110274F" xr:uid="{00000000-0004-0000-0000-000044030000}"/>
    <hyperlink ref="E848" location="A126102714X" display="A126102714X" xr:uid="{00000000-0004-0000-0000-000045030000}"/>
    <hyperlink ref="E849" location="A126095134L" display="A126095134L" xr:uid="{00000000-0004-0000-0000-000046030000}"/>
    <hyperlink ref="E850" location="A126110254W" display="A126110254W" xr:uid="{00000000-0004-0000-0000-000047030000}"/>
    <hyperlink ref="E851" location="A126102694A" display="A126102694A" xr:uid="{00000000-0004-0000-0000-000048030000}"/>
    <hyperlink ref="E852" location="A126095902T" display="A126095902T" xr:uid="{00000000-0004-0000-0000-000049030000}"/>
    <hyperlink ref="E853" location="A126111022C" display="A126111022C" xr:uid="{00000000-0004-0000-0000-00004A030000}"/>
    <hyperlink ref="E854" location="A126103462J" display="A126103462J" xr:uid="{00000000-0004-0000-0000-00004B030000}"/>
    <hyperlink ref="E855" location="A126095858V" display="A126095858V" xr:uid="{00000000-0004-0000-0000-00004C030000}"/>
    <hyperlink ref="E856" location="A126110978C" display="A126110978C" xr:uid="{00000000-0004-0000-0000-00004D030000}"/>
    <hyperlink ref="E857" location="A126103418X" display="A126103418X" xr:uid="{00000000-0004-0000-0000-00004E030000}"/>
    <hyperlink ref="E858" location="A126095906A" display="A126095906A" xr:uid="{00000000-0004-0000-0000-00004F030000}"/>
    <hyperlink ref="E859" location="A126111026L" display="A126111026L" xr:uid="{00000000-0004-0000-0000-000050030000}"/>
    <hyperlink ref="E860" location="A126103466T" display="A126103466T" xr:uid="{00000000-0004-0000-0000-000051030000}"/>
    <hyperlink ref="E861" location="A126095910T" display="A126095910T" xr:uid="{00000000-0004-0000-0000-000052030000}"/>
    <hyperlink ref="E862" location="A126111030C" display="A126111030C" xr:uid="{00000000-0004-0000-0000-000053030000}"/>
    <hyperlink ref="E863" location="A126103470J" display="A126103470J" xr:uid="{00000000-0004-0000-0000-000054030000}"/>
    <hyperlink ref="E864" location="A126095862K" display="A126095862K" xr:uid="{00000000-0004-0000-0000-000055030000}"/>
    <hyperlink ref="E865" location="A126110982V" display="A126110982V" xr:uid="{00000000-0004-0000-0000-000056030000}"/>
    <hyperlink ref="E866" location="A126103422R" display="A126103422R" xr:uid="{00000000-0004-0000-0000-000057030000}"/>
    <hyperlink ref="E867" location="A126095866V" display="A126095866V" xr:uid="{00000000-0004-0000-0000-000058030000}"/>
    <hyperlink ref="E868" location="A126110986C" display="A126110986C" xr:uid="{00000000-0004-0000-0000-000059030000}"/>
    <hyperlink ref="E869" location="A126103426X" display="A126103426X" xr:uid="{00000000-0004-0000-0000-00005A030000}"/>
    <hyperlink ref="E870" location="A126095890V" display="A126095890V" xr:uid="{00000000-0004-0000-0000-00005B030000}"/>
    <hyperlink ref="E871" location="A126111010V" display="A126111010V" xr:uid="{00000000-0004-0000-0000-00005C030000}"/>
    <hyperlink ref="E872" location="A126103450X" display="A126103450X" xr:uid="{00000000-0004-0000-0000-00005D030000}"/>
    <hyperlink ref="E873" location="A126095838K" display="A126095838K" xr:uid="{00000000-0004-0000-0000-00005E030000}"/>
    <hyperlink ref="E874" location="A126110958V" display="A126110958V" xr:uid="{00000000-0004-0000-0000-00005F030000}"/>
    <hyperlink ref="E875" location="A126103398A" display="A126103398A" xr:uid="{00000000-0004-0000-0000-000060030000}"/>
    <hyperlink ref="E876" location="A126095914A" display="A126095914A" xr:uid="{00000000-0004-0000-0000-000061030000}"/>
    <hyperlink ref="E877" location="A126111034L" display="A126111034L" xr:uid="{00000000-0004-0000-0000-000062030000}"/>
    <hyperlink ref="E878" location="A126103474T" display="A126103474T" xr:uid="{00000000-0004-0000-0000-000063030000}"/>
    <hyperlink ref="E879" location="A126095894C" display="A126095894C" xr:uid="{00000000-0004-0000-0000-000064030000}"/>
    <hyperlink ref="E880" location="A126111014C" display="A126111014C" xr:uid="{00000000-0004-0000-0000-000065030000}"/>
    <hyperlink ref="E881" location="A126103454J" display="A126103454J" xr:uid="{00000000-0004-0000-0000-000066030000}"/>
    <hyperlink ref="E882" location="A126095926K" display="A126095926K" xr:uid="{00000000-0004-0000-0000-000067030000}"/>
    <hyperlink ref="E883" location="A126111046W" display="A126111046W" xr:uid="{00000000-0004-0000-0000-000068030000}"/>
    <hyperlink ref="E884" location="A126103486A" display="A126103486A" xr:uid="{00000000-0004-0000-0000-000069030000}"/>
    <hyperlink ref="E885" location="A126095842A" display="A126095842A" xr:uid="{00000000-0004-0000-0000-00006A030000}"/>
    <hyperlink ref="E886" location="A126110962K" display="A126110962K" xr:uid="{00000000-0004-0000-0000-00006B030000}"/>
    <hyperlink ref="E887" location="A126103402F" display="A126103402F" xr:uid="{00000000-0004-0000-0000-00006C030000}"/>
    <hyperlink ref="E888" location="A126095798C" display="A126095798C" xr:uid="{00000000-0004-0000-0000-00006D030000}"/>
    <hyperlink ref="E889" location="A126110918A" display="A126110918A" xr:uid="{00000000-0004-0000-0000-00006E030000}"/>
    <hyperlink ref="E890" location="A126103358J" display="A126103358J" xr:uid="{00000000-0004-0000-0000-00006F030000}"/>
    <hyperlink ref="E891" location="A126095818A" display="A126095818A" xr:uid="{00000000-0004-0000-0000-000070030000}"/>
    <hyperlink ref="E892" location="A126110938K" display="A126110938K" xr:uid="{00000000-0004-0000-0000-000071030000}"/>
    <hyperlink ref="E893" location="A126103378T" display="A126103378T" xr:uid="{00000000-0004-0000-0000-000072030000}"/>
    <hyperlink ref="E894" location="A126095870K" display="A126095870K" xr:uid="{00000000-0004-0000-0000-000073030000}"/>
    <hyperlink ref="E895" location="A126110990V" display="A126110990V" xr:uid="{00000000-0004-0000-0000-000074030000}"/>
    <hyperlink ref="E896" location="A126103430R" display="A126103430R" xr:uid="{00000000-0004-0000-0000-000075030000}"/>
    <hyperlink ref="E897" location="A126095822T" display="A126095822T" xr:uid="{00000000-0004-0000-0000-000076030000}"/>
    <hyperlink ref="E898" location="A126110942A" display="A126110942A" xr:uid="{00000000-0004-0000-0000-000077030000}"/>
    <hyperlink ref="E899" location="A126103382J" display="A126103382J" xr:uid="{00000000-0004-0000-0000-000078030000}"/>
    <hyperlink ref="E900" location="A126095874V" display="A126095874V" xr:uid="{00000000-0004-0000-0000-000079030000}"/>
    <hyperlink ref="E901" location="A126110994C" display="A126110994C" xr:uid="{00000000-0004-0000-0000-00007A030000}"/>
    <hyperlink ref="E902" location="A126103434X" display="A126103434X" xr:uid="{00000000-0004-0000-0000-00007B030000}"/>
    <hyperlink ref="E903" location="A126095878C" display="A126095878C" xr:uid="{00000000-0004-0000-0000-00007C030000}"/>
    <hyperlink ref="E904" location="A126110998L" display="A126110998L" xr:uid="{00000000-0004-0000-0000-00007D030000}"/>
    <hyperlink ref="E905" location="A126103438J" display="A126103438J" xr:uid="{00000000-0004-0000-0000-00007E030000}"/>
    <hyperlink ref="E906" location="A126095930A" display="A126095930A" xr:uid="{00000000-0004-0000-0000-00007F030000}"/>
    <hyperlink ref="E907" location="A126111050L" display="A126111050L" xr:uid="{00000000-0004-0000-0000-000080030000}"/>
    <hyperlink ref="E908" location="A126103490T" display="A126103490T" xr:uid="{00000000-0004-0000-0000-000081030000}"/>
    <hyperlink ref="E909" location="A126095802J" display="A126095802J" xr:uid="{00000000-0004-0000-0000-000082030000}"/>
    <hyperlink ref="E910" location="A126110922T" display="A126110922T" xr:uid="{00000000-0004-0000-0000-000083030000}"/>
    <hyperlink ref="E911" location="A126103362X" display="A126103362X" xr:uid="{00000000-0004-0000-0000-000084030000}"/>
    <hyperlink ref="E912" location="A126095918K" display="A126095918K" xr:uid="{00000000-0004-0000-0000-000085030000}"/>
    <hyperlink ref="E913" location="A126111038W" display="A126111038W" xr:uid="{00000000-0004-0000-0000-000086030000}"/>
    <hyperlink ref="E914" location="A126103478A" display="A126103478A" xr:uid="{00000000-0004-0000-0000-000087030000}"/>
    <hyperlink ref="E915" location="A126095922A" display="A126095922A" xr:uid="{00000000-0004-0000-0000-000088030000}"/>
    <hyperlink ref="E916" location="A126111042L" display="A126111042L" xr:uid="{00000000-0004-0000-0000-000089030000}"/>
    <hyperlink ref="E917" location="A126103482T" display="A126103482T" xr:uid="{00000000-0004-0000-0000-00008A030000}"/>
    <hyperlink ref="E918" location="A126095810J" display="A126095810J" xr:uid="{00000000-0004-0000-0000-00008B030000}"/>
    <hyperlink ref="E919" location="A126110930T" display="A126110930T" xr:uid="{00000000-0004-0000-0000-00008C030000}"/>
    <hyperlink ref="E920" location="A126103370X" display="A126103370X" xr:uid="{00000000-0004-0000-0000-00008D030000}"/>
    <hyperlink ref="E921" location="A126095846K" display="A126095846K" xr:uid="{00000000-0004-0000-0000-00008E030000}"/>
    <hyperlink ref="E922" location="A126110966V" display="A126110966V" xr:uid="{00000000-0004-0000-0000-00008F030000}"/>
    <hyperlink ref="E923" location="A126103406R" display="A126103406R" xr:uid="{00000000-0004-0000-0000-000090030000}"/>
    <hyperlink ref="E924" location="A126095882V" display="A126095882V" xr:uid="{00000000-0004-0000-0000-000091030000}"/>
    <hyperlink ref="E925" location="A126111002V" display="A126111002V" xr:uid="{00000000-0004-0000-0000-000092030000}"/>
    <hyperlink ref="E926" location="A126103442X" display="A126103442X" xr:uid="{00000000-0004-0000-0000-000093030000}"/>
    <hyperlink ref="E927" location="A126095934K" display="A126095934K" xr:uid="{00000000-0004-0000-0000-000094030000}"/>
    <hyperlink ref="E928" location="A126111054W" display="A126111054W" xr:uid="{00000000-0004-0000-0000-000095030000}"/>
    <hyperlink ref="E929" location="A126103494A" display="A126103494A" xr:uid="{00000000-0004-0000-0000-000096030000}"/>
    <hyperlink ref="E930" location="A126095806T" display="A126095806T" xr:uid="{00000000-0004-0000-0000-000097030000}"/>
    <hyperlink ref="E931" location="A126110926A" display="A126110926A" xr:uid="{00000000-0004-0000-0000-000098030000}"/>
    <hyperlink ref="E932" location="A126103366J" display="A126103366J" xr:uid="{00000000-0004-0000-0000-000099030000}"/>
    <hyperlink ref="E933" location="A126095886C" display="A126095886C" xr:uid="{00000000-0004-0000-0000-00009A030000}"/>
    <hyperlink ref="E934" location="A126111006C" display="A126111006C" xr:uid="{00000000-0004-0000-0000-00009B030000}"/>
    <hyperlink ref="E935" location="A126103446J" display="A126103446J" xr:uid="{00000000-0004-0000-0000-00009C030000}"/>
    <hyperlink ref="E936" location="A126095898L" display="A126095898L" xr:uid="{00000000-0004-0000-0000-00009D030000}"/>
    <hyperlink ref="E937" location="A126111018L" display="A126111018L" xr:uid="{00000000-0004-0000-0000-00009E030000}"/>
    <hyperlink ref="E938" location="A126103458T" display="A126103458T" xr:uid="{00000000-0004-0000-0000-00009F030000}"/>
    <hyperlink ref="E939" location="A126095830T" display="A126095830T" xr:uid="{00000000-0004-0000-0000-0000A0030000}"/>
    <hyperlink ref="E940" location="A126110950A" display="A126110950A" xr:uid="{00000000-0004-0000-0000-0000A1030000}"/>
    <hyperlink ref="E941" location="A126103390J" display="A126103390J" xr:uid="{00000000-0004-0000-0000-0000A2030000}"/>
    <hyperlink ref="E942" location="A126095814T" display="A126095814T" xr:uid="{00000000-0004-0000-0000-0000A3030000}"/>
    <hyperlink ref="E943" location="A126110934A" display="A126110934A" xr:uid="{00000000-0004-0000-0000-0000A4030000}"/>
    <hyperlink ref="E944" location="A126103374J" display="A126103374J" xr:uid="{00000000-0004-0000-0000-0000A5030000}"/>
    <hyperlink ref="E945" location="A126095850A" display="A126095850A" xr:uid="{00000000-0004-0000-0000-0000A6030000}"/>
    <hyperlink ref="E946" location="A126110970K" display="A126110970K" xr:uid="{00000000-0004-0000-0000-0000A7030000}"/>
    <hyperlink ref="E947" location="A126103410F" display="A126103410F" xr:uid="{00000000-0004-0000-0000-0000A8030000}"/>
    <hyperlink ref="E948" location="A126095826A" display="A126095826A" xr:uid="{00000000-0004-0000-0000-0000A9030000}"/>
    <hyperlink ref="E949" location="A126110946K" display="A126110946K" xr:uid="{00000000-0004-0000-0000-0000AA030000}"/>
    <hyperlink ref="E950" location="A126103386T" display="A126103386T" xr:uid="{00000000-0004-0000-0000-0000AB030000}"/>
    <hyperlink ref="E951" location="A126095854K" display="A126095854K" xr:uid="{00000000-0004-0000-0000-0000AC030000}"/>
    <hyperlink ref="E952" location="A126110974V" display="A126110974V" xr:uid="{00000000-0004-0000-0000-0000AD030000}"/>
    <hyperlink ref="E953" location="A126103414R" display="A126103414R" xr:uid="{00000000-0004-0000-0000-0000AE030000}"/>
    <hyperlink ref="E954" location="A126095834A" display="A126095834A" xr:uid="{00000000-0004-0000-0000-0000AF030000}"/>
    <hyperlink ref="E955" location="A126110954K" display="A126110954K" xr:uid="{00000000-0004-0000-0000-0000B0030000}"/>
    <hyperlink ref="E956" location="A126103394T" display="A126103394T" xr:uid="{00000000-0004-0000-0000-0000B1030000}"/>
    <hyperlink ref="E957" location="A126096042W" display="A126096042W" xr:uid="{00000000-0004-0000-0000-0000B2030000}"/>
    <hyperlink ref="E958" location="A126111162F" display="A126111162F" xr:uid="{00000000-0004-0000-0000-0000B3030000}"/>
    <hyperlink ref="E959" location="A126103602X" display="A126103602X" xr:uid="{00000000-0004-0000-0000-0000B4030000}"/>
    <hyperlink ref="E960" location="A126095998W" display="A126095998W" xr:uid="{00000000-0004-0000-0000-0000B5030000}"/>
    <hyperlink ref="E961" location="A126111118W" display="A126111118W" xr:uid="{00000000-0004-0000-0000-0000B6030000}"/>
    <hyperlink ref="E962" location="A126103558A" display="A126103558A" xr:uid="{00000000-0004-0000-0000-0000B7030000}"/>
    <hyperlink ref="E963" location="A126096046F" display="A126096046F" xr:uid="{00000000-0004-0000-0000-0000B8030000}"/>
    <hyperlink ref="E964" location="A126111166R" display="A126111166R" xr:uid="{00000000-0004-0000-0000-0000B9030000}"/>
    <hyperlink ref="E965" location="A126103606J" display="A126103606J" xr:uid="{00000000-0004-0000-0000-0000BA030000}"/>
    <hyperlink ref="E966" location="A126096050W" display="A126096050W" xr:uid="{00000000-0004-0000-0000-0000BB030000}"/>
    <hyperlink ref="E967" location="A126111170F" display="A126111170F" xr:uid="{00000000-0004-0000-0000-0000BC030000}"/>
    <hyperlink ref="E968" location="A126103610X" display="A126103610X" xr:uid="{00000000-0004-0000-0000-0000BD030000}"/>
    <hyperlink ref="E969" location="A126096002C" display="A126096002C" xr:uid="{00000000-0004-0000-0000-0000BE030000}"/>
    <hyperlink ref="E970" location="A126111122L" display="A126111122L" xr:uid="{00000000-0004-0000-0000-0000BF030000}"/>
    <hyperlink ref="E971" location="A126103562T" display="A126103562T" xr:uid="{00000000-0004-0000-0000-0000C0030000}"/>
    <hyperlink ref="E972" location="A126096006L" display="A126096006L" xr:uid="{00000000-0004-0000-0000-0000C1030000}"/>
    <hyperlink ref="E973" location="A126111126W" display="A126111126W" xr:uid="{00000000-0004-0000-0000-0000C2030000}"/>
    <hyperlink ref="E974" location="A126103566A" display="A126103566A" xr:uid="{00000000-0004-0000-0000-0000C3030000}"/>
    <hyperlink ref="E975" location="A126096030L" display="A126096030L" xr:uid="{00000000-0004-0000-0000-0000C4030000}"/>
    <hyperlink ref="E976" location="A126111150W" display="A126111150W" xr:uid="{00000000-0004-0000-0000-0000C5030000}"/>
    <hyperlink ref="E977" location="A126103590A" display="A126103590A" xr:uid="{00000000-0004-0000-0000-0000C6030000}"/>
    <hyperlink ref="E978" location="A126095978L" display="A126095978L" xr:uid="{00000000-0004-0000-0000-0000C7030000}"/>
    <hyperlink ref="E979" location="A126111098X" display="A126111098X" xr:uid="{00000000-0004-0000-0000-0000C8030000}"/>
    <hyperlink ref="E980" location="A126103538T" display="A126103538T" xr:uid="{00000000-0004-0000-0000-0000C9030000}"/>
    <hyperlink ref="E981" location="A126096054F" display="A126096054F" xr:uid="{00000000-0004-0000-0000-0000CA030000}"/>
    <hyperlink ref="E982" location="A126111174R" display="A126111174R" xr:uid="{00000000-0004-0000-0000-0000CB030000}"/>
    <hyperlink ref="E983" location="A126103614J" display="A126103614J" xr:uid="{00000000-0004-0000-0000-0000CC030000}"/>
    <hyperlink ref="E984" location="A126096034W" display="A126096034W" xr:uid="{00000000-0004-0000-0000-0000CD030000}"/>
    <hyperlink ref="E985" location="A126111154F" display="A126111154F" xr:uid="{00000000-0004-0000-0000-0000CE030000}"/>
    <hyperlink ref="E986" location="A126103594K" display="A126103594K" xr:uid="{00000000-0004-0000-0000-0000CF030000}"/>
    <hyperlink ref="E987" location="A126096066R" display="A126096066R" xr:uid="{00000000-0004-0000-0000-0000D0030000}"/>
    <hyperlink ref="E988" location="A126111186X" display="A126111186X" xr:uid="{00000000-0004-0000-0000-0000D1030000}"/>
    <hyperlink ref="E989" location="A126103626T" display="A126103626T" xr:uid="{00000000-0004-0000-0000-0000D2030000}"/>
    <hyperlink ref="E990" location="A126095982C" display="A126095982C" xr:uid="{00000000-0004-0000-0000-0000D3030000}"/>
    <hyperlink ref="E991" location="A126111102C" display="A126111102C" xr:uid="{00000000-0004-0000-0000-0000D4030000}"/>
    <hyperlink ref="E992" location="A126103542J" display="A126103542J" xr:uid="{00000000-0004-0000-0000-0000D5030000}"/>
    <hyperlink ref="E993" location="A126095938V" display="A126095938V" xr:uid="{00000000-0004-0000-0000-0000D6030000}"/>
    <hyperlink ref="E994" location="A126111058F" display="A126111058F" xr:uid="{00000000-0004-0000-0000-0000D7030000}"/>
    <hyperlink ref="E995" location="A126103498K" display="A126103498K" xr:uid="{00000000-0004-0000-0000-0000D8030000}"/>
    <hyperlink ref="E996" location="A126095958C" display="A126095958C" xr:uid="{00000000-0004-0000-0000-0000D9030000}"/>
    <hyperlink ref="E997" location="A126111078R" display="A126111078R" xr:uid="{00000000-0004-0000-0000-0000DA030000}"/>
    <hyperlink ref="E998" location="A126103518J" display="A126103518J" xr:uid="{00000000-0004-0000-0000-0000DB030000}"/>
    <hyperlink ref="E999" location="A126096010C" display="A126096010C" xr:uid="{00000000-0004-0000-0000-0000DC030000}"/>
    <hyperlink ref="E1000" location="A126111130L" display="A126111130L" xr:uid="{00000000-0004-0000-0000-0000DD030000}"/>
    <hyperlink ref="E1001" location="A126103570T" display="A126103570T" xr:uid="{00000000-0004-0000-0000-0000DE030000}"/>
    <hyperlink ref="E1002" location="A126095962V" display="A126095962V" xr:uid="{00000000-0004-0000-0000-0000DF030000}"/>
    <hyperlink ref="E1003" location="A126111082F" display="A126111082F" xr:uid="{00000000-0004-0000-0000-0000E0030000}"/>
    <hyperlink ref="E1004" location="A126103522X" display="A126103522X" xr:uid="{00000000-0004-0000-0000-0000E1030000}"/>
    <hyperlink ref="E1005" location="A126096014L" display="A126096014L" xr:uid="{00000000-0004-0000-0000-0000E2030000}"/>
    <hyperlink ref="E1006" location="A126111134W" display="A126111134W" xr:uid="{00000000-0004-0000-0000-0000E3030000}"/>
    <hyperlink ref="E1007" location="A126103574A" display="A126103574A" xr:uid="{00000000-0004-0000-0000-0000E4030000}"/>
    <hyperlink ref="E1008" location="A126096018W" display="A126096018W" xr:uid="{00000000-0004-0000-0000-0000E5030000}"/>
    <hyperlink ref="E1009" location="A126111138F" display="A126111138F" xr:uid="{00000000-0004-0000-0000-0000E6030000}"/>
    <hyperlink ref="E1010" location="A126103578K" display="A126103578K" xr:uid="{00000000-0004-0000-0000-0000E7030000}"/>
    <hyperlink ref="E1011" location="A126096070F" display="A126096070F" xr:uid="{00000000-0004-0000-0000-0000E8030000}"/>
    <hyperlink ref="E1012" location="A126111190R" display="A126111190R" xr:uid="{00000000-0004-0000-0000-0000E9030000}"/>
    <hyperlink ref="E1013" location="A126103630J" display="A126103630J" xr:uid="{00000000-0004-0000-0000-0000EA030000}"/>
    <hyperlink ref="E1014" location="A126095942K" display="A126095942K" xr:uid="{00000000-0004-0000-0000-0000EB030000}"/>
    <hyperlink ref="E1015" location="A126111062W" display="A126111062W" xr:uid="{00000000-0004-0000-0000-0000EC030000}"/>
    <hyperlink ref="E1016" location="A126103502R" display="A126103502R" xr:uid="{00000000-0004-0000-0000-0000ED030000}"/>
    <hyperlink ref="E1017" location="A126096058R" display="A126096058R" xr:uid="{00000000-0004-0000-0000-0000EE030000}"/>
    <hyperlink ref="E1018" location="A126111178X" display="A126111178X" xr:uid="{00000000-0004-0000-0000-0000EF030000}"/>
    <hyperlink ref="E1019" location="A126103618T" display="A126103618T" xr:uid="{00000000-0004-0000-0000-0000F0030000}"/>
    <hyperlink ref="E1020" location="A126096062F" display="A126096062F" xr:uid="{00000000-0004-0000-0000-0000F1030000}"/>
    <hyperlink ref="E1021" location="A126111182R" display="A126111182R" xr:uid="{00000000-0004-0000-0000-0000F2030000}"/>
    <hyperlink ref="E1022" location="A126103622J" display="A126103622J" xr:uid="{00000000-0004-0000-0000-0000F3030000}"/>
    <hyperlink ref="E1023" location="A126095950K" display="A126095950K" xr:uid="{00000000-0004-0000-0000-0000F4030000}"/>
    <hyperlink ref="E1024" location="A126111070W" display="A126111070W" xr:uid="{00000000-0004-0000-0000-0000F5030000}"/>
    <hyperlink ref="E1025" location="A126103510R" display="A126103510R" xr:uid="{00000000-0004-0000-0000-0000F6030000}"/>
    <hyperlink ref="E1026" location="A126095986L" display="A126095986L" xr:uid="{00000000-0004-0000-0000-0000F7030000}"/>
    <hyperlink ref="E1027" location="A126111106L" display="A126111106L" xr:uid="{00000000-0004-0000-0000-0000F8030000}"/>
    <hyperlink ref="E1028" location="A126103546T" display="A126103546T" xr:uid="{00000000-0004-0000-0000-0000F9030000}"/>
    <hyperlink ref="E1029" location="A126096022L" display="A126096022L" xr:uid="{00000000-0004-0000-0000-0000FA030000}"/>
    <hyperlink ref="E1030" location="A126111142W" display="A126111142W" xr:uid="{00000000-0004-0000-0000-0000FB030000}"/>
    <hyperlink ref="E1031" location="A126103582A" display="A126103582A" xr:uid="{00000000-0004-0000-0000-0000FC030000}"/>
    <hyperlink ref="E1032" location="A126096074R" display="A126096074R" xr:uid="{00000000-0004-0000-0000-0000FD030000}"/>
    <hyperlink ref="E1033" location="A126111194X" display="A126111194X" xr:uid="{00000000-0004-0000-0000-0000FE030000}"/>
    <hyperlink ref="E1034" location="A126103634T" display="A126103634T" xr:uid="{00000000-0004-0000-0000-0000FF030000}"/>
    <hyperlink ref="E1035" location="A126095946V" display="A126095946V" xr:uid="{00000000-0004-0000-0000-000000040000}"/>
    <hyperlink ref="E1036" location="A126111066F" display="A126111066F" xr:uid="{00000000-0004-0000-0000-000001040000}"/>
    <hyperlink ref="E1037" location="A126103506X" display="A126103506X" xr:uid="{00000000-0004-0000-0000-000002040000}"/>
    <hyperlink ref="E1038" location="A126096026W" display="A126096026W" xr:uid="{00000000-0004-0000-0000-000003040000}"/>
    <hyperlink ref="E1039" location="A126111146F" display="A126111146F" xr:uid="{00000000-0004-0000-0000-000004040000}"/>
    <hyperlink ref="E1040" location="A126103586K" display="A126103586K" xr:uid="{00000000-0004-0000-0000-000005040000}"/>
    <hyperlink ref="E1041" location="A126096038F" display="A126096038F" xr:uid="{00000000-0004-0000-0000-000006040000}"/>
    <hyperlink ref="E1042" location="A126111158R" display="A126111158R" xr:uid="{00000000-0004-0000-0000-000007040000}"/>
    <hyperlink ref="E1043" location="A126103598V" display="A126103598V" xr:uid="{00000000-0004-0000-0000-000008040000}"/>
    <hyperlink ref="E1044" location="A126095970V" display="A126095970V" xr:uid="{00000000-0004-0000-0000-000009040000}"/>
    <hyperlink ref="E1045" location="A126111090F" display="A126111090F" xr:uid="{00000000-0004-0000-0000-00000A040000}"/>
    <hyperlink ref="E1046" location="A126103530X" display="A126103530X" xr:uid="{00000000-0004-0000-0000-00000B040000}"/>
    <hyperlink ref="E1047" location="A126095954V" display="A126095954V" xr:uid="{00000000-0004-0000-0000-00000C040000}"/>
    <hyperlink ref="E1048" location="A126111074F" display="A126111074F" xr:uid="{00000000-0004-0000-0000-00000D040000}"/>
    <hyperlink ref="E1049" location="A126103514X" display="A126103514X" xr:uid="{00000000-0004-0000-0000-00000E040000}"/>
    <hyperlink ref="E1050" location="A126095990C" display="A126095990C" xr:uid="{00000000-0004-0000-0000-00000F040000}"/>
    <hyperlink ref="E1051" location="A126111110C" display="A126111110C" xr:uid="{00000000-0004-0000-0000-000010040000}"/>
    <hyperlink ref="E1052" location="A126103550J" display="A126103550J" xr:uid="{00000000-0004-0000-0000-000011040000}"/>
    <hyperlink ref="E1053" location="A126095966C" display="A126095966C" xr:uid="{00000000-0004-0000-0000-000012040000}"/>
    <hyperlink ref="E1054" location="A126111086R" display="A126111086R" xr:uid="{00000000-0004-0000-0000-000013040000}"/>
    <hyperlink ref="E1055" location="A126103526J" display="A126103526J" xr:uid="{00000000-0004-0000-0000-000014040000}"/>
    <hyperlink ref="E1056" location="A126095994L" display="A126095994L" xr:uid="{00000000-0004-0000-0000-000015040000}"/>
    <hyperlink ref="E1057" location="A126111114L" display="A126111114L" xr:uid="{00000000-0004-0000-0000-000016040000}"/>
    <hyperlink ref="E1058" location="A126103554T" display="A126103554T" xr:uid="{00000000-0004-0000-0000-000017040000}"/>
    <hyperlink ref="E1059" location="A126095974C" display="A126095974C" xr:uid="{00000000-0004-0000-0000-000018040000}"/>
    <hyperlink ref="E1060" location="A126111094R" display="A126111094R" xr:uid="{00000000-0004-0000-0000-000019040000}"/>
    <hyperlink ref="E1061" location="A126103534J" display="A126103534J" xr:uid="{00000000-0004-0000-0000-00001A040000}"/>
    <hyperlink ref="E1062" location="A126095342F" display="A126095342F" xr:uid="{00000000-0004-0000-0000-00001B040000}"/>
    <hyperlink ref="E1063" location="A126110462R" display="A126110462R" xr:uid="{00000000-0004-0000-0000-00001C040000}"/>
    <hyperlink ref="E1064" location="A126102902J" display="A126102902J" xr:uid="{00000000-0004-0000-0000-00001D040000}"/>
    <hyperlink ref="E1065" location="A126095298J" display="A126095298J" xr:uid="{00000000-0004-0000-0000-00001E040000}"/>
    <hyperlink ref="E1066" location="A126110418F" display="A126110418F" xr:uid="{00000000-0004-0000-0000-00001F040000}"/>
    <hyperlink ref="E1067" location="A126102858K" display="A126102858K" xr:uid="{00000000-0004-0000-0000-000020040000}"/>
    <hyperlink ref="E1068" location="A126095346R" display="A126095346R" xr:uid="{00000000-0004-0000-0000-000021040000}"/>
    <hyperlink ref="E1069" location="A126110466X" display="A126110466X" xr:uid="{00000000-0004-0000-0000-000022040000}"/>
    <hyperlink ref="E1070" location="A126102906T" display="A126102906T" xr:uid="{00000000-0004-0000-0000-000023040000}"/>
    <hyperlink ref="E1071" location="A126095350F" display="A126095350F" xr:uid="{00000000-0004-0000-0000-000024040000}"/>
    <hyperlink ref="E1072" location="A126110470R" display="A126110470R" xr:uid="{00000000-0004-0000-0000-000025040000}"/>
    <hyperlink ref="E1073" location="A126102910J" display="A126102910J" xr:uid="{00000000-0004-0000-0000-000026040000}"/>
    <hyperlink ref="E1074" location="A126095302L" display="A126095302L" xr:uid="{00000000-0004-0000-0000-000027040000}"/>
    <hyperlink ref="E1075" location="A126110422W" display="A126110422W" xr:uid="{00000000-0004-0000-0000-000028040000}"/>
    <hyperlink ref="E1076" location="A126102862A" display="A126102862A" xr:uid="{00000000-0004-0000-0000-000029040000}"/>
    <hyperlink ref="E1077" location="A126095306W" display="A126095306W" xr:uid="{00000000-0004-0000-0000-00002A040000}"/>
    <hyperlink ref="E1078" location="A126110426F" display="A126110426F" xr:uid="{00000000-0004-0000-0000-00002B040000}"/>
    <hyperlink ref="E1079" location="A126102866K" display="A126102866K" xr:uid="{00000000-0004-0000-0000-00002C040000}"/>
    <hyperlink ref="E1080" location="A126095330W" display="A126095330W" xr:uid="{00000000-0004-0000-0000-00002D040000}"/>
    <hyperlink ref="E1081" location="A126110450F" display="A126110450F" xr:uid="{00000000-0004-0000-0000-00002E040000}"/>
    <hyperlink ref="E1082" location="A126102890K" display="A126102890K" xr:uid="{00000000-0004-0000-0000-00002F040000}"/>
    <hyperlink ref="E1083" location="A126095278X" display="A126095278X" xr:uid="{00000000-0004-0000-0000-000030040000}"/>
    <hyperlink ref="E1084" location="A126110398J" display="A126110398J" xr:uid="{00000000-0004-0000-0000-000031040000}"/>
    <hyperlink ref="E1085" location="A126102838A" display="A126102838A" xr:uid="{00000000-0004-0000-0000-000032040000}"/>
    <hyperlink ref="E1086" location="A126095354R" display="A126095354R" xr:uid="{00000000-0004-0000-0000-000033040000}"/>
    <hyperlink ref="E1087" location="A126110474X" display="A126110474X" xr:uid="{00000000-0004-0000-0000-000034040000}"/>
    <hyperlink ref="E1088" location="A126102914T" display="A126102914T" xr:uid="{00000000-0004-0000-0000-000035040000}"/>
    <hyperlink ref="E1089" location="A126095334F" display="A126095334F" xr:uid="{00000000-0004-0000-0000-000036040000}"/>
    <hyperlink ref="E1090" location="A126110454R" display="A126110454R" xr:uid="{00000000-0004-0000-0000-000037040000}"/>
    <hyperlink ref="E1091" location="A126102894V" display="A126102894V" xr:uid="{00000000-0004-0000-0000-000038040000}"/>
    <hyperlink ref="E1092" location="A126095366X" display="A126095366X" xr:uid="{00000000-0004-0000-0000-000039040000}"/>
    <hyperlink ref="E1093" location="A126110486J" display="A126110486J" xr:uid="{00000000-0004-0000-0000-00003A040000}"/>
    <hyperlink ref="E1094" location="A126102926A" display="A126102926A" xr:uid="{00000000-0004-0000-0000-00003B040000}"/>
    <hyperlink ref="E1095" location="A126095282R" display="A126095282R" xr:uid="{00000000-0004-0000-0000-00003C040000}"/>
    <hyperlink ref="E1096" location="A126110402L" display="A126110402L" xr:uid="{00000000-0004-0000-0000-00003D040000}"/>
    <hyperlink ref="E1097" location="A126102842T" display="A126102842T" xr:uid="{00000000-0004-0000-0000-00003E040000}"/>
    <hyperlink ref="E1098" location="A126095238F" display="A126095238F" xr:uid="{00000000-0004-0000-0000-00003F040000}"/>
    <hyperlink ref="E1099" location="A126110358R" display="A126110358R" xr:uid="{00000000-0004-0000-0000-000040040000}"/>
    <hyperlink ref="E1100" location="A126102798V" display="A126102798V" xr:uid="{00000000-0004-0000-0000-000041040000}"/>
    <hyperlink ref="E1101" location="A126095258R" display="A126095258R" xr:uid="{00000000-0004-0000-0000-000042040000}"/>
    <hyperlink ref="E1102" location="A126110378X" display="A126110378X" xr:uid="{00000000-0004-0000-0000-000043040000}"/>
    <hyperlink ref="E1103" location="A126102818T" display="A126102818T" xr:uid="{00000000-0004-0000-0000-000044040000}"/>
    <hyperlink ref="E1104" location="A126095310L" display="A126095310L" xr:uid="{00000000-0004-0000-0000-000045040000}"/>
    <hyperlink ref="E1105" location="A126110430W" display="A126110430W" xr:uid="{00000000-0004-0000-0000-000046040000}"/>
    <hyperlink ref="E1106" location="A126102870A" display="A126102870A" xr:uid="{00000000-0004-0000-0000-000047040000}"/>
    <hyperlink ref="E1107" location="A126095262F" display="A126095262F" xr:uid="{00000000-0004-0000-0000-000048040000}"/>
    <hyperlink ref="E1108" location="A126110382R" display="A126110382R" xr:uid="{00000000-0004-0000-0000-000049040000}"/>
    <hyperlink ref="E1109" location="A126102822J" display="A126102822J" xr:uid="{00000000-0004-0000-0000-00004A040000}"/>
    <hyperlink ref="E1110" location="A126095314W" display="A126095314W" xr:uid="{00000000-0004-0000-0000-00004B040000}"/>
    <hyperlink ref="E1111" location="A126110434F" display="A126110434F" xr:uid="{00000000-0004-0000-0000-00004C040000}"/>
    <hyperlink ref="E1112" location="A126102874K" display="A126102874K" xr:uid="{00000000-0004-0000-0000-00004D040000}"/>
    <hyperlink ref="E1113" location="A126095318F" display="A126095318F" xr:uid="{00000000-0004-0000-0000-00004E040000}"/>
    <hyperlink ref="E1114" location="A126110438R" display="A126110438R" xr:uid="{00000000-0004-0000-0000-00004F040000}"/>
    <hyperlink ref="E1115" location="A126102878V" display="A126102878V" xr:uid="{00000000-0004-0000-0000-000050040000}"/>
    <hyperlink ref="E1116" location="A126095370R" display="A126095370R" xr:uid="{00000000-0004-0000-0000-000051040000}"/>
    <hyperlink ref="E1117" location="A126110490X" display="A126110490X" xr:uid="{00000000-0004-0000-0000-000052040000}"/>
    <hyperlink ref="E1118" location="A126102930T" display="A126102930T" xr:uid="{00000000-0004-0000-0000-000053040000}"/>
    <hyperlink ref="E1119" location="A126095242W" display="A126095242W" xr:uid="{00000000-0004-0000-0000-000054040000}"/>
    <hyperlink ref="E1120" location="A126110362F" display="A126110362F" xr:uid="{00000000-0004-0000-0000-000055040000}"/>
    <hyperlink ref="E1121" location="A126102802X" display="A126102802X" xr:uid="{00000000-0004-0000-0000-000056040000}"/>
    <hyperlink ref="E1122" location="A126095358X" display="A126095358X" xr:uid="{00000000-0004-0000-0000-000057040000}"/>
    <hyperlink ref="E1123" location="A126110478J" display="A126110478J" xr:uid="{00000000-0004-0000-0000-000058040000}"/>
    <hyperlink ref="E1124" location="A126102918A" display="A126102918A" xr:uid="{00000000-0004-0000-0000-000059040000}"/>
    <hyperlink ref="E1125" location="A126095362R" display="A126095362R" xr:uid="{00000000-0004-0000-0000-00005A040000}"/>
    <hyperlink ref="E1126" location="A126110482X" display="A126110482X" xr:uid="{00000000-0004-0000-0000-00005B040000}"/>
    <hyperlink ref="E1127" location="A126102922T" display="A126102922T" xr:uid="{00000000-0004-0000-0000-00005C040000}"/>
    <hyperlink ref="E1128" location="A126095250W" display="A126095250W" xr:uid="{00000000-0004-0000-0000-00005D040000}"/>
    <hyperlink ref="E1129" location="A126110370F" display="A126110370F" xr:uid="{00000000-0004-0000-0000-00005E040000}"/>
    <hyperlink ref="E1130" location="A126102810X" display="A126102810X" xr:uid="{00000000-0004-0000-0000-00005F040000}"/>
    <hyperlink ref="E1131" location="A126095286X" display="A126095286X" xr:uid="{00000000-0004-0000-0000-000060040000}"/>
    <hyperlink ref="E1132" location="A126110406W" display="A126110406W" xr:uid="{00000000-0004-0000-0000-000061040000}"/>
    <hyperlink ref="E1133" location="A126102846A" display="A126102846A" xr:uid="{00000000-0004-0000-0000-000062040000}"/>
    <hyperlink ref="E1134" location="A126095322W" display="A126095322W" xr:uid="{00000000-0004-0000-0000-000063040000}"/>
    <hyperlink ref="E1135" location="A126110442F" display="A126110442F" xr:uid="{00000000-0004-0000-0000-000064040000}"/>
    <hyperlink ref="E1136" location="A126102882K" display="A126102882K" xr:uid="{00000000-0004-0000-0000-000065040000}"/>
    <hyperlink ref="E1137" location="A126095374X" display="A126095374X" xr:uid="{00000000-0004-0000-0000-000066040000}"/>
    <hyperlink ref="E1138" location="A126110494J" display="A126110494J" xr:uid="{00000000-0004-0000-0000-000067040000}"/>
    <hyperlink ref="E1139" location="A126102934A" display="A126102934A" xr:uid="{00000000-0004-0000-0000-000068040000}"/>
    <hyperlink ref="E1140" location="A126095246F" display="A126095246F" xr:uid="{00000000-0004-0000-0000-000069040000}"/>
    <hyperlink ref="E1141" location="A126110366R" display="A126110366R" xr:uid="{00000000-0004-0000-0000-00006A040000}"/>
    <hyperlink ref="E1142" location="A126102806J" display="A126102806J" xr:uid="{00000000-0004-0000-0000-00006B040000}"/>
    <hyperlink ref="E1143" location="A126095326F" display="A126095326F" xr:uid="{00000000-0004-0000-0000-00006C040000}"/>
    <hyperlink ref="E1144" location="A126110446R" display="A126110446R" xr:uid="{00000000-0004-0000-0000-00006D040000}"/>
    <hyperlink ref="E1145" location="A126102886V" display="A126102886V" xr:uid="{00000000-0004-0000-0000-00006E040000}"/>
    <hyperlink ref="E1146" location="A126095338R" display="A126095338R" xr:uid="{00000000-0004-0000-0000-00006F040000}"/>
    <hyperlink ref="E1147" location="A126110458X" display="A126110458X" xr:uid="{00000000-0004-0000-0000-000070040000}"/>
    <hyperlink ref="E1148" location="A126102898C" display="A126102898C" xr:uid="{00000000-0004-0000-0000-000071040000}"/>
    <hyperlink ref="E1149" location="A126095270F" display="A126095270F" xr:uid="{00000000-0004-0000-0000-000072040000}"/>
    <hyperlink ref="E1150" location="A126110390R" display="A126110390R" xr:uid="{00000000-0004-0000-0000-000073040000}"/>
    <hyperlink ref="E1151" location="A126102830J" display="A126102830J" xr:uid="{00000000-0004-0000-0000-000074040000}"/>
    <hyperlink ref="E1152" location="A126095254F" display="A126095254F" xr:uid="{00000000-0004-0000-0000-000075040000}"/>
    <hyperlink ref="E1153" location="A126110374R" display="A126110374R" xr:uid="{00000000-0004-0000-0000-000076040000}"/>
    <hyperlink ref="E1154" location="A126102814J" display="A126102814J" xr:uid="{00000000-0004-0000-0000-000077040000}"/>
    <hyperlink ref="E1155" location="A126095290R" display="A126095290R" xr:uid="{00000000-0004-0000-0000-000078040000}"/>
    <hyperlink ref="E1156" location="A126110410L" display="A126110410L" xr:uid="{00000000-0004-0000-0000-000079040000}"/>
    <hyperlink ref="E1157" location="A126102850T" display="A126102850T" xr:uid="{00000000-0004-0000-0000-00007A040000}"/>
    <hyperlink ref="E1158" location="A126095266R" display="A126095266R" xr:uid="{00000000-0004-0000-0000-00007B040000}"/>
    <hyperlink ref="E1159" location="A126110386X" display="A126110386X" xr:uid="{00000000-0004-0000-0000-00007C040000}"/>
    <hyperlink ref="E1160" location="A126102826T" display="A126102826T" xr:uid="{00000000-0004-0000-0000-00007D040000}"/>
    <hyperlink ref="E1161" location="A126095294X" display="A126095294X" xr:uid="{00000000-0004-0000-0000-00007E040000}"/>
    <hyperlink ref="E1162" location="A126110414W" display="A126110414W" xr:uid="{00000000-0004-0000-0000-00007F040000}"/>
    <hyperlink ref="E1163" location="A126102854A" display="A126102854A" xr:uid="{00000000-0004-0000-0000-000080040000}"/>
    <hyperlink ref="E1164" location="A126095274R" display="A126095274R" xr:uid="{00000000-0004-0000-0000-000081040000}"/>
    <hyperlink ref="E1165" location="A126110394X" display="A126110394X" xr:uid="{00000000-0004-0000-0000-000082040000}"/>
    <hyperlink ref="E1166" location="A126102834T" display="A126102834T" xr:uid="{00000000-0004-0000-0000-000083040000}"/>
    <hyperlink ref="E1167" location="A126095482J" display="A126095482J" xr:uid="{00000000-0004-0000-0000-000084040000}"/>
    <hyperlink ref="E1168" location="A126110602F" display="A126110602F" xr:uid="{00000000-0004-0000-0000-000085040000}"/>
    <hyperlink ref="E1169" location="A126103042L" display="A126103042L" xr:uid="{00000000-0004-0000-0000-000086040000}"/>
    <hyperlink ref="E1170" location="A126095438X" display="A126095438X" xr:uid="{00000000-0004-0000-0000-000087040000}"/>
    <hyperlink ref="E1171" location="A126110558J" display="A126110558J" xr:uid="{00000000-0004-0000-0000-000088040000}"/>
    <hyperlink ref="E1172" location="A126102998L" display="A126102998L" xr:uid="{00000000-0004-0000-0000-000089040000}"/>
    <hyperlink ref="E1173" location="A126095486T" display="A126095486T" xr:uid="{00000000-0004-0000-0000-00008A040000}"/>
    <hyperlink ref="E1174" location="A126110606R" display="A126110606R" xr:uid="{00000000-0004-0000-0000-00008B040000}"/>
    <hyperlink ref="E1175" location="A126103046W" display="A126103046W" xr:uid="{00000000-0004-0000-0000-00008C040000}"/>
    <hyperlink ref="E1176" location="A126095490J" display="A126095490J" xr:uid="{00000000-0004-0000-0000-00008D040000}"/>
    <hyperlink ref="E1177" location="A126110610F" display="A126110610F" xr:uid="{00000000-0004-0000-0000-00008E040000}"/>
    <hyperlink ref="E1178" location="A126103050L" display="A126103050L" xr:uid="{00000000-0004-0000-0000-00008F040000}"/>
    <hyperlink ref="E1179" location="A126095442R" display="A126095442R" xr:uid="{00000000-0004-0000-0000-000090040000}"/>
    <hyperlink ref="E1180" location="A126110562X" display="A126110562X" xr:uid="{00000000-0004-0000-0000-000091040000}"/>
    <hyperlink ref="E1181" location="A126103002V" display="A126103002V" xr:uid="{00000000-0004-0000-0000-000092040000}"/>
    <hyperlink ref="E1182" location="A126095446X" display="A126095446X" xr:uid="{00000000-0004-0000-0000-000093040000}"/>
    <hyperlink ref="E1183" location="A126110566J" display="A126110566J" xr:uid="{00000000-0004-0000-0000-000094040000}"/>
    <hyperlink ref="E1184" location="A126103006C" display="A126103006C" xr:uid="{00000000-0004-0000-0000-000095040000}"/>
    <hyperlink ref="E1185" location="A126095470X" display="A126095470X" xr:uid="{00000000-0004-0000-0000-000096040000}"/>
    <hyperlink ref="E1186" location="A126110590J" display="A126110590J" xr:uid="{00000000-0004-0000-0000-000097040000}"/>
    <hyperlink ref="E1187" location="A126103030C" display="A126103030C" xr:uid="{00000000-0004-0000-0000-000098040000}"/>
    <hyperlink ref="E1188" location="A126095418R" display="A126095418R" xr:uid="{00000000-0004-0000-0000-000099040000}"/>
    <hyperlink ref="E1189" location="A126110538X" display="A126110538X" xr:uid="{00000000-0004-0000-0000-00009A040000}"/>
    <hyperlink ref="E1190" location="A126102978C" display="A126102978C" xr:uid="{00000000-0004-0000-0000-00009B040000}"/>
    <hyperlink ref="E1191" location="A126095494T" display="A126095494T" xr:uid="{00000000-0004-0000-0000-00009C040000}"/>
    <hyperlink ref="E1192" location="A126110614R" display="A126110614R" xr:uid="{00000000-0004-0000-0000-00009D040000}"/>
    <hyperlink ref="E1193" location="A126103054W" display="A126103054W" xr:uid="{00000000-0004-0000-0000-00009E040000}"/>
    <hyperlink ref="E1194" location="A126095474J" display="A126095474J" xr:uid="{00000000-0004-0000-0000-00009F040000}"/>
    <hyperlink ref="E1195" location="A126110594T" display="A126110594T" xr:uid="{00000000-0004-0000-0000-0000A0040000}"/>
    <hyperlink ref="E1196" location="A126103034L" display="A126103034L" xr:uid="{00000000-0004-0000-0000-0000A1040000}"/>
    <hyperlink ref="E1197" location="A126095506R" display="A126095506R" xr:uid="{00000000-0004-0000-0000-0000A2040000}"/>
    <hyperlink ref="E1198" location="A126110626X" display="A126110626X" xr:uid="{00000000-0004-0000-0000-0000A3040000}"/>
    <hyperlink ref="E1199" location="A126103066F" display="A126103066F" xr:uid="{00000000-0004-0000-0000-0000A4040000}"/>
    <hyperlink ref="E1200" location="A126095422F" display="A126095422F" xr:uid="{00000000-0004-0000-0000-0000A5040000}"/>
    <hyperlink ref="E1201" location="A126110542R" display="A126110542R" xr:uid="{00000000-0004-0000-0000-0000A6040000}"/>
    <hyperlink ref="E1202" location="A126102982V" display="A126102982V" xr:uid="{00000000-0004-0000-0000-0000A7040000}"/>
    <hyperlink ref="E1203" location="A126095378J" display="A126095378J" xr:uid="{00000000-0004-0000-0000-0000A8040000}"/>
    <hyperlink ref="E1204" location="A126110498T" display="A126110498T" xr:uid="{00000000-0004-0000-0000-0000A9040000}"/>
    <hyperlink ref="E1205" location="A126102938K" display="A126102938K" xr:uid="{00000000-0004-0000-0000-0000AA040000}"/>
    <hyperlink ref="E1206" location="A126095398T" display="A126095398T" xr:uid="{00000000-0004-0000-0000-0000AB040000}"/>
    <hyperlink ref="E1207" location="A126110518R" display="A126110518R" xr:uid="{00000000-0004-0000-0000-0000AC040000}"/>
    <hyperlink ref="E1208" location="A126102958V" display="A126102958V" xr:uid="{00000000-0004-0000-0000-0000AD040000}"/>
    <hyperlink ref="E1209" location="A126095450R" display="A126095450R" xr:uid="{00000000-0004-0000-0000-0000AE040000}"/>
    <hyperlink ref="E1210" location="A126110570X" display="A126110570X" xr:uid="{00000000-0004-0000-0000-0000AF040000}"/>
    <hyperlink ref="E1211" location="A126103010V" display="A126103010V" xr:uid="{00000000-0004-0000-0000-0000B0040000}"/>
    <hyperlink ref="E1212" location="A126095402W" display="A126095402W" xr:uid="{00000000-0004-0000-0000-0000B1040000}"/>
    <hyperlink ref="E1213" location="A126110522F" display="A126110522F" xr:uid="{00000000-0004-0000-0000-0000B2040000}"/>
    <hyperlink ref="E1214" location="A126102962K" display="A126102962K" xr:uid="{00000000-0004-0000-0000-0000B3040000}"/>
    <hyperlink ref="E1215" location="A126095454X" display="A126095454X" xr:uid="{00000000-0004-0000-0000-0000B4040000}"/>
    <hyperlink ref="E1216" location="A126110574J" display="A126110574J" xr:uid="{00000000-0004-0000-0000-0000B5040000}"/>
    <hyperlink ref="E1217" location="A126103014C" display="A126103014C" xr:uid="{00000000-0004-0000-0000-0000B6040000}"/>
    <hyperlink ref="E1218" location="A126095458J" display="A126095458J" xr:uid="{00000000-0004-0000-0000-0000B7040000}"/>
    <hyperlink ref="E1219" location="A126110578T" display="A126110578T" xr:uid="{00000000-0004-0000-0000-0000B8040000}"/>
    <hyperlink ref="E1220" location="A126103018L" display="A126103018L" xr:uid="{00000000-0004-0000-0000-0000B9040000}"/>
    <hyperlink ref="E1221" location="A126095510F" display="A126095510F" xr:uid="{00000000-0004-0000-0000-0000BA040000}"/>
    <hyperlink ref="E1222" location="A126110630R" display="A126110630R" xr:uid="{00000000-0004-0000-0000-0000BB040000}"/>
    <hyperlink ref="E1223" location="A126103070W" display="A126103070W" xr:uid="{00000000-0004-0000-0000-0000BC040000}"/>
    <hyperlink ref="E1224" location="A126095382X" display="A126095382X" xr:uid="{00000000-0004-0000-0000-0000BD040000}"/>
    <hyperlink ref="E1225" location="A126110502W" display="A126110502W" xr:uid="{00000000-0004-0000-0000-0000BE040000}"/>
    <hyperlink ref="E1226" location="A126102942A" display="A126102942A" xr:uid="{00000000-0004-0000-0000-0000BF040000}"/>
    <hyperlink ref="E1227" location="A126095498A" display="A126095498A" xr:uid="{00000000-0004-0000-0000-0000C0040000}"/>
    <hyperlink ref="E1228" location="A126110618X" display="A126110618X" xr:uid="{00000000-0004-0000-0000-0000C1040000}"/>
    <hyperlink ref="E1229" location="A126103058F" display="A126103058F" xr:uid="{00000000-0004-0000-0000-0000C2040000}"/>
    <hyperlink ref="E1230" location="A126095502F" display="A126095502F" xr:uid="{00000000-0004-0000-0000-0000C3040000}"/>
    <hyperlink ref="E1231" location="A126110622R" display="A126110622R" xr:uid="{00000000-0004-0000-0000-0000C4040000}"/>
    <hyperlink ref="E1232" location="A126103062W" display="A126103062W" xr:uid="{00000000-0004-0000-0000-0000C5040000}"/>
    <hyperlink ref="E1233" location="A126095390X" display="A126095390X" xr:uid="{00000000-0004-0000-0000-0000C6040000}"/>
    <hyperlink ref="E1234" location="A126110510W" display="A126110510W" xr:uid="{00000000-0004-0000-0000-0000C7040000}"/>
    <hyperlink ref="E1235" location="A126102950A" display="A126102950A" xr:uid="{00000000-0004-0000-0000-0000C8040000}"/>
    <hyperlink ref="E1236" location="A126095426R" display="A126095426R" xr:uid="{00000000-0004-0000-0000-0000C9040000}"/>
    <hyperlink ref="E1237" location="A126110546X" display="A126110546X" xr:uid="{00000000-0004-0000-0000-0000CA040000}"/>
    <hyperlink ref="E1238" location="A126102986C" display="A126102986C" xr:uid="{00000000-0004-0000-0000-0000CB040000}"/>
    <hyperlink ref="E1239" location="A126095462X" display="A126095462X" xr:uid="{00000000-0004-0000-0000-0000CC040000}"/>
    <hyperlink ref="E1240" location="A126110582J" display="A126110582J" xr:uid="{00000000-0004-0000-0000-0000CD040000}"/>
    <hyperlink ref="E1241" location="A126103022C" display="A126103022C" xr:uid="{00000000-0004-0000-0000-0000CE040000}"/>
    <hyperlink ref="E1242" location="A126095514R" display="A126095514R" xr:uid="{00000000-0004-0000-0000-0000CF040000}"/>
    <hyperlink ref="E1243" location="A126110634X" display="A126110634X" xr:uid="{00000000-0004-0000-0000-0000D0040000}"/>
    <hyperlink ref="E1244" location="A126103074F" display="A126103074F" xr:uid="{00000000-0004-0000-0000-0000D1040000}"/>
    <hyperlink ref="E1245" location="A126095386J" display="A126095386J" xr:uid="{00000000-0004-0000-0000-0000D2040000}"/>
    <hyperlink ref="E1246" location="A126110506F" display="A126110506F" xr:uid="{00000000-0004-0000-0000-0000D3040000}"/>
    <hyperlink ref="E1247" location="A126102946K" display="A126102946K" xr:uid="{00000000-0004-0000-0000-0000D4040000}"/>
    <hyperlink ref="E1248" location="A126095466J" display="A126095466J" xr:uid="{00000000-0004-0000-0000-0000D5040000}"/>
    <hyperlink ref="E1249" location="A126110586T" display="A126110586T" xr:uid="{00000000-0004-0000-0000-0000D6040000}"/>
    <hyperlink ref="E1250" location="A126103026L" display="A126103026L" xr:uid="{00000000-0004-0000-0000-0000D7040000}"/>
    <hyperlink ref="E1251" location="A126095478T" display="A126095478T" xr:uid="{00000000-0004-0000-0000-0000D8040000}"/>
    <hyperlink ref="E1252" location="A126110598A" display="A126110598A" xr:uid="{00000000-0004-0000-0000-0000D9040000}"/>
    <hyperlink ref="E1253" location="A126103038W" display="A126103038W" xr:uid="{00000000-0004-0000-0000-0000DA040000}"/>
    <hyperlink ref="E1254" location="A126095410W" display="A126095410W" xr:uid="{00000000-0004-0000-0000-0000DB040000}"/>
    <hyperlink ref="E1255" location="A126110530F" display="A126110530F" xr:uid="{00000000-0004-0000-0000-0000DC040000}"/>
    <hyperlink ref="E1256" location="A126102970K" display="A126102970K" xr:uid="{00000000-0004-0000-0000-0000DD040000}"/>
    <hyperlink ref="E1257" location="A126095394J" display="A126095394J" xr:uid="{00000000-0004-0000-0000-0000DE040000}"/>
    <hyperlink ref="E1258" location="A126110514F" display="A126110514F" xr:uid="{00000000-0004-0000-0000-0000DF040000}"/>
    <hyperlink ref="E1259" location="A126102954K" display="A126102954K" xr:uid="{00000000-0004-0000-0000-0000E0040000}"/>
    <hyperlink ref="E1260" location="A126095430F" display="A126095430F" xr:uid="{00000000-0004-0000-0000-0000E1040000}"/>
    <hyperlink ref="E1261" location="A126110550R" display="A126110550R" xr:uid="{00000000-0004-0000-0000-0000E2040000}"/>
    <hyperlink ref="E1262" location="A126102990V" display="A126102990V" xr:uid="{00000000-0004-0000-0000-0000E3040000}"/>
    <hyperlink ref="E1263" location="A126095406F" display="A126095406F" xr:uid="{00000000-0004-0000-0000-0000E4040000}"/>
    <hyperlink ref="E1264" location="A126110526R" display="A126110526R" xr:uid="{00000000-0004-0000-0000-0000E5040000}"/>
    <hyperlink ref="E1265" location="A126102966V" display="A126102966V" xr:uid="{00000000-0004-0000-0000-0000E6040000}"/>
    <hyperlink ref="E1266" location="A126095434R" display="A126095434R" xr:uid="{00000000-0004-0000-0000-0000E7040000}"/>
    <hyperlink ref="E1267" location="A126110554X" display="A126110554X" xr:uid="{00000000-0004-0000-0000-0000E8040000}"/>
    <hyperlink ref="E1268" location="A126102994C" display="A126102994C" xr:uid="{00000000-0004-0000-0000-0000E9040000}"/>
    <hyperlink ref="E1269" location="A126095414F" display="A126095414F" xr:uid="{00000000-0004-0000-0000-0000EA040000}"/>
    <hyperlink ref="E1270" location="A126110534R" display="A126110534R" xr:uid="{00000000-0004-0000-0000-0000EB040000}"/>
    <hyperlink ref="E1271" location="A126102974V" display="A126102974V" xr:uid="{00000000-0004-0000-0000-0000EC040000}"/>
    <hyperlink ref="E1272" location="A126095622X" display="A126095622X" xr:uid="{00000000-0004-0000-0000-0000ED040000}"/>
    <hyperlink ref="E1273" location="A126110742J" display="A126110742J" xr:uid="{00000000-0004-0000-0000-0000EE040000}"/>
    <hyperlink ref="E1274" location="A126103182R" display="A126103182R" xr:uid="{00000000-0004-0000-0000-0000EF040000}"/>
    <hyperlink ref="E1275" location="A126095578A" display="A126095578A" xr:uid="{00000000-0004-0000-0000-0000F0040000}"/>
    <hyperlink ref="E1276" location="A126110698K" display="A126110698K" xr:uid="{00000000-0004-0000-0000-0000F1040000}"/>
    <hyperlink ref="E1277" location="A126103138F" display="A126103138F" xr:uid="{00000000-0004-0000-0000-0000F2040000}"/>
    <hyperlink ref="E1278" location="A126095626J" display="A126095626J" xr:uid="{00000000-0004-0000-0000-0000F3040000}"/>
    <hyperlink ref="E1279" location="A126110746T" display="A126110746T" xr:uid="{00000000-0004-0000-0000-0000F4040000}"/>
    <hyperlink ref="E1280" location="A126103186X" display="A126103186X" xr:uid="{00000000-0004-0000-0000-0000F5040000}"/>
    <hyperlink ref="E1281" location="A126095630X" display="A126095630X" xr:uid="{00000000-0004-0000-0000-0000F6040000}"/>
    <hyperlink ref="E1282" location="A126110750J" display="A126110750J" xr:uid="{00000000-0004-0000-0000-0000F7040000}"/>
    <hyperlink ref="E1283" location="A126103190R" display="A126103190R" xr:uid="{00000000-0004-0000-0000-0000F8040000}"/>
    <hyperlink ref="E1284" location="A126095582T" display="A126095582T" xr:uid="{00000000-0004-0000-0000-0000F9040000}"/>
    <hyperlink ref="E1285" location="A126110702R" display="A126110702R" xr:uid="{00000000-0004-0000-0000-0000FA040000}"/>
    <hyperlink ref="E1286" location="A126103142W" display="A126103142W" xr:uid="{00000000-0004-0000-0000-0000FB040000}"/>
    <hyperlink ref="E1287" location="A126095586A" display="A126095586A" xr:uid="{00000000-0004-0000-0000-0000FC040000}"/>
    <hyperlink ref="E1288" location="A126110706X" display="A126110706X" xr:uid="{00000000-0004-0000-0000-0000FD040000}"/>
    <hyperlink ref="E1289" location="A126103146F" display="A126103146F" xr:uid="{00000000-0004-0000-0000-0000FE040000}"/>
    <hyperlink ref="E1290" location="A126095610R" display="A126095610R" xr:uid="{00000000-0004-0000-0000-0000FF040000}"/>
    <hyperlink ref="E1291" location="A126110730X" display="A126110730X" xr:uid="{00000000-0004-0000-0000-000000050000}"/>
    <hyperlink ref="E1292" location="A126103170F" display="A126103170F" xr:uid="{00000000-0004-0000-0000-000001050000}"/>
    <hyperlink ref="E1293" location="A126095558T" display="A126095558T" xr:uid="{00000000-0004-0000-0000-000002050000}"/>
    <hyperlink ref="E1294" location="A126110678A" display="A126110678A" xr:uid="{00000000-0004-0000-0000-000003050000}"/>
    <hyperlink ref="E1295" location="A126103118W" display="A126103118W" xr:uid="{00000000-0004-0000-0000-000004050000}"/>
    <hyperlink ref="E1296" location="A126095634J" display="A126095634J" xr:uid="{00000000-0004-0000-0000-000005050000}"/>
    <hyperlink ref="E1297" location="A126110754T" display="A126110754T" xr:uid="{00000000-0004-0000-0000-000006050000}"/>
    <hyperlink ref="E1298" location="A126103194X" display="A126103194X" xr:uid="{00000000-0004-0000-0000-000007050000}"/>
    <hyperlink ref="E1299" location="A126095614X" display="A126095614X" xr:uid="{00000000-0004-0000-0000-000008050000}"/>
    <hyperlink ref="E1300" location="A126110734J" display="A126110734J" xr:uid="{00000000-0004-0000-0000-000009050000}"/>
    <hyperlink ref="E1301" location="A126103174R" display="A126103174R" xr:uid="{00000000-0004-0000-0000-00000A050000}"/>
    <hyperlink ref="E1302" location="A126095646T" display="A126095646T" xr:uid="{00000000-0004-0000-0000-00000B050000}"/>
    <hyperlink ref="E1303" location="A126110766A" display="A126110766A" xr:uid="{00000000-0004-0000-0000-00000C050000}"/>
    <hyperlink ref="E1304" location="A126103206W" display="A126103206W" xr:uid="{00000000-0004-0000-0000-00000D050000}"/>
    <hyperlink ref="E1305" location="A126095562J" display="A126095562J" xr:uid="{00000000-0004-0000-0000-00000E050000}"/>
    <hyperlink ref="E1306" location="A126110682T" display="A126110682T" xr:uid="{00000000-0004-0000-0000-00000F050000}"/>
    <hyperlink ref="E1307" location="A126103122L" display="A126103122L" xr:uid="{00000000-0004-0000-0000-000010050000}"/>
    <hyperlink ref="E1308" location="A126095518X" display="A126095518X" xr:uid="{00000000-0004-0000-0000-000011050000}"/>
    <hyperlink ref="E1309" location="A126110638J" display="A126110638J" xr:uid="{00000000-0004-0000-0000-000012050000}"/>
    <hyperlink ref="E1310" location="A126103078R" display="A126103078R" xr:uid="{00000000-0004-0000-0000-000013050000}"/>
    <hyperlink ref="E1311" location="A126095538J" display="A126095538J" xr:uid="{00000000-0004-0000-0000-000014050000}"/>
    <hyperlink ref="E1312" location="A126110658T" display="A126110658T" xr:uid="{00000000-0004-0000-0000-000015050000}"/>
    <hyperlink ref="E1313" location="A126103098X" display="A126103098X" xr:uid="{00000000-0004-0000-0000-000016050000}"/>
    <hyperlink ref="E1314" location="A126095590T" display="A126095590T" xr:uid="{00000000-0004-0000-0000-000017050000}"/>
    <hyperlink ref="E1315" location="A126110710R" display="A126110710R" xr:uid="{00000000-0004-0000-0000-000018050000}"/>
    <hyperlink ref="E1316" location="A126103150W" display="A126103150W" xr:uid="{00000000-0004-0000-0000-000019050000}"/>
    <hyperlink ref="E1317" location="A126095542X" display="A126095542X" xr:uid="{00000000-0004-0000-0000-00001A050000}"/>
    <hyperlink ref="E1318" location="A126110662J" display="A126110662J" xr:uid="{00000000-0004-0000-0000-00001B050000}"/>
    <hyperlink ref="E1319" location="A126103102C" display="A126103102C" xr:uid="{00000000-0004-0000-0000-00001C050000}"/>
    <hyperlink ref="E1320" location="A126095594A" display="A126095594A" xr:uid="{00000000-0004-0000-0000-00001D050000}"/>
    <hyperlink ref="E1321" location="A126110714X" display="A126110714X" xr:uid="{00000000-0004-0000-0000-00001E050000}"/>
    <hyperlink ref="E1322" location="A126103154F" display="A126103154F" xr:uid="{00000000-0004-0000-0000-00001F050000}"/>
    <hyperlink ref="E1323" location="A126095598K" display="A126095598K" xr:uid="{00000000-0004-0000-0000-000020050000}"/>
    <hyperlink ref="E1324" location="A126110718J" display="A126110718J" xr:uid="{00000000-0004-0000-0000-000021050000}"/>
    <hyperlink ref="E1325" location="A126103158R" display="A126103158R" xr:uid="{00000000-0004-0000-0000-000022050000}"/>
    <hyperlink ref="E1326" location="A126095650J" display="A126095650J" xr:uid="{00000000-0004-0000-0000-000023050000}"/>
    <hyperlink ref="E1327" location="A126110770T" display="A126110770T" xr:uid="{00000000-0004-0000-0000-000024050000}"/>
    <hyperlink ref="E1328" location="A126103210L" display="A126103210L" xr:uid="{00000000-0004-0000-0000-000025050000}"/>
    <hyperlink ref="E1329" location="A126095522R" display="A126095522R" xr:uid="{00000000-0004-0000-0000-000026050000}"/>
    <hyperlink ref="E1330" location="A126110642X" display="A126110642X" xr:uid="{00000000-0004-0000-0000-000027050000}"/>
    <hyperlink ref="E1331" location="A126103082F" display="A126103082F" xr:uid="{00000000-0004-0000-0000-000028050000}"/>
    <hyperlink ref="E1332" location="A126095638T" display="A126095638T" xr:uid="{00000000-0004-0000-0000-000029050000}"/>
    <hyperlink ref="E1333" location="A126110758A" display="A126110758A" xr:uid="{00000000-0004-0000-0000-00002A050000}"/>
    <hyperlink ref="E1334" location="A126103198J" display="A126103198J" xr:uid="{00000000-0004-0000-0000-00002B050000}"/>
    <hyperlink ref="E1335" location="A126095642J" display="A126095642J" xr:uid="{00000000-0004-0000-0000-00002C050000}"/>
    <hyperlink ref="E1336" location="A126110762T" display="A126110762T" xr:uid="{00000000-0004-0000-0000-00002D050000}"/>
    <hyperlink ref="E1337" location="A126103202L" display="A126103202L" xr:uid="{00000000-0004-0000-0000-00002E050000}"/>
    <hyperlink ref="E1338" location="A126095530R" display="A126095530R" xr:uid="{00000000-0004-0000-0000-00002F050000}"/>
    <hyperlink ref="E1339" location="A126110650X" display="A126110650X" xr:uid="{00000000-0004-0000-0000-000030050000}"/>
    <hyperlink ref="E1340" location="A126103090F" display="A126103090F" xr:uid="{00000000-0004-0000-0000-000031050000}"/>
    <hyperlink ref="E1341" location="A126095566T" display="A126095566T" xr:uid="{00000000-0004-0000-0000-000032050000}"/>
    <hyperlink ref="E1342" location="A126110686A" display="A126110686A" xr:uid="{00000000-0004-0000-0000-000033050000}"/>
    <hyperlink ref="E1343" location="A126103126W" display="A126103126W" xr:uid="{00000000-0004-0000-0000-000034050000}"/>
    <hyperlink ref="E1344" location="A126095602R" display="A126095602R" xr:uid="{00000000-0004-0000-0000-000035050000}"/>
    <hyperlink ref="E1345" location="A126110722X" display="A126110722X" xr:uid="{00000000-0004-0000-0000-000036050000}"/>
    <hyperlink ref="E1346" location="A126103162F" display="A126103162F" xr:uid="{00000000-0004-0000-0000-000037050000}"/>
    <hyperlink ref="E1347" location="A126095654T" display="A126095654T" xr:uid="{00000000-0004-0000-0000-000038050000}"/>
    <hyperlink ref="E1348" location="A126110774A" display="A126110774A" xr:uid="{00000000-0004-0000-0000-000039050000}"/>
    <hyperlink ref="E1349" location="A126103214W" display="A126103214W" xr:uid="{00000000-0004-0000-0000-00003A050000}"/>
    <hyperlink ref="E1350" location="A126095526X" display="A126095526X" xr:uid="{00000000-0004-0000-0000-00003B050000}"/>
    <hyperlink ref="E1351" location="A126110646J" display="A126110646J" xr:uid="{00000000-0004-0000-0000-00003C050000}"/>
    <hyperlink ref="E1352" location="A126103086R" display="A126103086R" xr:uid="{00000000-0004-0000-0000-00003D050000}"/>
    <hyperlink ref="E1353" location="A126095606X" display="A126095606X" xr:uid="{00000000-0004-0000-0000-00003E050000}"/>
    <hyperlink ref="E1354" location="A126110726J" display="A126110726J" xr:uid="{00000000-0004-0000-0000-00003F050000}"/>
    <hyperlink ref="E1355" location="A126103166R" display="A126103166R" xr:uid="{00000000-0004-0000-0000-000040050000}"/>
    <hyperlink ref="E1356" location="A126095618J" display="A126095618J" xr:uid="{00000000-0004-0000-0000-000041050000}"/>
    <hyperlink ref="E1357" location="A126110738T" display="A126110738T" xr:uid="{00000000-0004-0000-0000-000042050000}"/>
    <hyperlink ref="E1358" location="A126103178X" display="A126103178X" xr:uid="{00000000-0004-0000-0000-000043050000}"/>
    <hyperlink ref="E1359" location="A126095550X" display="A126095550X" xr:uid="{00000000-0004-0000-0000-000044050000}"/>
    <hyperlink ref="E1360" location="A126110670J" display="A126110670J" xr:uid="{00000000-0004-0000-0000-000045050000}"/>
    <hyperlink ref="E1361" location="A126103110C" display="A126103110C" xr:uid="{00000000-0004-0000-0000-000046050000}"/>
    <hyperlink ref="E1362" location="A126095534X" display="A126095534X" xr:uid="{00000000-0004-0000-0000-000047050000}"/>
    <hyperlink ref="E1363" location="A126110654J" display="A126110654J" xr:uid="{00000000-0004-0000-0000-000048050000}"/>
    <hyperlink ref="E1364" location="A126103094R" display="A126103094R" xr:uid="{00000000-0004-0000-0000-000049050000}"/>
    <hyperlink ref="E1365" location="A126095570J" display="A126095570J" xr:uid="{00000000-0004-0000-0000-00004A050000}"/>
    <hyperlink ref="E1366" location="A126110690T" display="A126110690T" xr:uid="{00000000-0004-0000-0000-00004B050000}"/>
    <hyperlink ref="E1367" location="A126103130L" display="A126103130L" xr:uid="{00000000-0004-0000-0000-00004C050000}"/>
    <hyperlink ref="E1368" location="A126095546J" display="A126095546J" xr:uid="{00000000-0004-0000-0000-00004D050000}"/>
    <hyperlink ref="E1369" location="A126110666T" display="A126110666T" xr:uid="{00000000-0004-0000-0000-00004E050000}"/>
    <hyperlink ref="E1370" location="A126103106L" display="A126103106L" xr:uid="{00000000-0004-0000-0000-00004F050000}"/>
    <hyperlink ref="E1371" location="A126095574T" display="A126095574T" xr:uid="{00000000-0004-0000-0000-000050050000}"/>
    <hyperlink ref="E1372" location="A126110694A" display="A126110694A" xr:uid="{00000000-0004-0000-0000-000051050000}"/>
    <hyperlink ref="E1373" location="A126103134W" display="A126103134W" xr:uid="{00000000-0004-0000-0000-000052050000}"/>
    <hyperlink ref="E1374" location="A126095554J" display="A126095554J" xr:uid="{00000000-0004-0000-0000-000053050000}"/>
    <hyperlink ref="E1375" location="A126110674T" display="A126110674T" xr:uid="{00000000-0004-0000-0000-000054050000}"/>
    <hyperlink ref="E1376" location="A126103114L" display="A126103114L" xr:uid="{00000000-0004-0000-0000-000055050000}"/>
    <hyperlink ref="E1377" location="A126095062L" display="A126095062L" xr:uid="{00000000-0004-0000-0000-000056050000}"/>
    <hyperlink ref="E1378" location="A126110182W" display="A126110182W" xr:uid="{00000000-0004-0000-0000-000057050000}"/>
    <hyperlink ref="E1379" location="A126102622R" display="A126102622R" xr:uid="{00000000-0004-0000-0000-000058050000}"/>
    <hyperlink ref="E1380" location="A126095018C" display="A126095018C" xr:uid="{00000000-0004-0000-0000-000059050000}"/>
    <hyperlink ref="E1381" location="A126110138L" display="A126110138L" xr:uid="{00000000-0004-0000-0000-00005A050000}"/>
    <hyperlink ref="E1382" location="A126102578T" display="A126102578T" xr:uid="{00000000-0004-0000-0000-00005B050000}"/>
    <hyperlink ref="E1383" location="A126095066W" display="A126095066W" xr:uid="{00000000-0004-0000-0000-00005C050000}"/>
    <hyperlink ref="E1384" location="A126110186F" display="A126110186F" xr:uid="{00000000-0004-0000-0000-00005D050000}"/>
    <hyperlink ref="E1385" location="A126102626X" display="A126102626X" xr:uid="{00000000-0004-0000-0000-00005E050000}"/>
    <hyperlink ref="E1386" location="A126095070L" display="A126095070L" xr:uid="{00000000-0004-0000-0000-00005F050000}"/>
    <hyperlink ref="E1387" location="A126110190W" display="A126110190W" xr:uid="{00000000-0004-0000-0000-000060050000}"/>
    <hyperlink ref="E1388" location="A126102630R" display="A126102630R" xr:uid="{00000000-0004-0000-0000-000061050000}"/>
    <hyperlink ref="E1389" location="A126095022V" display="A126095022V" xr:uid="{00000000-0004-0000-0000-000062050000}"/>
    <hyperlink ref="E1390" location="A126110142C" display="A126110142C" xr:uid="{00000000-0004-0000-0000-000063050000}"/>
    <hyperlink ref="E1391" location="A126102582J" display="A126102582J" xr:uid="{00000000-0004-0000-0000-000064050000}"/>
    <hyperlink ref="E1392" location="A126095026C" display="A126095026C" xr:uid="{00000000-0004-0000-0000-000065050000}"/>
    <hyperlink ref="E1393" location="A126110146L" display="A126110146L" xr:uid="{00000000-0004-0000-0000-000066050000}"/>
    <hyperlink ref="E1394" location="A126102586T" display="A126102586T" xr:uid="{00000000-0004-0000-0000-000067050000}"/>
    <hyperlink ref="E1395" location="A126095050C" display="A126095050C" xr:uid="{00000000-0004-0000-0000-000068050000}"/>
    <hyperlink ref="E1396" location="A126110170L" display="A126110170L" xr:uid="{00000000-0004-0000-0000-000069050000}"/>
    <hyperlink ref="E1397" location="A126102610F" display="A126102610F" xr:uid="{00000000-0004-0000-0000-00006A050000}"/>
    <hyperlink ref="E1398" location="A126094998C" display="A126094998C" xr:uid="{00000000-0004-0000-0000-00006B050000}"/>
    <hyperlink ref="E1399" location="A126110118C" display="A126110118C" xr:uid="{00000000-0004-0000-0000-00006C050000}"/>
    <hyperlink ref="E1400" location="A126102558J" display="A126102558J" xr:uid="{00000000-0004-0000-0000-00006D050000}"/>
    <hyperlink ref="E1401" location="A126095074W" display="A126095074W" xr:uid="{00000000-0004-0000-0000-00006E050000}"/>
    <hyperlink ref="E1402" location="A126110194F" display="A126110194F" xr:uid="{00000000-0004-0000-0000-00006F050000}"/>
    <hyperlink ref="E1403" location="A126102634X" display="A126102634X" xr:uid="{00000000-0004-0000-0000-000070050000}"/>
    <hyperlink ref="E1404" location="A126095054L" display="A126095054L" xr:uid="{00000000-0004-0000-0000-000071050000}"/>
    <hyperlink ref="E1405" location="A126110174W" display="A126110174W" xr:uid="{00000000-0004-0000-0000-000072050000}"/>
    <hyperlink ref="E1406" location="A126102614R" display="A126102614R" xr:uid="{00000000-0004-0000-0000-000073050000}"/>
    <hyperlink ref="E1407" location="A126095086F" display="A126095086F" xr:uid="{00000000-0004-0000-0000-000074050000}"/>
    <hyperlink ref="E1408" location="A126110206C" display="A126110206C" xr:uid="{00000000-0004-0000-0000-000075050000}"/>
    <hyperlink ref="E1409" location="A126102646J" display="A126102646J" xr:uid="{00000000-0004-0000-0000-000076050000}"/>
    <hyperlink ref="E1410" location="A126095002K" display="A126095002K" xr:uid="{00000000-0004-0000-0000-000077050000}"/>
    <hyperlink ref="E1411" location="A126110122V" display="A126110122V" xr:uid="{00000000-0004-0000-0000-000078050000}"/>
    <hyperlink ref="E1412" location="A126102562X" display="A126102562X" xr:uid="{00000000-0004-0000-0000-000079050000}"/>
    <hyperlink ref="E1413" location="A126094958K" display="A126094958K" xr:uid="{00000000-0004-0000-0000-00007A050000}"/>
    <hyperlink ref="E1414" location="A126110078W" display="A126110078W" xr:uid="{00000000-0004-0000-0000-00007B050000}"/>
    <hyperlink ref="E1415" location="A126102518R" display="A126102518R" xr:uid="{00000000-0004-0000-0000-00007C050000}"/>
    <hyperlink ref="E1416" location="A126094978V" display="A126094978V" xr:uid="{00000000-0004-0000-0000-00007D050000}"/>
    <hyperlink ref="E1417" location="A126110098F" display="A126110098F" xr:uid="{00000000-0004-0000-0000-00007E050000}"/>
    <hyperlink ref="E1418" location="A126102538X" display="A126102538X" xr:uid="{00000000-0004-0000-0000-00007F050000}"/>
    <hyperlink ref="E1419" location="A126095030V" display="A126095030V" xr:uid="{00000000-0004-0000-0000-000080050000}"/>
    <hyperlink ref="E1420" location="A126110150C" display="A126110150C" xr:uid="{00000000-0004-0000-0000-000081050000}"/>
    <hyperlink ref="E1421" location="A126102590J" display="A126102590J" xr:uid="{00000000-0004-0000-0000-000082050000}"/>
    <hyperlink ref="E1422" location="A126094982K" display="A126094982K" xr:uid="{00000000-0004-0000-0000-000083050000}"/>
    <hyperlink ref="E1423" location="A126110102K" display="A126110102K" xr:uid="{00000000-0004-0000-0000-000084050000}"/>
    <hyperlink ref="E1424" location="A126102542R" display="A126102542R" xr:uid="{00000000-0004-0000-0000-000085050000}"/>
    <hyperlink ref="E1425" location="A126095034C" display="A126095034C" xr:uid="{00000000-0004-0000-0000-000086050000}"/>
    <hyperlink ref="E1426" location="A126110154L" display="A126110154L" xr:uid="{00000000-0004-0000-0000-000087050000}"/>
    <hyperlink ref="E1427" location="A126102594T" display="A126102594T" xr:uid="{00000000-0004-0000-0000-000088050000}"/>
    <hyperlink ref="E1428" location="A126095038L" display="A126095038L" xr:uid="{00000000-0004-0000-0000-000089050000}"/>
    <hyperlink ref="E1429" location="A126110158W" display="A126110158W" xr:uid="{00000000-0004-0000-0000-00008A050000}"/>
    <hyperlink ref="E1430" location="A126102598A" display="A126102598A" xr:uid="{00000000-0004-0000-0000-00008B050000}"/>
    <hyperlink ref="E1431" location="A126095090W" display="A126095090W" xr:uid="{00000000-0004-0000-0000-00008C050000}"/>
    <hyperlink ref="E1432" location="A126110210V" display="A126110210V" xr:uid="{00000000-0004-0000-0000-00008D050000}"/>
    <hyperlink ref="E1433" location="A126102650X" display="A126102650X" xr:uid="{00000000-0004-0000-0000-00008E050000}"/>
    <hyperlink ref="E1434" location="A126094962A" display="A126094962A" xr:uid="{00000000-0004-0000-0000-00008F050000}"/>
    <hyperlink ref="E1435" location="A126110082L" display="A126110082L" xr:uid="{00000000-0004-0000-0000-000090050000}"/>
    <hyperlink ref="E1436" location="A126102522F" display="A126102522F" xr:uid="{00000000-0004-0000-0000-000091050000}"/>
    <hyperlink ref="E1437" location="A126095078F" display="A126095078F" xr:uid="{00000000-0004-0000-0000-000092050000}"/>
    <hyperlink ref="E1438" location="A126110198R" display="A126110198R" xr:uid="{00000000-0004-0000-0000-000093050000}"/>
    <hyperlink ref="E1439" location="A126102638J" display="A126102638J" xr:uid="{00000000-0004-0000-0000-000094050000}"/>
    <hyperlink ref="E1440" location="A126095082W" display="A126095082W" xr:uid="{00000000-0004-0000-0000-000095050000}"/>
    <hyperlink ref="E1441" location="A126110202V" display="A126110202V" xr:uid="{00000000-0004-0000-0000-000096050000}"/>
    <hyperlink ref="E1442" location="A126102642X" display="A126102642X" xr:uid="{00000000-0004-0000-0000-000097050000}"/>
    <hyperlink ref="E1443" location="A126094970A" display="A126094970A" xr:uid="{00000000-0004-0000-0000-000098050000}"/>
    <hyperlink ref="E1444" location="A126110090L" display="A126110090L" xr:uid="{00000000-0004-0000-0000-000099050000}"/>
    <hyperlink ref="E1445" location="A126102530F" display="A126102530F" xr:uid="{00000000-0004-0000-0000-00009A050000}"/>
    <hyperlink ref="E1446" location="A126095006V" display="A126095006V" xr:uid="{00000000-0004-0000-0000-00009B050000}"/>
    <hyperlink ref="E1447" location="A126110126C" display="A126110126C" xr:uid="{00000000-0004-0000-0000-00009C050000}"/>
    <hyperlink ref="E1448" location="A126102566J" display="A126102566J" xr:uid="{00000000-0004-0000-0000-00009D050000}"/>
    <hyperlink ref="E1449" location="A126095042C" display="A126095042C" xr:uid="{00000000-0004-0000-0000-00009E050000}"/>
    <hyperlink ref="E1450" location="A126110162L" display="A126110162L" xr:uid="{00000000-0004-0000-0000-00009F050000}"/>
    <hyperlink ref="E1451" location="A126102602F" display="A126102602F" xr:uid="{00000000-0004-0000-0000-0000A0050000}"/>
    <hyperlink ref="E1452" location="A126095094F" display="A126095094F" xr:uid="{00000000-0004-0000-0000-0000A1050000}"/>
    <hyperlink ref="E1453" location="A126110214C" display="A126110214C" xr:uid="{00000000-0004-0000-0000-0000A2050000}"/>
    <hyperlink ref="E1454" location="A126102654J" display="A126102654J" xr:uid="{00000000-0004-0000-0000-0000A3050000}"/>
    <hyperlink ref="E1455" location="A126094966K" display="A126094966K" xr:uid="{00000000-0004-0000-0000-0000A4050000}"/>
    <hyperlink ref="E1456" location="A126110086W" display="A126110086W" xr:uid="{00000000-0004-0000-0000-0000A5050000}"/>
    <hyperlink ref="E1457" location="A126102526R" display="A126102526R" xr:uid="{00000000-0004-0000-0000-0000A6050000}"/>
    <hyperlink ref="E1458" location="A126095046L" display="A126095046L" xr:uid="{00000000-0004-0000-0000-0000A7050000}"/>
    <hyperlink ref="E1459" location="A126110166W" display="A126110166W" xr:uid="{00000000-0004-0000-0000-0000A8050000}"/>
    <hyperlink ref="E1460" location="A126102606R" display="A126102606R" xr:uid="{00000000-0004-0000-0000-0000A9050000}"/>
    <hyperlink ref="E1461" location="A126095058W" display="A126095058W" xr:uid="{00000000-0004-0000-0000-0000AA050000}"/>
    <hyperlink ref="E1462" location="A126110178F" display="A126110178F" xr:uid="{00000000-0004-0000-0000-0000AB050000}"/>
    <hyperlink ref="E1463" location="A126102618X" display="A126102618X" xr:uid="{00000000-0004-0000-0000-0000AC050000}"/>
    <hyperlink ref="E1464" location="A126094990K" display="A126094990K" xr:uid="{00000000-0004-0000-0000-0000AD050000}"/>
    <hyperlink ref="E1465" location="A126110110K" display="A126110110K" xr:uid="{00000000-0004-0000-0000-0000AE050000}"/>
    <hyperlink ref="E1466" location="A126102550R" display="A126102550R" xr:uid="{00000000-0004-0000-0000-0000AF050000}"/>
    <hyperlink ref="E1467" location="A126094974K" display="A126094974K" xr:uid="{00000000-0004-0000-0000-0000B0050000}"/>
    <hyperlink ref="E1468" location="A126110094W" display="A126110094W" xr:uid="{00000000-0004-0000-0000-0000B1050000}"/>
    <hyperlink ref="E1469" location="A126102534R" display="A126102534R" xr:uid="{00000000-0004-0000-0000-0000B2050000}"/>
    <hyperlink ref="E1470" location="A126095010K" display="A126095010K" xr:uid="{00000000-0004-0000-0000-0000B3050000}"/>
    <hyperlink ref="E1471" location="A126110130V" display="A126110130V" xr:uid="{00000000-0004-0000-0000-0000B4050000}"/>
    <hyperlink ref="E1472" location="A126102570X" display="A126102570X" xr:uid="{00000000-0004-0000-0000-0000B5050000}"/>
    <hyperlink ref="E1473" location="A126094986V" display="A126094986V" xr:uid="{00000000-0004-0000-0000-0000B6050000}"/>
    <hyperlink ref="E1474" location="A126110106V" display="A126110106V" xr:uid="{00000000-0004-0000-0000-0000B7050000}"/>
    <hyperlink ref="E1475" location="A126102546X" display="A126102546X" xr:uid="{00000000-0004-0000-0000-0000B8050000}"/>
    <hyperlink ref="E1476" location="A126095014V" display="A126095014V" xr:uid="{00000000-0004-0000-0000-0000B9050000}"/>
    <hyperlink ref="E1477" location="A126110134C" display="A126110134C" xr:uid="{00000000-0004-0000-0000-0000BA050000}"/>
    <hyperlink ref="E1478" location="A126102574J" display="A126102574J" xr:uid="{00000000-0004-0000-0000-0000BB050000}"/>
    <hyperlink ref="E1479" location="A126094994V" display="A126094994V" xr:uid="{00000000-0004-0000-0000-0000BC050000}"/>
    <hyperlink ref="E1480" location="A126110114V" display="A126110114V" xr:uid="{00000000-0004-0000-0000-0000BD050000}"/>
    <hyperlink ref="E1481" location="A126102554X" display="A126102554X" xr:uid="{00000000-0004-0000-0000-0000BE050000}"/>
  </hyperlink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Q17"/>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0</v>
      </c>
      <c r="C1" s="3" t="s">
        <v>1</v>
      </c>
      <c r="D1" s="3" t="s">
        <v>2</v>
      </c>
      <c r="E1" s="3" t="s">
        <v>3</v>
      </c>
      <c r="F1" s="3" t="s">
        <v>4</v>
      </c>
      <c r="G1" s="3" t="s">
        <v>5</v>
      </c>
      <c r="H1" s="3" t="s">
        <v>6</v>
      </c>
      <c r="I1" s="3" t="s">
        <v>7</v>
      </c>
      <c r="J1" s="3" t="s">
        <v>8</v>
      </c>
      <c r="K1" s="3" t="s">
        <v>9</v>
      </c>
      <c r="L1" s="3" t="s">
        <v>10</v>
      </c>
      <c r="M1" s="3" t="s">
        <v>11</v>
      </c>
      <c r="N1" s="3" t="s">
        <v>12</v>
      </c>
      <c r="O1" s="3" t="s">
        <v>13</v>
      </c>
      <c r="P1" s="3" t="s">
        <v>14</v>
      </c>
      <c r="Q1" s="3" t="s">
        <v>15</v>
      </c>
      <c r="R1" s="3" t="s">
        <v>16</v>
      </c>
      <c r="S1" s="3" t="s">
        <v>17</v>
      </c>
      <c r="T1" s="3" t="s">
        <v>18</v>
      </c>
      <c r="U1" s="3" t="s">
        <v>19</v>
      </c>
      <c r="V1" s="3" t="s">
        <v>20</v>
      </c>
      <c r="W1" s="3" t="s">
        <v>21</v>
      </c>
      <c r="X1" s="3" t="s">
        <v>22</v>
      </c>
      <c r="Y1" s="3" t="s">
        <v>23</v>
      </c>
      <c r="Z1" s="3" t="s">
        <v>24</v>
      </c>
      <c r="AA1" s="3" t="s">
        <v>25</v>
      </c>
      <c r="AB1" s="3" t="s">
        <v>26</v>
      </c>
      <c r="AC1" s="3" t="s">
        <v>27</v>
      </c>
      <c r="AD1" s="3" t="s">
        <v>28</v>
      </c>
      <c r="AE1" s="3" t="s">
        <v>29</v>
      </c>
      <c r="AF1" s="3" t="s">
        <v>30</v>
      </c>
      <c r="AG1" s="3" t="s">
        <v>31</v>
      </c>
      <c r="AH1" s="3" t="s">
        <v>32</v>
      </c>
      <c r="AI1" s="3" t="s">
        <v>33</v>
      </c>
      <c r="AJ1" s="3" t="s">
        <v>34</v>
      </c>
      <c r="AK1" s="3" t="s">
        <v>35</v>
      </c>
      <c r="AL1" s="3" t="s">
        <v>36</v>
      </c>
      <c r="AM1" s="3" t="s">
        <v>37</v>
      </c>
      <c r="AN1" s="3" t="s">
        <v>38</v>
      </c>
      <c r="AO1" s="3" t="s">
        <v>39</v>
      </c>
      <c r="AP1" s="3" t="s">
        <v>40</v>
      </c>
      <c r="AQ1" s="3" t="s">
        <v>41</v>
      </c>
      <c r="AR1" s="3" t="s">
        <v>42</v>
      </c>
      <c r="AS1" s="3" t="s">
        <v>43</v>
      </c>
      <c r="AT1" s="3" t="s">
        <v>44</v>
      </c>
      <c r="AU1" s="3" t="s">
        <v>45</v>
      </c>
      <c r="AV1" s="3" t="s">
        <v>46</v>
      </c>
      <c r="AW1" s="3" t="s">
        <v>47</v>
      </c>
      <c r="AX1" s="3" t="s">
        <v>48</v>
      </c>
      <c r="AY1" s="3" t="s">
        <v>49</v>
      </c>
      <c r="AZ1" s="3" t="s">
        <v>50</v>
      </c>
      <c r="BA1" s="3" t="s">
        <v>51</v>
      </c>
      <c r="BB1" s="3" t="s">
        <v>52</v>
      </c>
      <c r="BC1" s="3" t="s">
        <v>53</v>
      </c>
      <c r="BD1" s="3" t="s">
        <v>54</v>
      </c>
      <c r="BE1" s="3" t="s">
        <v>55</v>
      </c>
      <c r="BF1" s="3" t="s">
        <v>56</v>
      </c>
      <c r="BG1" s="3" t="s">
        <v>57</v>
      </c>
      <c r="BH1" s="3" t="s">
        <v>58</v>
      </c>
      <c r="BI1" s="3" t="s">
        <v>59</v>
      </c>
      <c r="BJ1" s="3" t="s">
        <v>60</v>
      </c>
      <c r="BK1" s="3" t="s">
        <v>61</v>
      </c>
      <c r="BL1" s="3" t="s">
        <v>62</v>
      </c>
      <c r="BM1" s="3" t="s">
        <v>63</v>
      </c>
      <c r="BN1" s="3" t="s">
        <v>64</v>
      </c>
      <c r="BO1" s="3" t="s">
        <v>65</v>
      </c>
      <c r="BP1" s="3" t="s">
        <v>66</v>
      </c>
      <c r="BQ1" s="3" t="s">
        <v>67</v>
      </c>
      <c r="BR1" s="3" t="s">
        <v>68</v>
      </c>
      <c r="BS1" s="3" t="s">
        <v>69</v>
      </c>
      <c r="BT1" s="3" t="s">
        <v>70</v>
      </c>
      <c r="BU1" s="3" t="s">
        <v>71</v>
      </c>
      <c r="BV1" s="3" t="s">
        <v>72</v>
      </c>
      <c r="BW1" s="3" t="s">
        <v>73</v>
      </c>
      <c r="BX1" s="3" t="s">
        <v>74</v>
      </c>
      <c r="BY1" s="3" t="s">
        <v>75</v>
      </c>
      <c r="BZ1" s="3" t="s">
        <v>76</v>
      </c>
      <c r="CA1" s="3" t="s">
        <v>77</v>
      </c>
      <c r="CB1" s="3" t="s">
        <v>78</v>
      </c>
      <c r="CC1" s="3" t="s">
        <v>79</v>
      </c>
      <c r="CD1" s="3" t="s">
        <v>80</v>
      </c>
      <c r="CE1" s="3" t="s">
        <v>81</v>
      </c>
      <c r="CF1" s="3" t="s">
        <v>82</v>
      </c>
      <c r="CG1" s="3" t="s">
        <v>83</v>
      </c>
      <c r="CH1" s="3" t="s">
        <v>84</v>
      </c>
      <c r="CI1" s="3" t="s">
        <v>85</v>
      </c>
      <c r="CJ1" s="3" t="s">
        <v>86</v>
      </c>
      <c r="CK1" s="3" t="s">
        <v>87</v>
      </c>
      <c r="CL1" s="3" t="s">
        <v>88</v>
      </c>
      <c r="CM1" s="3" t="s">
        <v>89</v>
      </c>
      <c r="CN1" s="3" t="s">
        <v>90</v>
      </c>
      <c r="CO1" s="3" t="s">
        <v>91</v>
      </c>
      <c r="CP1" s="3" t="s">
        <v>92</v>
      </c>
      <c r="CQ1" s="3" t="s">
        <v>93</v>
      </c>
      <c r="CR1" s="3" t="s">
        <v>94</v>
      </c>
      <c r="CS1" s="3" t="s">
        <v>95</v>
      </c>
      <c r="CT1" s="3" t="s">
        <v>96</v>
      </c>
      <c r="CU1" s="3" t="s">
        <v>97</v>
      </c>
      <c r="CV1" s="3" t="s">
        <v>98</v>
      </c>
      <c r="CW1" s="3" t="s">
        <v>99</v>
      </c>
      <c r="CX1" s="3" t="s">
        <v>100</v>
      </c>
      <c r="CY1" s="3" t="s">
        <v>101</v>
      </c>
      <c r="CZ1" s="3" t="s">
        <v>102</v>
      </c>
      <c r="DA1" s="3" t="s">
        <v>103</v>
      </c>
      <c r="DB1" s="3" t="s">
        <v>104</v>
      </c>
      <c r="DC1" s="3" t="s">
        <v>105</v>
      </c>
      <c r="DD1" s="3" t="s">
        <v>106</v>
      </c>
      <c r="DE1" s="3" t="s">
        <v>107</v>
      </c>
      <c r="DF1" s="3" t="s">
        <v>108</v>
      </c>
      <c r="DG1" s="3" t="s">
        <v>109</v>
      </c>
      <c r="DH1" s="3" t="s">
        <v>110</v>
      </c>
      <c r="DI1" s="3" t="s">
        <v>111</v>
      </c>
      <c r="DJ1" s="3" t="s">
        <v>112</v>
      </c>
      <c r="DK1" s="3" t="s">
        <v>113</v>
      </c>
      <c r="DL1" s="3" t="s">
        <v>114</v>
      </c>
      <c r="DM1" s="3" t="s">
        <v>115</v>
      </c>
      <c r="DN1" s="3" t="s">
        <v>116</v>
      </c>
      <c r="DO1" s="3" t="s">
        <v>117</v>
      </c>
      <c r="DP1" s="3" t="s">
        <v>118</v>
      </c>
      <c r="DQ1" s="3" t="s">
        <v>119</v>
      </c>
      <c r="DR1" s="3" t="s">
        <v>120</v>
      </c>
      <c r="DS1" s="3" t="s">
        <v>121</v>
      </c>
      <c r="DT1" s="3" t="s">
        <v>122</v>
      </c>
      <c r="DU1" s="3" t="s">
        <v>123</v>
      </c>
      <c r="DV1" s="3" t="s">
        <v>124</v>
      </c>
      <c r="DW1" s="3" t="s">
        <v>125</v>
      </c>
      <c r="DX1" s="3" t="s">
        <v>126</v>
      </c>
      <c r="DY1" s="3" t="s">
        <v>127</v>
      </c>
      <c r="DZ1" s="3" t="s">
        <v>128</v>
      </c>
      <c r="EA1" s="3" t="s">
        <v>129</v>
      </c>
      <c r="EB1" s="3" t="s">
        <v>130</v>
      </c>
      <c r="EC1" s="3" t="s">
        <v>131</v>
      </c>
      <c r="ED1" s="3" t="s">
        <v>132</v>
      </c>
      <c r="EE1" s="3" t="s">
        <v>133</v>
      </c>
      <c r="EF1" s="3" t="s">
        <v>134</v>
      </c>
      <c r="EG1" s="3" t="s">
        <v>135</v>
      </c>
      <c r="EH1" s="3" t="s">
        <v>136</v>
      </c>
      <c r="EI1" s="3" t="s">
        <v>137</v>
      </c>
      <c r="EJ1" s="3" t="s">
        <v>138</v>
      </c>
      <c r="EK1" s="3" t="s">
        <v>139</v>
      </c>
      <c r="EL1" s="3" t="s">
        <v>140</v>
      </c>
      <c r="EM1" s="3" t="s">
        <v>141</v>
      </c>
      <c r="EN1" s="3" t="s">
        <v>142</v>
      </c>
      <c r="EO1" s="3" t="s">
        <v>143</v>
      </c>
      <c r="EP1" s="3" t="s">
        <v>144</v>
      </c>
      <c r="EQ1" s="3" t="s">
        <v>145</v>
      </c>
      <c r="ER1" s="3" t="s">
        <v>146</v>
      </c>
      <c r="ES1" s="3" t="s">
        <v>147</v>
      </c>
      <c r="ET1" s="3" t="s">
        <v>148</v>
      </c>
      <c r="EU1" s="3" t="s">
        <v>149</v>
      </c>
      <c r="EV1" s="3" t="s">
        <v>150</v>
      </c>
      <c r="EW1" s="3" t="s">
        <v>151</v>
      </c>
      <c r="EX1" s="3" t="s">
        <v>152</v>
      </c>
      <c r="EY1" s="3" t="s">
        <v>153</v>
      </c>
      <c r="EZ1" s="3" t="s">
        <v>154</v>
      </c>
      <c r="FA1" s="3" t="s">
        <v>155</v>
      </c>
      <c r="FB1" s="3" t="s">
        <v>156</v>
      </c>
      <c r="FC1" s="3" t="s">
        <v>157</v>
      </c>
      <c r="FD1" s="3" t="s">
        <v>158</v>
      </c>
      <c r="FE1" s="3" t="s">
        <v>159</v>
      </c>
      <c r="FF1" s="3" t="s">
        <v>160</v>
      </c>
      <c r="FG1" s="3" t="s">
        <v>161</v>
      </c>
      <c r="FH1" s="3" t="s">
        <v>162</v>
      </c>
      <c r="FI1" s="3" t="s">
        <v>163</v>
      </c>
      <c r="FJ1" s="3" t="s">
        <v>164</v>
      </c>
      <c r="FK1" s="3" t="s">
        <v>165</v>
      </c>
      <c r="FL1" s="3" t="s">
        <v>166</v>
      </c>
      <c r="FM1" s="3" t="s">
        <v>167</v>
      </c>
      <c r="FN1" s="3" t="s">
        <v>168</v>
      </c>
      <c r="FO1" s="3" t="s">
        <v>169</v>
      </c>
      <c r="FP1" s="3" t="s">
        <v>170</v>
      </c>
      <c r="FQ1" s="3" t="s">
        <v>171</v>
      </c>
      <c r="FR1" s="3" t="s">
        <v>172</v>
      </c>
      <c r="FS1" s="3" t="s">
        <v>173</v>
      </c>
      <c r="FT1" s="3" t="s">
        <v>174</v>
      </c>
      <c r="FU1" s="3" t="s">
        <v>175</v>
      </c>
      <c r="FV1" s="3" t="s">
        <v>176</v>
      </c>
      <c r="FW1" s="3" t="s">
        <v>177</v>
      </c>
      <c r="FX1" s="3" t="s">
        <v>178</v>
      </c>
      <c r="FY1" s="3" t="s">
        <v>179</v>
      </c>
      <c r="FZ1" s="3" t="s">
        <v>180</v>
      </c>
      <c r="GA1" s="3" t="s">
        <v>181</v>
      </c>
      <c r="GB1" s="3" t="s">
        <v>182</v>
      </c>
      <c r="GC1" s="3" t="s">
        <v>183</v>
      </c>
      <c r="GD1" s="3" t="s">
        <v>184</v>
      </c>
      <c r="GE1" s="3" t="s">
        <v>185</v>
      </c>
      <c r="GF1" s="3" t="s">
        <v>186</v>
      </c>
      <c r="GG1" s="3" t="s">
        <v>187</v>
      </c>
      <c r="GH1" s="3" t="s">
        <v>188</v>
      </c>
      <c r="GI1" s="3" t="s">
        <v>189</v>
      </c>
      <c r="GJ1" s="3" t="s">
        <v>190</v>
      </c>
      <c r="GK1" s="3" t="s">
        <v>191</v>
      </c>
      <c r="GL1" s="3" t="s">
        <v>192</v>
      </c>
      <c r="GM1" s="3" t="s">
        <v>193</v>
      </c>
      <c r="GN1" s="3" t="s">
        <v>194</v>
      </c>
      <c r="GO1" s="3" t="s">
        <v>195</v>
      </c>
      <c r="GP1" s="3" t="s">
        <v>196</v>
      </c>
      <c r="GQ1" s="3" t="s">
        <v>197</v>
      </c>
      <c r="GR1" s="3" t="s">
        <v>198</v>
      </c>
      <c r="GS1" s="3" t="s">
        <v>199</v>
      </c>
      <c r="GT1" s="3" t="s">
        <v>200</v>
      </c>
      <c r="GU1" s="3" t="s">
        <v>201</v>
      </c>
      <c r="GV1" s="3" t="s">
        <v>202</v>
      </c>
      <c r="GW1" s="3" t="s">
        <v>203</v>
      </c>
      <c r="GX1" s="3" t="s">
        <v>204</v>
      </c>
      <c r="GY1" s="3" t="s">
        <v>205</v>
      </c>
      <c r="GZ1" s="3" t="s">
        <v>206</v>
      </c>
      <c r="HA1" s="3" t="s">
        <v>207</v>
      </c>
      <c r="HB1" s="3" t="s">
        <v>208</v>
      </c>
      <c r="HC1" s="3" t="s">
        <v>209</v>
      </c>
      <c r="HD1" s="3" t="s">
        <v>210</v>
      </c>
      <c r="HE1" s="3" t="s">
        <v>211</v>
      </c>
      <c r="HF1" s="3" t="s">
        <v>212</v>
      </c>
      <c r="HG1" s="3" t="s">
        <v>213</v>
      </c>
      <c r="HH1" s="3" t="s">
        <v>214</v>
      </c>
      <c r="HI1" s="3" t="s">
        <v>215</v>
      </c>
      <c r="HJ1" s="3" t="s">
        <v>216</v>
      </c>
      <c r="HK1" s="3" t="s">
        <v>217</v>
      </c>
      <c r="HL1" s="3" t="s">
        <v>218</v>
      </c>
      <c r="HM1" s="3" t="s">
        <v>219</v>
      </c>
      <c r="HN1" s="3" t="s">
        <v>220</v>
      </c>
      <c r="HO1" s="3" t="s">
        <v>221</v>
      </c>
      <c r="HP1" s="3" t="s">
        <v>222</v>
      </c>
      <c r="HQ1" s="3" t="s">
        <v>223</v>
      </c>
      <c r="HR1" s="3" t="s">
        <v>224</v>
      </c>
      <c r="HS1" s="3" t="s">
        <v>225</v>
      </c>
      <c r="HT1" s="3" t="s">
        <v>226</v>
      </c>
      <c r="HU1" s="3" t="s">
        <v>227</v>
      </c>
      <c r="HV1" s="3" t="s">
        <v>228</v>
      </c>
      <c r="HW1" s="3" t="s">
        <v>229</v>
      </c>
      <c r="HX1" s="3" t="s">
        <v>230</v>
      </c>
      <c r="HY1" s="3" t="s">
        <v>231</v>
      </c>
      <c r="HZ1" s="3" t="s">
        <v>232</v>
      </c>
      <c r="IA1" s="3" t="s">
        <v>233</v>
      </c>
      <c r="IB1" s="3" t="s">
        <v>234</v>
      </c>
      <c r="IC1" s="3" t="s">
        <v>235</v>
      </c>
      <c r="ID1" s="3" t="s">
        <v>236</v>
      </c>
      <c r="IE1" s="3" t="s">
        <v>237</v>
      </c>
      <c r="IF1" s="3" t="s">
        <v>238</v>
      </c>
      <c r="IG1" s="3" t="s">
        <v>239</v>
      </c>
      <c r="IH1" s="3" t="s">
        <v>240</v>
      </c>
      <c r="II1" s="3" t="s">
        <v>241</v>
      </c>
      <c r="IJ1" s="3" t="s">
        <v>242</v>
      </c>
      <c r="IK1" s="3" t="s">
        <v>243</v>
      </c>
      <c r="IL1" s="3" t="s">
        <v>244</v>
      </c>
      <c r="IM1" s="3" t="s">
        <v>245</v>
      </c>
      <c r="IN1" s="3" t="s">
        <v>246</v>
      </c>
      <c r="IO1" s="3" t="s">
        <v>247</v>
      </c>
      <c r="IP1" s="3" t="s">
        <v>248</v>
      </c>
      <c r="IQ1" s="3" t="s">
        <v>249</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44228</v>
      </c>
      <c r="C8" s="6">
        <v>44228</v>
      </c>
      <c r="D8" s="6">
        <v>44228</v>
      </c>
      <c r="E8" s="6">
        <v>44228</v>
      </c>
      <c r="F8" s="6">
        <v>44228</v>
      </c>
      <c r="G8" s="6">
        <v>44228</v>
      </c>
      <c r="H8" s="6">
        <v>44228</v>
      </c>
      <c r="I8" s="6">
        <v>44228</v>
      </c>
      <c r="J8" s="6">
        <v>44228</v>
      </c>
      <c r="K8" s="6">
        <v>44228</v>
      </c>
      <c r="L8" s="6">
        <v>44228</v>
      </c>
      <c r="M8" s="6">
        <v>44228</v>
      </c>
      <c r="N8" s="6">
        <v>44228</v>
      </c>
      <c r="O8" s="6">
        <v>44228</v>
      </c>
      <c r="P8" s="6">
        <v>44228</v>
      </c>
      <c r="Q8" s="6">
        <v>44228</v>
      </c>
      <c r="R8" s="6">
        <v>44228</v>
      </c>
      <c r="S8" s="6">
        <v>44228</v>
      </c>
      <c r="T8" s="6">
        <v>44228</v>
      </c>
      <c r="U8" s="6">
        <v>44228</v>
      </c>
      <c r="V8" s="6">
        <v>44228</v>
      </c>
      <c r="W8" s="6">
        <v>44228</v>
      </c>
      <c r="X8" s="6">
        <v>44228</v>
      </c>
      <c r="Y8" s="6">
        <v>44228</v>
      </c>
      <c r="Z8" s="6">
        <v>44228</v>
      </c>
      <c r="AA8" s="6">
        <v>44228</v>
      </c>
      <c r="AB8" s="6">
        <v>44228</v>
      </c>
      <c r="AC8" s="6">
        <v>44228</v>
      </c>
      <c r="AD8" s="6">
        <v>44228</v>
      </c>
      <c r="AE8" s="6">
        <v>44228</v>
      </c>
      <c r="AF8" s="6">
        <v>44228</v>
      </c>
      <c r="AG8" s="6">
        <v>44228</v>
      </c>
      <c r="AH8" s="6">
        <v>44228</v>
      </c>
      <c r="AI8" s="6">
        <v>44228</v>
      </c>
      <c r="AJ8" s="6">
        <v>44228</v>
      </c>
      <c r="AK8" s="6">
        <v>44228</v>
      </c>
      <c r="AL8" s="6">
        <v>44228</v>
      </c>
      <c r="AM8" s="6">
        <v>44228</v>
      </c>
      <c r="AN8" s="6">
        <v>44228</v>
      </c>
      <c r="AO8" s="6">
        <v>44228</v>
      </c>
      <c r="AP8" s="6">
        <v>44228</v>
      </c>
      <c r="AQ8" s="6">
        <v>44228</v>
      </c>
      <c r="AR8" s="6">
        <v>44228</v>
      </c>
      <c r="AS8" s="6">
        <v>44228</v>
      </c>
      <c r="AT8" s="6">
        <v>44228</v>
      </c>
      <c r="AU8" s="6">
        <v>44228</v>
      </c>
      <c r="AV8" s="6">
        <v>44228</v>
      </c>
      <c r="AW8" s="6">
        <v>44228</v>
      </c>
      <c r="AX8" s="6">
        <v>44228</v>
      </c>
      <c r="AY8" s="6">
        <v>44228</v>
      </c>
      <c r="AZ8" s="6">
        <v>44228</v>
      </c>
      <c r="BA8" s="6">
        <v>44228</v>
      </c>
      <c r="BB8" s="6">
        <v>44228</v>
      </c>
      <c r="BC8" s="6">
        <v>44228</v>
      </c>
      <c r="BD8" s="6">
        <v>44228</v>
      </c>
      <c r="BE8" s="6">
        <v>44228</v>
      </c>
      <c r="BF8" s="6">
        <v>44228</v>
      </c>
      <c r="BG8" s="6">
        <v>44228</v>
      </c>
      <c r="BH8" s="6">
        <v>44228</v>
      </c>
      <c r="BI8" s="6">
        <v>44228</v>
      </c>
      <c r="BJ8" s="6">
        <v>44228</v>
      </c>
      <c r="BK8" s="6">
        <v>44228</v>
      </c>
      <c r="BL8" s="6">
        <v>44228</v>
      </c>
      <c r="BM8" s="6">
        <v>44228</v>
      </c>
      <c r="BN8" s="6">
        <v>44228</v>
      </c>
      <c r="BO8" s="6">
        <v>44228</v>
      </c>
      <c r="BP8" s="6">
        <v>44228</v>
      </c>
      <c r="BQ8" s="6">
        <v>44228</v>
      </c>
      <c r="BR8" s="6">
        <v>44228</v>
      </c>
      <c r="BS8" s="6">
        <v>44228</v>
      </c>
      <c r="BT8" s="6">
        <v>44228</v>
      </c>
      <c r="BU8" s="6">
        <v>44228</v>
      </c>
      <c r="BV8" s="6">
        <v>44228</v>
      </c>
      <c r="BW8" s="6">
        <v>44228</v>
      </c>
      <c r="BX8" s="6">
        <v>44228</v>
      </c>
      <c r="BY8" s="6">
        <v>44228</v>
      </c>
      <c r="BZ8" s="6">
        <v>44228</v>
      </c>
      <c r="CA8" s="6">
        <v>44228</v>
      </c>
      <c r="CB8" s="6">
        <v>44228</v>
      </c>
      <c r="CC8" s="6">
        <v>44228</v>
      </c>
      <c r="CD8" s="6">
        <v>44228</v>
      </c>
      <c r="CE8" s="6">
        <v>44228</v>
      </c>
      <c r="CF8" s="6">
        <v>44228</v>
      </c>
      <c r="CG8" s="6">
        <v>44228</v>
      </c>
      <c r="CH8" s="6">
        <v>44228</v>
      </c>
      <c r="CI8" s="6">
        <v>44228</v>
      </c>
      <c r="CJ8" s="6">
        <v>44228</v>
      </c>
      <c r="CK8" s="6">
        <v>44228</v>
      </c>
      <c r="CL8" s="6">
        <v>44228</v>
      </c>
      <c r="CM8" s="6">
        <v>44228</v>
      </c>
      <c r="CN8" s="6">
        <v>44228</v>
      </c>
      <c r="CO8" s="6">
        <v>44228</v>
      </c>
      <c r="CP8" s="6">
        <v>44228</v>
      </c>
      <c r="CQ8" s="6">
        <v>44228</v>
      </c>
      <c r="CR8" s="6">
        <v>44228</v>
      </c>
      <c r="CS8" s="6">
        <v>44228</v>
      </c>
      <c r="CT8" s="6">
        <v>44228</v>
      </c>
      <c r="CU8" s="6">
        <v>44228</v>
      </c>
      <c r="CV8" s="6">
        <v>44228</v>
      </c>
      <c r="CW8" s="6">
        <v>44228</v>
      </c>
      <c r="CX8" s="6">
        <v>44228</v>
      </c>
      <c r="CY8" s="6">
        <v>44228</v>
      </c>
      <c r="CZ8" s="6">
        <v>44228</v>
      </c>
      <c r="DA8" s="6">
        <v>44228</v>
      </c>
      <c r="DB8" s="6">
        <v>44228</v>
      </c>
      <c r="DC8" s="6">
        <v>44228</v>
      </c>
      <c r="DD8" s="6">
        <v>44228</v>
      </c>
      <c r="DE8" s="6">
        <v>44228</v>
      </c>
      <c r="DF8" s="6">
        <v>44228</v>
      </c>
      <c r="DG8" s="6">
        <v>44228</v>
      </c>
      <c r="DH8" s="6">
        <v>44228</v>
      </c>
      <c r="DI8" s="6">
        <v>44228</v>
      </c>
      <c r="DJ8" s="6">
        <v>44228</v>
      </c>
      <c r="DK8" s="6">
        <v>44228</v>
      </c>
      <c r="DL8" s="6">
        <v>44228</v>
      </c>
      <c r="DM8" s="6">
        <v>44228</v>
      </c>
      <c r="DN8" s="6">
        <v>44228</v>
      </c>
      <c r="DO8" s="6">
        <v>44228</v>
      </c>
      <c r="DP8" s="6">
        <v>44228</v>
      </c>
      <c r="DQ8" s="6">
        <v>44228</v>
      </c>
      <c r="DR8" s="6">
        <v>44228</v>
      </c>
      <c r="DS8" s="6">
        <v>44228</v>
      </c>
      <c r="DT8" s="6">
        <v>44228</v>
      </c>
      <c r="DU8" s="6">
        <v>44228</v>
      </c>
      <c r="DV8" s="6">
        <v>44228</v>
      </c>
      <c r="DW8" s="6">
        <v>44228</v>
      </c>
      <c r="DX8" s="6">
        <v>44228</v>
      </c>
      <c r="DY8" s="6">
        <v>44228</v>
      </c>
      <c r="DZ8" s="6">
        <v>44228</v>
      </c>
      <c r="EA8" s="6">
        <v>44228</v>
      </c>
      <c r="EB8" s="6">
        <v>44228</v>
      </c>
      <c r="EC8" s="6">
        <v>44228</v>
      </c>
      <c r="ED8" s="6">
        <v>44228</v>
      </c>
      <c r="EE8" s="6">
        <v>44228</v>
      </c>
      <c r="EF8" s="6">
        <v>44228</v>
      </c>
      <c r="EG8" s="6">
        <v>44228</v>
      </c>
      <c r="EH8" s="6">
        <v>44228</v>
      </c>
      <c r="EI8" s="6">
        <v>44228</v>
      </c>
      <c r="EJ8" s="6">
        <v>44228</v>
      </c>
      <c r="EK8" s="6">
        <v>44228</v>
      </c>
      <c r="EL8" s="6">
        <v>44228</v>
      </c>
      <c r="EM8" s="6">
        <v>44228</v>
      </c>
      <c r="EN8" s="6">
        <v>44228</v>
      </c>
      <c r="EO8" s="6">
        <v>44228</v>
      </c>
      <c r="EP8" s="6">
        <v>44228</v>
      </c>
      <c r="EQ8" s="6">
        <v>44228</v>
      </c>
      <c r="ER8" s="6">
        <v>44228</v>
      </c>
      <c r="ES8" s="6">
        <v>44228</v>
      </c>
      <c r="ET8" s="6">
        <v>44228</v>
      </c>
      <c r="EU8" s="6">
        <v>44228</v>
      </c>
      <c r="EV8" s="6">
        <v>44228</v>
      </c>
      <c r="EW8" s="6">
        <v>44228</v>
      </c>
      <c r="EX8" s="6">
        <v>44228</v>
      </c>
      <c r="EY8" s="6">
        <v>44228</v>
      </c>
      <c r="EZ8" s="6">
        <v>44228</v>
      </c>
      <c r="FA8" s="6">
        <v>44228</v>
      </c>
      <c r="FB8" s="6">
        <v>44228</v>
      </c>
      <c r="FC8" s="6">
        <v>44228</v>
      </c>
      <c r="FD8" s="6">
        <v>44228</v>
      </c>
      <c r="FE8" s="6">
        <v>44228</v>
      </c>
      <c r="FF8" s="6">
        <v>44228</v>
      </c>
      <c r="FG8" s="6">
        <v>44228</v>
      </c>
      <c r="FH8" s="6">
        <v>44228</v>
      </c>
      <c r="FI8" s="6">
        <v>44228</v>
      </c>
      <c r="FJ8" s="6">
        <v>44228</v>
      </c>
      <c r="FK8" s="6">
        <v>44228</v>
      </c>
      <c r="FL8" s="6">
        <v>44228</v>
      </c>
      <c r="FM8" s="6">
        <v>44228</v>
      </c>
      <c r="FN8" s="6">
        <v>44228</v>
      </c>
      <c r="FO8" s="6">
        <v>44228</v>
      </c>
      <c r="FP8" s="6">
        <v>44228</v>
      </c>
      <c r="FQ8" s="6">
        <v>44228</v>
      </c>
      <c r="FR8" s="6">
        <v>44228</v>
      </c>
      <c r="FS8" s="6">
        <v>44228</v>
      </c>
      <c r="FT8" s="6">
        <v>44228</v>
      </c>
      <c r="FU8" s="6">
        <v>44228</v>
      </c>
      <c r="FV8" s="6">
        <v>44228</v>
      </c>
      <c r="FW8" s="6">
        <v>44228</v>
      </c>
      <c r="FX8" s="6">
        <v>44228</v>
      </c>
      <c r="FY8" s="6">
        <v>44228</v>
      </c>
      <c r="FZ8" s="6">
        <v>44228</v>
      </c>
      <c r="GA8" s="6">
        <v>44228</v>
      </c>
      <c r="GB8" s="6">
        <v>44228</v>
      </c>
      <c r="GC8" s="6">
        <v>44228</v>
      </c>
      <c r="GD8" s="6">
        <v>44228</v>
      </c>
      <c r="GE8" s="6">
        <v>44228</v>
      </c>
      <c r="GF8" s="6">
        <v>44228</v>
      </c>
      <c r="GG8" s="6">
        <v>44228</v>
      </c>
      <c r="GH8" s="6">
        <v>44228</v>
      </c>
      <c r="GI8" s="6">
        <v>44228</v>
      </c>
      <c r="GJ8" s="6">
        <v>44228</v>
      </c>
      <c r="GK8" s="6">
        <v>44228</v>
      </c>
      <c r="GL8" s="6">
        <v>44228</v>
      </c>
      <c r="GM8" s="6">
        <v>44228</v>
      </c>
      <c r="GN8" s="6">
        <v>44228</v>
      </c>
      <c r="GO8" s="6">
        <v>44228</v>
      </c>
      <c r="GP8" s="6">
        <v>44228</v>
      </c>
      <c r="GQ8" s="6">
        <v>44228</v>
      </c>
      <c r="GR8" s="6">
        <v>44228</v>
      </c>
      <c r="GS8" s="6">
        <v>44228</v>
      </c>
      <c r="GT8" s="6">
        <v>44228</v>
      </c>
      <c r="GU8" s="6">
        <v>44228</v>
      </c>
      <c r="GV8" s="6">
        <v>44228</v>
      </c>
      <c r="GW8" s="6">
        <v>44228</v>
      </c>
      <c r="GX8" s="6">
        <v>44228</v>
      </c>
      <c r="GY8" s="6">
        <v>44228</v>
      </c>
      <c r="GZ8" s="6">
        <v>44228</v>
      </c>
      <c r="HA8" s="6">
        <v>44228</v>
      </c>
      <c r="HB8" s="6">
        <v>44228</v>
      </c>
      <c r="HC8" s="6">
        <v>44228</v>
      </c>
      <c r="HD8" s="6">
        <v>44228</v>
      </c>
      <c r="HE8" s="6">
        <v>44228</v>
      </c>
      <c r="HF8" s="6">
        <v>44228</v>
      </c>
      <c r="HG8" s="6">
        <v>44228</v>
      </c>
      <c r="HH8" s="6">
        <v>44228</v>
      </c>
      <c r="HI8" s="6">
        <v>44228</v>
      </c>
      <c r="HJ8" s="6">
        <v>44228</v>
      </c>
      <c r="HK8" s="6">
        <v>44228</v>
      </c>
      <c r="HL8" s="6">
        <v>44228</v>
      </c>
      <c r="HM8" s="6">
        <v>44228</v>
      </c>
      <c r="HN8" s="6">
        <v>44228</v>
      </c>
      <c r="HO8" s="6">
        <v>44228</v>
      </c>
      <c r="HP8" s="6">
        <v>44228</v>
      </c>
      <c r="HQ8" s="6">
        <v>44228</v>
      </c>
      <c r="HR8" s="6">
        <v>44228</v>
      </c>
      <c r="HS8" s="6">
        <v>44228</v>
      </c>
      <c r="HT8" s="6">
        <v>44228</v>
      </c>
      <c r="HU8" s="6">
        <v>44228</v>
      </c>
      <c r="HV8" s="6">
        <v>44228</v>
      </c>
      <c r="HW8" s="6">
        <v>44228</v>
      </c>
      <c r="HX8" s="6">
        <v>44228</v>
      </c>
      <c r="HY8" s="6">
        <v>44228</v>
      </c>
      <c r="HZ8" s="6">
        <v>44228</v>
      </c>
      <c r="IA8" s="6">
        <v>44228</v>
      </c>
      <c r="IB8" s="6">
        <v>44228</v>
      </c>
      <c r="IC8" s="6">
        <v>44228</v>
      </c>
      <c r="ID8" s="6">
        <v>44228</v>
      </c>
      <c r="IE8" s="6">
        <v>44228</v>
      </c>
      <c r="IF8" s="6">
        <v>44228</v>
      </c>
      <c r="IG8" s="6">
        <v>44228</v>
      </c>
      <c r="IH8" s="6">
        <v>44228</v>
      </c>
      <c r="II8" s="6">
        <v>44228</v>
      </c>
      <c r="IJ8" s="6">
        <v>44228</v>
      </c>
      <c r="IK8" s="6">
        <v>44228</v>
      </c>
      <c r="IL8" s="6">
        <v>44228</v>
      </c>
      <c r="IM8" s="6">
        <v>44228</v>
      </c>
      <c r="IN8" s="6">
        <v>44228</v>
      </c>
      <c r="IO8" s="6">
        <v>44228</v>
      </c>
      <c r="IP8" s="6">
        <v>44228</v>
      </c>
      <c r="IQ8" s="6">
        <v>44228</v>
      </c>
    </row>
    <row r="9" spans="1:251">
      <c r="A9" s="4" t="s">
        <v>257</v>
      </c>
      <c r="B9" s="1">
        <v>7</v>
      </c>
      <c r="C9" s="1">
        <v>7</v>
      </c>
      <c r="D9" s="1">
        <v>7</v>
      </c>
      <c r="E9" s="1">
        <v>7</v>
      </c>
      <c r="F9" s="1">
        <v>7</v>
      </c>
      <c r="G9" s="1">
        <v>7</v>
      </c>
      <c r="H9" s="1">
        <v>7</v>
      </c>
      <c r="I9" s="1">
        <v>7</v>
      </c>
      <c r="J9" s="1">
        <v>7</v>
      </c>
      <c r="K9" s="1">
        <v>7</v>
      </c>
      <c r="L9" s="1">
        <v>7</v>
      </c>
      <c r="M9" s="1">
        <v>7</v>
      </c>
      <c r="N9" s="1">
        <v>7</v>
      </c>
      <c r="O9" s="1">
        <v>7</v>
      </c>
      <c r="P9" s="1">
        <v>7</v>
      </c>
      <c r="Q9" s="1">
        <v>7</v>
      </c>
      <c r="R9" s="1">
        <v>7</v>
      </c>
      <c r="S9" s="1">
        <v>7</v>
      </c>
      <c r="T9" s="1">
        <v>7</v>
      </c>
      <c r="U9" s="1">
        <v>7</v>
      </c>
      <c r="V9" s="1">
        <v>7</v>
      </c>
      <c r="W9" s="1">
        <v>7</v>
      </c>
      <c r="X9" s="1">
        <v>7</v>
      </c>
      <c r="Y9" s="1">
        <v>7</v>
      </c>
      <c r="Z9" s="1">
        <v>7</v>
      </c>
      <c r="AA9" s="1">
        <v>7</v>
      </c>
      <c r="AB9" s="1">
        <v>7</v>
      </c>
      <c r="AC9" s="1">
        <v>7</v>
      </c>
      <c r="AD9" s="1">
        <v>7</v>
      </c>
      <c r="AE9" s="1">
        <v>7</v>
      </c>
      <c r="AF9" s="1">
        <v>7</v>
      </c>
      <c r="AG9" s="1">
        <v>7</v>
      </c>
      <c r="AH9" s="1">
        <v>7</v>
      </c>
      <c r="AI9" s="1">
        <v>7</v>
      </c>
      <c r="AJ9" s="1">
        <v>7</v>
      </c>
      <c r="AK9" s="1">
        <v>7</v>
      </c>
      <c r="AL9" s="1">
        <v>7</v>
      </c>
      <c r="AM9" s="1">
        <v>7</v>
      </c>
      <c r="AN9" s="1">
        <v>7</v>
      </c>
      <c r="AO9" s="1">
        <v>7</v>
      </c>
      <c r="AP9" s="1">
        <v>7</v>
      </c>
      <c r="AQ9" s="1">
        <v>7</v>
      </c>
      <c r="AR9" s="1">
        <v>7</v>
      </c>
      <c r="AS9" s="1">
        <v>7</v>
      </c>
      <c r="AT9" s="1">
        <v>7</v>
      </c>
      <c r="AU9" s="1">
        <v>7</v>
      </c>
      <c r="AV9" s="1">
        <v>7</v>
      </c>
      <c r="AW9" s="1">
        <v>7</v>
      </c>
      <c r="AX9" s="1">
        <v>7</v>
      </c>
      <c r="AY9" s="1">
        <v>7</v>
      </c>
      <c r="AZ9" s="1">
        <v>7</v>
      </c>
      <c r="BA9" s="1">
        <v>7</v>
      </c>
      <c r="BB9" s="1">
        <v>7</v>
      </c>
      <c r="BC9" s="1">
        <v>7</v>
      </c>
      <c r="BD9" s="1">
        <v>7</v>
      </c>
      <c r="BE9" s="1">
        <v>7</v>
      </c>
      <c r="BF9" s="1">
        <v>7</v>
      </c>
      <c r="BG9" s="1">
        <v>7</v>
      </c>
      <c r="BH9" s="1">
        <v>7</v>
      </c>
      <c r="BI9" s="1">
        <v>7</v>
      </c>
      <c r="BJ9" s="1">
        <v>7</v>
      </c>
      <c r="BK9" s="1">
        <v>7</v>
      </c>
      <c r="BL9" s="1">
        <v>7</v>
      </c>
      <c r="BM9" s="1">
        <v>7</v>
      </c>
      <c r="BN9" s="1">
        <v>7</v>
      </c>
      <c r="BO9" s="1">
        <v>7</v>
      </c>
      <c r="BP9" s="1">
        <v>7</v>
      </c>
      <c r="BQ9" s="1">
        <v>7</v>
      </c>
      <c r="BR9" s="1">
        <v>7</v>
      </c>
      <c r="BS9" s="1">
        <v>7</v>
      </c>
      <c r="BT9" s="1">
        <v>7</v>
      </c>
      <c r="BU9" s="1">
        <v>7</v>
      </c>
      <c r="BV9" s="1">
        <v>7</v>
      </c>
      <c r="BW9" s="1">
        <v>7</v>
      </c>
      <c r="BX9" s="1">
        <v>7</v>
      </c>
      <c r="BY9" s="1">
        <v>7</v>
      </c>
      <c r="BZ9" s="1">
        <v>7</v>
      </c>
      <c r="CA9" s="1">
        <v>7</v>
      </c>
      <c r="CB9" s="1">
        <v>7</v>
      </c>
      <c r="CC9" s="1">
        <v>7</v>
      </c>
      <c r="CD9" s="1">
        <v>7</v>
      </c>
      <c r="CE9" s="1">
        <v>7</v>
      </c>
      <c r="CF9" s="1">
        <v>7</v>
      </c>
      <c r="CG9" s="1">
        <v>7</v>
      </c>
      <c r="CH9" s="1">
        <v>7</v>
      </c>
      <c r="CI9" s="1">
        <v>7</v>
      </c>
      <c r="CJ9" s="1">
        <v>7</v>
      </c>
      <c r="CK9" s="1">
        <v>7</v>
      </c>
      <c r="CL9" s="1">
        <v>7</v>
      </c>
      <c r="CM9" s="1">
        <v>7</v>
      </c>
      <c r="CN9" s="1">
        <v>7</v>
      </c>
      <c r="CO9" s="1">
        <v>7</v>
      </c>
      <c r="CP9" s="1">
        <v>7</v>
      </c>
      <c r="CQ9" s="1">
        <v>7</v>
      </c>
      <c r="CR9" s="1">
        <v>7</v>
      </c>
      <c r="CS9" s="1">
        <v>7</v>
      </c>
      <c r="CT9" s="1">
        <v>7</v>
      </c>
      <c r="CU9" s="1">
        <v>7</v>
      </c>
      <c r="CV9" s="1">
        <v>7</v>
      </c>
      <c r="CW9" s="1">
        <v>7</v>
      </c>
      <c r="CX9" s="1">
        <v>7</v>
      </c>
      <c r="CY9" s="1">
        <v>7</v>
      </c>
      <c r="CZ9" s="1">
        <v>7</v>
      </c>
      <c r="DA9" s="1">
        <v>7</v>
      </c>
      <c r="DB9" s="1">
        <v>7</v>
      </c>
      <c r="DC9" s="1">
        <v>7</v>
      </c>
      <c r="DD9" s="1">
        <v>7</v>
      </c>
      <c r="DE9" s="1">
        <v>7</v>
      </c>
      <c r="DF9" s="1">
        <v>7</v>
      </c>
      <c r="DG9" s="1">
        <v>7</v>
      </c>
      <c r="DH9" s="1">
        <v>7</v>
      </c>
      <c r="DI9" s="1">
        <v>7</v>
      </c>
      <c r="DJ9" s="1">
        <v>7</v>
      </c>
      <c r="DK9" s="1">
        <v>7</v>
      </c>
      <c r="DL9" s="1">
        <v>7</v>
      </c>
      <c r="DM9" s="1">
        <v>7</v>
      </c>
      <c r="DN9" s="1">
        <v>7</v>
      </c>
      <c r="DO9" s="1">
        <v>7</v>
      </c>
      <c r="DP9" s="1">
        <v>7</v>
      </c>
      <c r="DQ9" s="1">
        <v>7</v>
      </c>
      <c r="DR9" s="1">
        <v>7</v>
      </c>
      <c r="DS9" s="1">
        <v>7</v>
      </c>
      <c r="DT9" s="1">
        <v>7</v>
      </c>
      <c r="DU9" s="1">
        <v>7</v>
      </c>
      <c r="DV9" s="1">
        <v>7</v>
      </c>
      <c r="DW9" s="1">
        <v>7</v>
      </c>
      <c r="DX9" s="1">
        <v>7</v>
      </c>
      <c r="DY9" s="1">
        <v>7</v>
      </c>
      <c r="DZ9" s="1">
        <v>7</v>
      </c>
      <c r="EA9" s="1">
        <v>7</v>
      </c>
      <c r="EB9" s="1">
        <v>7</v>
      </c>
      <c r="EC9" s="1">
        <v>7</v>
      </c>
      <c r="ED9" s="1">
        <v>7</v>
      </c>
      <c r="EE9" s="1">
        <v>7</v>
      </c>
      <c r="EF9" s="1">
        <v>7</v>
      </c>
      <c r="EG9" s="1">
        <v>7</v>
      </c>
      <c r="EH9" s="1">
        <v>7</v>
      </c>
      <c r="EI9" s="1">
        <v>7</v>
      </c>
      <c r="EJ9" s="1">
        <v>7</v>
      </c>
      <c r="EK9" s="1">
        <v>7</v>
      </c>
      <c r="EL9" s="1">
        <v>7</v>
      </c>
      <c r="EM9" s="1">
        <v>7</v>
      </c>
      <c r="EN9" s="1">
        <v>7</v>
      </c>
      <c r="EO9" s="1">
        <v>7</v>
      </c>
      <c r="EP9" s="1">
        <v>7</v>
      </c>
      <c r="EQ9" s="1">
        <v>7</v>
      </c>
      <c r="ER9" s="1">
        <v>7</v>
      </c>
      <c r="ES9" s="1">
        <v>7</v>
      </c>
      <c r="ET9" s="1">
        <v>7</v>
      </c>
      <c r="EU9" s="1">
        <v>7</v>
      </c>
      <c r="EV9" s="1">
        <v>7</v>
      </c>
      <c r="EW9" s="1">
        <v>7</v>
      </c>
      <c r="EX9" s="1">
        <v>7</v>
      </c>
      <c r="EY9" s="1">
        <v>7</v>
      </c>
      <c r="EZ9" s="1">
        <v>7</v>
      </c>
      <c r="FA9" s="1">
        <v>7</v>
      </c>
      <c r="FB9" s="1">
        <v>7</v>
      </c>
      <c r="FC9" s="1">
        <v>7</v>
      </c>
      <c r="FD9" s="1">
        <v>7</v>
      </c>
      <c r="FE9" s="1">
        <v>7</v>
      </c>
      <c r="FF9" s="1">
        <v>7</v>
      </c>
      <c r="FG9" s="1">
        <v>7</v>
      </c>
      <c r="FH9" s="1">
        <v>7</v>
      </c>
      <c r="FI9" s="1">
        <v>7</v>
      </c>
      <c r="FJ9" s="1">
        <v>7</v>
      </c>
      <c r="FK9" s="1">
        <v>7</v>
      </c>
      <c r="FL9" s="1">
        <v>7</v>
      </c>
      <c r="FM9" s="1">
        <v>7</v>
      </c>
      <c r="FN9" s="1">
        <v>7</v>
      </c>
      <c r="FO9" s="1">
        <v>7</v>
      </c>
      <c r="FP9" s="1">
        <v>7</v>
      </c>
      <c r="FQ9" s="1">
        <v>7</v>
      </c>
      <c r="FR9" s="1">
        <v>7</v>
      </c>
      <c r="FS9" s="1">
        <v>7</v>
      </c>
      <c r="FT9" s="1">
        <v>7</v>
      </c>
      <c r="FU9" s="1">
        <v>7</v>
      </c>
      <c r="FV9" s="1">
        <v>7</v>
      </c>
      <c r="FW9" s="1">
        <v>7</v>
      </c>
      <c r="FX9" s="1">
        <v>7</v>
      </c>
      <c r="FY9" s="1">
        <v>7</v>
      </c>
      <c r="FZ9" s="1">
        <v>7</v>
      </c>
      <c r="GA9" s="1">
        <v>7</v>
      </c>
      <c r="GB9" s="1">
        <v>7</v>
      </c>
      <c r="GC9" s="1">
        <v>7</v>
      </c>
      <c r="GD9" s="1">
        <v>7</v>
      </c>
      <c r="GE9" s="1">
        <v>7</v>
      </c>
      <c r="GF9" s="1">
        <v>7</v>
      </c>
      <c r="GG9" s="1">
        <v>7</v>
      </c>
      <c r="GH9" s="1">
        <v>7</v>
      </c>
      <c r="GI9" s="1">
        <v>7</v>
      </c>
      <c r="GJ9" s="1">
        <v>7</v>
      </c>
      <c r="GK9" s="1">
        <v>7</v>
      </c>
      <c r="GL9" s="1">
        <v>7</v>
      </c>
      <c r="GM9" s="1">
        <v>7</v>
      </c>
      <c r="GN9" s="1">
        <v>7</v>
      </c>
      <c r="GO9" s="1">
        <v>7</v>
      </c>
      <c r="GP9" s="1">
        <v>7</v>
      </c>
      <c r="GQ9" s="1">
        <v>7</v>
      </c>
      <c r="GR9" s="1">
        <v>7</v>
      </c>
      <c r="GS9" s="1">
        <v>7</v>
      </c>
      <c r="GT9" s="1">
        <v>7</v>
      </c>
      <c r="GU9" s="1">
        <v>7</v>
      </c>
      <c r="GV9" s="1">
        <v>7</v>
      </c>
      <c r="GW9" s="1">
        <v>7</v>
      </c>
      <c r="GX9" s="1">
        <v>7</v>
      </c>
      <c r="GY9" s="1">
        <v>7</v>
      </c>
      <c r="GZ9" s="1">
        <v>7</v>
      </c>
      <c r="HA9" s="1">
        <v>7</v>
      </c>
      <c r="HB9" s="1">
        <v>7</v>
      </c>
      <c r="HC9" s="1">
        <v>7</v>
      </c>
      <c r="HD9" s="1">
        <v>7</v>
      </c>
      <c r="HE9" s="1">
        <v>7</v>
      </c>
      <c r="HF9" s="1">
        <v>7</v>
      </c>
      <c r="HG9" s="1">
        <v>7</v>
      </c>
      <c r="HH9" s="1">
        <v>7</v>
      </c>
      <c r="HI9" s="1">
        <v>7</v>
      </c>
      <c r="HJ9" s="1">
        <v>7</v>
      </c>
      <c r="HK9" s="1">
        <v>7</v>
      </c>
      <c r="HL9" s="1">
        <v>7</v>
      </c>
      <c r="HM9" s="1">
        <v>7</v>
      </c>
      <c r="HN9" s="1">
        <v>7</v>
      </c>
      <c r="HO9" s="1">
        <v>7</v>
      </c>
      <c r="HP9" s="1">
        <v>7</v>
      </c>
      <c r="HQ9" s="1">
        <v>7</v>
      </c>
      <c r="HR9" s="1">
        <v>7</v>
      </c>
      <c r="HS9" s="1">
        <v>7</v>
      </c>
      <c r="HT9" s="1">
        <v>7</v>
      </c>
      <c r="HU9" s="1">
        <v>7</v>
      </c>
      <c r="HV9" s="1">
        <v>7</v>
      </c>
      <c r="HW9" s="1">
        <v>7</v>
      </c>
      <c r="HX9" s="1">
        <v>7</v>
      </c>
      <c r="HY9" s="1">
        <v>7</v>
      </c>
      <c r="HZ9" s="1">
        <v>7</v>
      </c>
      <c r="IA9" s="1">
        <v>7</v>
      </c>
      <c r="IB9" s="1">
        <v>7</v>
      </c>
      <c r="IC9" s="1">
        <v>7</v>
      </c>
      <c r="ID9" s="1">
        <v>7</v>
      </c>
      <c r="IE9" s="1">
        <v>7</v>
      </c>
      <c r="IF9" s="1">
        <v>7</v>
      </c>
      <c r="IG9" s="1">
        <v>7</v>
      </c>
      <c r="IH9" s="1">
        <v>7</v>
      </c>
      <c r="II9" s="1">
        <v>7</v>
      </c>
      <c r="IJ9" s="1">
        <v>7</v>
      </c>
      <c r="IK9" s="1">
        <v>7</v>
      </c>
      <c r="IL9" s="1">
        <v>7</v>
      </c>
      <c r="IM9" s="1">
        <v>7</v>
      </c>
      <c r="IN9" s="1">
        <v>7</v>
      </c>
      <c r="IO9" s="1">
        <v>7</v>
      </c>
      <c r="IP9" s="1">
        <v>7</v>
      </c>
      <c r="IQ9" s="1">
        <v>7</v>
      </c>
    </row>
    <row r="10" spans="1:251">
      <c r="A10" s="4" t="s">
        <v>258</v>
      </c>
      <c r="B10" s="8" t="s">
        <v>262</v>
      </c>
      <c r="C10" s="8" t="s">
        <v>263</v>
      </c>
      <c r="D10" s="8" t="s">
        <v>264</v>
      </c>
      <c r="E10" s="8" t="s">
        <v>265</v>
      </c>
      <c r="F10" s="8" t="s">
        <v>266</v>
      </c>
      <c r="G10" s="8" t="s">
        <v>267</v>
      </c>
      <c r="H10" s="8" t="s">
        <v>268</v>
      </c>
      <c r="I10" s="8" t="s">
        <v>269</v>
      </c>
      <c r="J10" s="8" t="s">
        <v>270</v>
      </c>
      <c r="K10" s="8" t="s">
        <v>271</v>
      </c>
      <c r="L10" s="8" t="s">
        <v>272</v>
      </c>
      <c r="M10" s="8" t="s">
        <v>273</v>
      </c>
      <c r="N10" s="8" t="s">
        <v>274</v>
      </c>
      <c r="O10" s="8" t="s">
        <v>275</v>
      </c>
      <c r="P10" s="8" t="s">
        <v>276</v>
      </c>
      <c r="Q10" s="8" t="s">
        <v>277</v>
      </c>
      <c r="R10" s="8" t="s">
        <v>278</v>
      </c>
      <c r="S10" s="8" t="s">
        <v>279</v>
      </c>
      <c r="T10" s="8" t="s">
        <v>280</v>
      </c>
      <c r="U10" s="8" t="s">
        <v>281</v>
      </c>
      <c r="V10" s="8" t="s">
        <v>282</v>
      </c>
      <c r="W10" s="8" t="s">
        <v>283</v>
      </c>
      <c r="X10" s="8" t="s">
        <v>284</v>
      </c>
      <c r="Y10" s="8" t="s">
        <v>285</v>
      </c>
      <c r="Z10" s="8" t="s">
        <v>286</v>
      </c>
      <c r="AA10" s="8" t="s">
        <v>287</v>
      </c>
      <c r="AB10" s="8" t="s">
        <v>288</v>
      </c>
      <c r="AC10" s="8" t="s">
        <v>289</v>
      </c>
      <c r="AD10" s="8" t="s">
        <v>290</v>
      </c>
      <c r="AE10" s="8" t="s">
        <v>291</v>
      </c>
      <c r="AF10" s="8" t="s">
        <v>292</v>
      </c>
      <c r="AG10" s="8" t="s">
        <v>293</v>
      </c>
      <c r="AH10" s="8" t="s">
        <v>294</v>
      </c>
      <c r="AI10" s="8" t="s">
        <v>295</v>
      </c>
      <c r="AJ10" s="8" t="s">
        <v>296</v>
      </c>
      <c r="AK10" s="8" t="s">
        <v>297</v>
      </c>
      <c r="AL10" s="8" t="s">
        <v>298</v>
      </c>
      <c r="AM10" s="8" t="s">
        <v>299</v>
      </c>
      <c r="AN10" s="8" t="s">
        <v>300</v>
      </c>
      <c r="AO10" s="8" t="s">
        <v>301</v>
      </c>
      <c r="AP10" s="8" t="s">
        <v>302</v>
      </c>
      <c r="AQ10" s="8" t="s">
        <v>303</v>
      </c>
      <c r="AR10" s="8" t="s">
        <v>304</v>
      </c>
      <c r="AS10" s="8" t="s">
        <v>305</v>
      </c>
      <c r="AT10" s="8" t="s">
        <v>306</v>
      </c>
      <c r="AU10" s="8" t="s">
        <v>307</v>
      </c>
      <c r="AV10" s="8" t="s">
        <v>308</v>
      </c>
      <c r="AW10" s="8" t="s">
        <v>309</v>
      </c>
      <c r="AX10" s="8" t="s">
        <v>310</v>
      </c>
      <c r="AY10" s="8" t="s">
        <v>311</v>
      </c>
      <c r="AZ10" s="8" t="s">
        <v>312</v>
      </c>
      <c r="BA10" s="8" t="s">
        <v>313</v>
      </c>
      <c r="BB10" s="8" t="s">
        <v>314</v>
      </c>
      <c r="BC10" s="8" t="s">
        <v>315</v>
      </c>
      <c r="BD10" s="8" t="s">
        <v>316</v>
      </c>
      <c r="BE10" s="8" t="s">
        <v>317</v>
      </c>
      <c r="BF10" s="8" t="s">
        <v>318</v>
      </c>
      <c r="BG10" s="8" t="s">
        <v>319</v>
      </c>
      <c r="BH10" s="8" t="s">
        <v>320</v>
      </c>
      <c r="BI10" s="8" t="s">
        <v>321</v>
      </c>
      <c r="BJ10" s="8" t="s">
        <v>322</v>
      </c>
      <c r="BK10" s="8" t="s">
        <v>323</v>
      </c>
      <c r="BL10" s="8" t="s">
        <v>324</v>
      </c>
      <c r="BM10" s="8" t="s">
        <v>325</v>
      </c>
      <c r="BN10" s="8" t="s">
        <v>326</v>
      </c>
      <c r="BO10" s="8" t="s">
        <v>327</v>
      </c>
      <c r="BP10" s="8" t="s">
        <v>328</v>
      </c>
      <c r="BQ10" s="8" t="s">
        <v>329</v>
      </c>
      <c r="BR10" s="8" t="s">
        <v>330</v>
      </c>
      <c r="BS10" s="8" t="s">
        <v>331</v>
      </c>
      <c r="BT10" s="8" t="s">
        <v>332</v>
      </c>
      <c r="BU10" s="8" t="s">
        <v>333</v>
      </c>
      <c r="BV10" s="8" t="s">
        <v>334</v>
      </c>
      <c r="BW10" s="8" t="s">
        <v>335</v>
      </c>
      <c r="BX10" s="8" t="s">
        <v>336</v>
      </c>
      <c r="BY10" s="8" t="s">
        <v>337</v>
      </c>
      <c r="BZ10" s="8" t="s">
        <v>338</v>
      </c>
      <c r="CA10" s="8" t="s">
        <v>339</v>
      </c>
      <c r="CB10" s="8" t="s">
        <v>340</v>
      </c>
      <c r="CC10" s="8" t="s">
        <v>341</v>
      </c>
      <c r="CD10" s="8" t="s">
        <v>342</v>
      </c>
      <c r="CE10" s="8" t="s">
        <v>343</v>
      </c>
      <c r="CF10" s="8" t="s">
        <v>344</v>
      </c>
      <c r="CG10" s="8" t="s">
        <v>345</v>
      </c>
      <c r="CH10" s="8" t="s">
        <v>346</v>
      </c>
      <c r="CI10" s="8" t="s">
        <v>347</v>
      </c>
      <c r="CJ10" s="8" t="s">
        <v>348</v>
      </c>
      <c r="CK10" s="8" t="s">
        <v>349</v>
      </c>
      <c r="CL10" s="8" t="s">
        <v>350</v>
      </c>
      <c r="CM10" s="8" t="s">
        <v>351</v>
      </c>
      <c r="CN10" s="8" t="s">
        <v>352</v>
      </c>
      <c r="CO10" s="8" t="s">
        <v>353</v>
      </c>
      <c r="CP10" s="8" t="s">
        <v>354</v>
      </c>
      <c r="CQ10" s="8" t="s">
        <v>355</v>
      </c>
      <c r="CR10" s="8" t="s">
        <v>356</v>
      </c>
      <c r="CS10" s="8" t="s">
        <v>357</v>
      </c>
      <c r="CT10" s="8" t="s">
        <v>358</v>
      </c>
      <c r="CU10" s="8" t="s">
        <v>359</v>
      </c>
      <c r="CV10" s="8" t="s">
        <v>360</v>
      </c>
      <c r="CW10" s="8" t="s">
        <v>361</v>
      </c>
      <c r="CX10" s="8" t="s">
        <v>362</v>
      </c>
      <c r="CY10" s="8" t="s">
        <v>363</v>
      </c>
      <c r="CZ10" s="8" t="s">
        <v>364</v>
      </c>
      <c r="DA10" s="8" t="s">
        <v>365</v>
      </c>
      <c r="DB10" s="8" t="s">
        <v>366</v>
      </c>
      <c r="DC10" s="8" t="s">
        <v>367</v>
      </c>
      <c r="DD10" s="8" t="s">
        <v>368</v>
      </c>
      <c r="DE10" s="8" t="s">
        <v>369</v>
      </c>
      <c r="DF10" s="8" t="s">
        <v>370</v>
      </c>
      <c r="DG10" s="8" t="s">
        <v>371</v>
      </c>
      <c r="DH10" s="8" t="s">
        <v>372</v>
      </c>
      <c r="DI10" s="8" t="s">
        <v>373</v>
      </c>
      <c r="DJ10" s="8" t="s">
        <v>374</v>
      </c>
      <c r="DK10" s="8" t="s">
        <v>375</v>
      </c>
      <c r="DL10" s="8" t="s">
        <v>376</v>
      </c>
      <c r="DM10" s="8" t="s">
        <v>377</v>
      </c>
      <c r="DN10" s="8" t="s">
        <v>378</v>
      </c>
      <c r="DO10" s="8" t="s">
        <v>379</v>
      </c>
      <c r="DP10" s="8" t="s">
        <v>380</v>
      </c>
      <c r="DQ10" s="8" t="s">
        <v>381</v>
      </c>
      <c r="DR10" s="8" t="s">
        <v>382</v>
      </c>
      <c r="DS10" s="8" t="s">
        <v>383</v>
      </c>
      <c r="DT10" s="8" t="s">
        <v>384</v>
      </c>
      <c r="DU10" s="8" t="s">
        <v>385</v>
      </c>
      <c r="DV10" s="8" t="s">
        <v>386</v>
      </c>
      <c r="DW10" s="8" t="s">
        <v>387</v>
      </c>
      <c r="DX10" s="8" t="s">
        <v>388</v>
      </c>
      <c r="DY10" s="8" t="s">
        <v>389</v>
      </c>
      <c r="DZ10" s="8" t="s">
        <v>390</v>
      </c>
      <c r="EA10" s="8" t="s">
        <v>391</v>
      </c>
      <c r="EB10" s="8" t="s">
        <v>392</v>
      </c>
      <c r="EC10" s="8" t="s">
        <v>393</v>
      </c>
      <c r="ED10" s="8" t="s">
        <v>394</v>
      </c>
      <c r="EE10" s="8" t="s">
        <v>395</v>
      </c>
      <c r="EF10" s="8" t="s">
        <v>396</v>
      </c>
      <c r="EG10" s="8" t="s">
        <v>397</v>
      </c>
      <c r="EH10" s="8" t="s">
        <v>398</v>
      </c>
      <c r="EI10" s="8" t="s">
        <v>399</v>
      </c>
      <c r="EJ10" s="8" t="s">
        <v>400</v>
      </c>
      <c r="EK10" s="8" t="s">
        <v>401</v>
      </c>
      <c r="EL10" s="8" t="s">
        <v>402</v>
      </c>
      <c r="EM10" s="8" t="s">
        <v>403</v>
      </c>
      <c r="EN10" s="8" t="s">
        <v>404</v>
      </c>
      <c r="EO10" s="8" t="s">
        <v>405</v>
      </c>
      <c r="EP10" s="8" t="s">
        <v>406</v>
      </c>
      <c r="EQ10" s="8" t="s">
        <v>407</v>
      </c>
      <c r="ER10" s="8" t="s">
        <v>408</v>
      </c>
      <c r="ES10" s="8" t="s">
        <v>409</v>
      </c>
      <c r="ET10" s="8" t="s">
        <v>410</v>
      </c>
      <c r="EU10" s="8" t="s">
        <v>411</v>
      </c>
      <c r="EV10" s="8" t="s">
        <v>412</v>
      </c>
      <c r="EW10" s="8" t="s">
        <v>413</v>
      </c>
      <c r="EX10" s="8" t="s">
        <v>414</v>
      </c>
      <c r="EY10" s="8" t="s">
        <v>415</v>
      </c>
      <c r="EZ10" s="8" t="s">
        <v>416</v>
      </c>
      <c r="FA10" s="8" t="s">
        <v>417</v>
      </c>
      <c r="FB10" s="8" t="s">
        <v>418</v>
      </c>
      <c r="FC10" s="8" t="s">
        <v>419</v>
      </c>
      <c r="FD10" s="8" t="s">
        <v>420</v>
      </c>
      <c r="FE10" s="8" t="s">
        <v>421</v>
      </c>
      <c r="FF10" s="8" t="s">
        <v>422</v>
      </c>
      <c r="FG10" s="8" t="s">
        <v>423</v>
      </c>
      <c r="FH10" s="8" t="s">
        <v>424</v>
      </c>
      <c r="FI10" s="8" t="s">
        <v>425</v>
      </c>
      <c r="FJ10" s="8" t="s">
        <v>426</v>
      </c>
      <c r="FK10" s="8" t="s">
        <v>427</v>
      </c>
      <c r="FL10" s="8" t="s">
        <v>428</v>
      </c>
      <c r="FM10" s="8" t="s">
        <v>429</v>
      </c>
      <c r="FN10" s="8" t="s">
        <v>430</v>
      </c>
      <c r="FO10" s="8" t="s">
        <v>431</v>
      </c>
      <c r="FP10" s="8" t="s">
        <v>432</v>
      </c>
      <c r="FQ10" s="8" t="s">
        <v>433</v>
      </c>
      <c r="FR10" s="8" t="s">
        <v>434</v>
      </c>
      <c r="FS10" s="8" t="s">
        <v>435</v>
      </c>
      <c r="FT10" s="8" t="s">
        <v>436</v>
      </c>
      <c r="FU10" s="8" t="s">
        <v>437</v>
      </c>
      <c r="FV10" s="8" t="s">
        <v>438</v>
      </c>
      <c r="FW10" s="8" t="s">
        <v>439</v>
      </c>
      <c r="FX10" s="8" t="s">
        <v>440</v>
      </c>
      <c r="FY10" s="8" t="s">
        <v>441</v>
      </c>
      <c r="FZ10" s="8" t="s">
        <v>442</v>
      </c>
      <c r="GA10" s="8" t="s">
        <v>443</v>
      </c>
      <c r="GB10" s="8" t="s">
        <v>444</v>
      </c>
      <c r="GC10" s="8" t="s">
        <v>445</v>
      </c>
      <c r="GD10" s="8" t="s">
        <v>446</v>
      </c>
      <c r="GE10" s="8" t="s">
        <v>447</v>
      </c>
      <c r="GF10" s="8" t="s">
        <v>448</v>
      </c>
      <c r="GG10" s="8" t="s">
        <v>449</v>
      </c>
      <c r="GH10" s="8" t="s">
        <v>450</v>
      </c>
      <c r="GI10" s="8" t="s">
        <v>451</v>
      </c>
      <c r="GJ10" s="8" t="s">
        <v>452</v>
      </c>
      <c r="GK10" s="8" t="s">
        <v>453</v>
      </c>
      <c r="GL10" s="8" t="s">
        <v>454</v>
      </c>
      <c r="GM10" s="8" t="s">
        <v>455</v>
      </c>
      <c r="GN10" s="8" t="s">
        <v>456</v>
      </c>
      <c r="GO10" s="8" t="s">
        <v>457</v>
      </c>
      <c r="GP10" s="8" t="s">
        <v>458</v>
      </c>
      <c r="GQ10" s="8" t="s">
        <v>459</v>
      </c>
      <c r="GR10" s="8" t="s">
        <v>460</v>
      </c>
      <c r="GS10" s="8" t="s">
        <v>461</v>
      </c>
      <c r="GT10" s="8" t="s">
        <v>462</v>
      </c>
      <c r="GU10" s="8" t="s">
        <v>463</v>
      </c>
      <c r="GV10" s="8" t="s">
        <v>464</v>
      </c>
      <c r="GW10" s="8" t="s">
        <v>465</v>
      </c>
      <c r="GX10" s="8" t="s">
        <v>466</v>
      </c>
      <c r="GY10" s="8" t="s">
        <v>467</v>
      </c>
      <c r="GZ10" s="8" t="s">
        <v>468</v>
      </c>
      <c r="HA10" s="8" t="s">
        <v>469</v>
      </c>
      <c r="HB10" s="8" t="s">
        <v>470</v>
      </c>
      <c r="HC10" s="8" t="s">
        <v>471</v>
      </c>
      <c r="HD10" s="8" t="s">
        <v>472</v>
      </c>
      <c r="HE10" s="8" t="s">
        <v>473</v>
      </c>
      <c r="HF10" s="8" t="s">
        <v>474</v>
      </c>
      <c r="HG10" s="8" t="s">
        <v>475</v>
      </c>
      <c r="HH10" s="8" t="s">
        <v>476</v>
      </c>
      <c r="HI10" s="8" t="s">
        <v>477</v>
      </c>
      <c r="HJ10" s="8" t="s">
        <v>478</v>
      </c>
      <c r="HK10" s="8" t="s">
        <v>479</v>
      </c>
      <c r="HL10" s="8" t="s">
        <v>480</v>
      </c>
      <c r="HM10" s="8" t="s">
        <v>481</v>
      </c>
      <c r="HN10" s="8" t="s">
        <v>482</v>
      </c>
      <c r="HO10" s="8" t="s">
        <v>483</v>
      </c>
      <c r="HP10" s="8" t="s">
        <v>484</v>
      </c>
      <c r="HQ10" s="8" t="s">
        <v>485</v>
      </c>
      <c r="HR10" s="8" t="s">
        <v>486</v>
      </c>
      <c r="HS10" s="8" t="s">
        <v>487</v>
      </c>
      <c r="HT10" s="8" t="s">
        <v>488</v>
      </c>
      <c r="HU10" s="8" t="s">
        <v>489</v>
      </c>
      <c r="HV10" s="8" t="s">
        <v>490</v>
      </c>
      <c r="HW10" s="8" t="s">
        <v>491</v>
      </c>
      <c r="HX10" s="8" t="s">
        <v>492</v>
      </c>
      <c r="HY10" s="8" t="s">
        <v>493</v>
      </c>
      <c r="HZ10" s="8" t="s">
        <v>494</v>
      </c>
      <c r="IA10" s="8" t="s">
        <v>495</v>
      </c>
      <c r="IB10" s="8" t="s">
        <v>496</v>
      </c>
      <c r="IC10" s="8" t="s">
        <v>497</v>
      </c>
      <c r="ID10" s="8" t="s">
        <v>498</v>
      </c>
      <c r="IE10" s="8" t="s">
        <v>499</v>
      </c>
      <c r="IF10" s="8" t="s">
        <v>500</v>
      </c>
      <c r="IG10" s="8" t="s">
        <v>501</v>
      </c>
      <c r="IH10" s="8" t="s">
        <v>502</v>
      </c>
      <c r="II10" s="8" t="s">
        <v>503</v>
      </c>
      <c r="IJ10" s="8" t="s">
        <v>504</v>
      </c>
      <c r="IK10" s="8" t="s">
        <v>505</v>
      </c>
      <c r="IL10" s="8" t="s">
        <v>506</v>
      </c>
      <c r="IM10" s="8" t="s">
        <v>507</v>
      </c>
      <c r="IN10" s="8" t="s">
        <v>508</v>
      </c>
      <c r="IO10" s="8" t="s">
        <v>509</v>
      </c>
      <c r="IP10" s="8" t="s">
        <v>510</v>
      </c>
      <c r="IQ10" s="8" t="s">
        <v>511</v>
      </c>
    </row>
    <row r="11" spans="1:251">
      <c r="A11" s="10">
        <v>42036</v>
      </c>
      <c r="B11" s="9">
        <v>18840.314999999999</v>
      </c>
      <c r="C11" s="9">
        <v>9318.1939999999995</v>
      </c>
      <c r="D11" s="9">
        <v>9522.1209999999992</v>
      </c>
      <c r="E11" s="9">
        <v>11661.694</v>
      </c>
      <c r="F11" s="9">
        <v>6292.223</v>
      </c>
      <c r="G11" s="9">
        <v>5369.4709999999995</v>
      </c>
      <c r="H11" s="9">
        <v>1652.1469999999999</v>
      </c>
      <c r="I11" s="9">
        <v>858.59</v>
      </c>
      <c r="J11" s="9">
        <v>793.55799999999999</v>
      </c>
      <c r="K11" s="9">
        <v>1048.818</v>
      </c>
      <c r="L11" s="9">
        <v>401.161</v>
      </c>
      <c r="M11" s="9">
        <v>647.65599999999995</v>
      </c>
      <c r="N11" s="9">
        <v>555.54899999999998</v>
      </c>
      <c r="O11" s="9">
        <v>255.042</v>
      </c>
      <c r="P11" s="9">
        <v>300.50700000000001</v>
      </c>
      <c r="Q11" s="9">
        <v>1053.2940000000001</v>
      </c>
      <c r="R11" s="9">
        <v>434.017</v>
      </c>
      <c r="S11" s="9">
        <v>619.27599999999995</v>
      </c>
      <c r="T11" s="9">
        <v>980.69299999999998</v>
      </c>
      <c r="U11" s="9">
        <v>378.30500000000001</v>
      </c>
      <c r="V11" s="9">
        <v>602.38800000000003</v>
      </c>
      <c r="W11" s="9">
        <v>2147.44</v>
      </c>
      <c r="X11" s="9">
        <v>1140.307</v>
      </c>
      <c r="Y11" s="9">
        <v>1007.133</v>
      </c>
      <c r="Z11" s="9">
        <v>9514.2540000000008</v>
      </c>
      <c r="AA11" s="9">
        <v>5151.9160000000002</v>
      </c>
      <c r="AB11" s="9">
        <v>4362.3370000000004</v>
      </c>
      <c r="AC11" s="9">
        <v>1956.8019999999999</v>
      </c>
      <c r="AD11" s="9">
        <v>1027.472</v>
      </c>
      <c r="AE11" s="9">
        <v>929.33</v>
      </c>
      <c r="AF11" s="9">
        <v>7685.7889999999998</v>
      </c>
      <c r="AG11" s="9">
        <v>3959.54</v>
      </c>
      <c r="AH11" s="9">
        <v>3726.2489999999998</v>
      </c>
      <c r="AI11" s="9">
        <v>904.31100000000004</v>
      </c>
      <c r="AJ11" s="9">
        <v>452.05200000000002</v>
      </c>
      <c r="AK11" s="9">
        <v>452.25900000000001</v>
      </c>
      <c r="AL11" s="9">
        <v>12571.217000000001</v>
      </c>
      <c r="AM11" s="9">
        <v>6725.5749999999998</v>
      </c>
      <c r="AN11" s="9">
        <v>5845.643</v>
      </c>
      <c r="AO11" s="9">
        <v>11243.749</v>
      </c>
      <c r="AP11" s="9">
        <v>6062.8389999999999</v>
      </c>
      <c r="AQ11" s="9">
        <v>5180.91</v>
      </c>
      <c r="AR11" s="9">
        <v>10481.849</v>
      </c>
      <c r="AS11" s="9">
        <v>5703.91</v>
      </c>
      <c r="AT11" s="9">
        <v>4777.9390000000003</v>
      </c>
      <c r="AU11" s="9">
        <v>2984.3939999999998</v>
      </c>
      <c r="AV11" s="9">
        <v>1515.2280000000001</v>
      </c>
      <c r="AW11" s="9">
        <v>1469.1659999999999</v>
      </c>
      <c r="AX11" s="9">
        <v>1834.8979999999999</v>
      </c>
      <c r="AY11" s="9">
        <v>962.21199999999999</v>
      </c>
      <c r="AZ11" s="9">
        <v>872.68700000000001</v>
      </c>
      <c r="BA11" s="9">
        <v>925.375</v>
      </c>
      <c r="BB11" s="9">
        <v>528.86</v>
      </c>
      <c r="BC11" s="9">
        <v>396.51499999999999</v>
      </c>
      <c r="BD11" s="9">
        <v>761.60599999999999</v>
      </c>
      <c r="BE11" s="9">
        <v>411.80700000000002</v>
      </c>
      <c r="BF11" s="9">
        <v>349.798</v>
      </c>
      <c r="BG11" s="9">
        <v>6417.0159999999996</v>
      </c>
      <c r="BH11" s="9">
        <v>2614.165</v>
      </c>
      <c r="BI11" s="9">
        <v>3802.8519999999999</v>
      </c>
      <c r="BJ11" s="9">
        <v>1353.248</v>
      </c>
      <c r="BK11" s="9">
        <v>482.64600000000002</v>
      </c>
      <c r="BL11" s="9">
        <v>870.60299999999995</v>
      </c>
      <c r="BM11" s="9">
        <v>327.87</v>
      </c>
      <c r="BN11" s="9">
        <v>140.39599999999999</v>
      </c>
      <c r="BO11" s="9">
        <v>187.47399999999999</v>
      </c>
      <c r="BP11" s="9">
        <v>1139.7550000000001</v>
      </c>
      <c r="BQ11" s="9">
        <v>403.20499999999998</v>
      </c>
      <c r="BR11" s="9">
        <v>736.55</v>
      </c>
      <c r="BS11" s="9">
        <v>167.749</v>
      </c>
      <c r="BT11" s="9">
        <v>57.149000000000001</v>
      </c>
      <c r="BU11" s="9">
        <v>110.6</v>
      </c>
      <c r="BV11" s="9">
        <v>921.06200000000001</v>
      </c>
      <c r="BW11" s="9">
        <v>323.64600000000002</v>
      </c>
      <c r="BX11" s="9">
        <v>597.41499999999996</v>
      </c>
      <c r="BY11" s="9">
        <v>106.435</v>
      </c>
      <c r="BZ11" s="9">
        <v>48.915999999999997</v>
      </c>
      <c r="CA11" s="9">
        <v>57.52</v>
      </c>
      <c r="CB11" s="9">
        <v>218.67400000000001</v>
      </c>
      <c r="CC11" s="9">
        <v>80.465999999999994</v>
      </c>
      <c r="CD11" s="9">
        <v>138.208</v>
      </c>
      <c r="CE11" s="9">
        <v>276.916</v>
      </c>
      <c r="CF11" s="9">
        <v>18.664999999999999</v>
      </c>
      <c r="CG11" s="9">
        <v>258.25099999999998</v>
      </c>
      <c r="CH11" s="9">
        <v>2679.8330000000001</v>
      </c>
      <c r="CI11" s="9">
        <v>1134.4680000000001</v>
      </c>
      <c r="CJ11" s="9">
        <v>1545.366</v>
      </c>
      <c r="CK11" s="9">
        <v>2120.0349999999999</v>
      </c>
      <c r="CL11" s="9">
        <v>895.47799999999995</v>
      </c>
      <c r="CM11" s="9">
        <v>1224.557</v>
      </c>
      <c r="CN11" s="9">
        <v>264.94499999999999</v>
      </c>
      <c r="CO11" s="9">
        <v>108.626</v>
      </c>
      <c r="CP11" s="9">
        <v>156.31899999999999</v>
      </c>
      <c r="CQ11" s="9">
        <v>1855.09</v>
      </c>
      <c r="CR11" s="9">
        <v>786.85199999999998</v>
      </c>
      <c r="CS11" s="9">
        <v>1068.2370000000001</v>
      </c>
      <c r="CT11" s="9">
        <v>11926.638999999999</v>
      </c>
      <c r="CU11" s="9">
        <v>6400.8490000000002</v>
      </c>
      <c r="CV11" s="9">
        <v>5525.79</v>
      </c>
      <c r="CW11" s="9">
        <v>6913.6760000000004</v>
      </c>
      <c r="CX11" s="9">
        <v>2917.346</v>
      </c>
      <c r="CY11" s="9">
        <v>3996.3310000000001</v>
      </c>
      <c r="CZ11" s="9">
        <v>1072.9480000000001</v>
      </c>
      <c r="DA11" s="9">
        <v>393.178</v>
      </c>
      <c r="DB11" s="9">
        <v>679.77099999999996</v>
      </c>
      <c r="DC11" s="9">
        <v>15533.134</v>
      </c>
      <c r="DD11" s="9">
        <v>7726.7820000000002</v>
      </c>
      <c r="DE11" s="9">
        <v>7806.3509999999997</v>
      </c>
      <c r="DF11" s="9">
        <v>11240.790999999999</v>
      </c>
      <c r="DG11" s="9">
        <v>6024.3270000000002</v>
      </c>
      <c r="DH11" s="9">
        <v>5216.4639999999999</v>
      </c>
      <c r="DI11" s="9">
        <v>1627.3610000000001</v>
      </c>
      <c r="DJ11" s="9">
        <v>841.99199999999996</v>
      </c>
      <c r="DK11" s="9">
        <v>785.36900000000003</v>
      </c>
      <c r="DL11" s="9">
        <v>1026.463</v>
      </c>
      <c r="DM11" s="9">
        <v>386.99599999999998</v>
      </c>
      <c r="DN11" s="9">
        <v>639.46799999999996</v>
      </c>
      <c r="DO11" s="9">
        <v>551.221</v>
      </c>
      <c r="DP11" s="9">
        <v>252.017</v>
      </c>
      <c r="DQ11" s="9">
        <v>299.20400000000001</v>
      </c>
      <c r="DR11" s="9">
        <v>1028.6079999999999</v>
      </c>
      <c r="DS11" s="9">
        <v>417.327</v>
      </c>
      <c r="DT11" s="9">
        <v>611.28200000000004</v>
      </c>
      <c r="DU11" s="9">
        <v>960.10599999999999</v>
      </c>
      <c r="DV11" s="9">
        <v>365.43700000000001</v>
      </c>
      <c r="DW11" s="9">
        <v>594.66999999999996</v>
      </c>
      <c r="DX11" s="9">
        <v>2124.9499999999998</v>
      </c>
      <c r="DY11" s="9">
        <v>1126.8009999999999</v>
      </c>
      <c r="DZ11" s="9">
        <v>998.14800000000002</v>
      </c>
      <c r="EA11" s="9">
        <v>9115.8410000000003</v>
      </c>
      <c r="EB11" s="9">
        <v>4897.5259999999998</v>
      </c>
      <c r="EC11" s="9">
        <v>4218.3149999999996</v>
      </c>
      <c r="ED11" s="9">
        <v>1939.8810000000001</v>
      </c>
      <c r="EE11" s="9">
        <v>1017.4059999999999</v>
      </c>
      <c r="EF11" s="9">
        <v>922.47500000000002</v>
      </c>
      <c r="EG11" s="9">
        <v>7488.0110000000004</v>
      </c>
      <c r="EH11" s="9">
        <v>3849.0210000000002</v>
      </c>
      <c r="EI11" s="9">
        <v>3638.99</v>
      </c>
      <c r="EJ11" s="9">
        <v>892.57799999999997</v>
      </c>
      <c r="EK11" s="9">
        <v>442.84800000000001</v>
      </c>
      <c r="EL11" s="9">
        <v>449.73</v>
      </c>
      <c r="EM11" s="9">
        <v>12068.226000000001</v>
      </c>
      <c r="EN11" s="9">
        <v>6408.9960000000001</v>
      </c>
      <c r="EO11" s="9">
        <v>5659.23</v>
      </c>
      <c r="EP11" s="9">
        <v>10761.557000000001</v>
      </c>
      <c r="EQ11" s="9">
        <v>5757.5010000000002</v>
      </c>
      <c r="ER11" s="9">
        <v>5004.0569999999998</v>
      </c>
      <c r="ES11" s="9">
        <v>10075.718999999999</v>
      </c>
      <c r="ET11" s="9">
        <v>5445.924</v>
      </c>
      <c r="EU11" s="9">
        <v>4629.7939999999999</v>
      </c>
      <c r="EV11" s="9">
        <v>2848.5520000000001</v>
      </c>
      <c r="EW11" s="9">
        <v>1434.7650000000001</v>
      </c>
      <c r="EX11" s="9">
        <v>1413.787</v>
      </c>
      <c r="EY11" s="9">
        <v>1745.7940000000001</v>
      </c>
      <c r="EZ11" s="9">
        <v>910.99099999999999</v>
      </c>
      <c r="FA11" s="9">
        <v>834.80200000000002</v>
      </c>
      <c r="FB11" s="9">
        <v>918.35799999999995</v>
      </c>
      <c r="FC11" s="9">
        <v>526.322</v>
      </c>
      <c r="FD11" s="9">
        <v>392.036</v>
      </c>
      <c r="FE11" s="9">
        <v>753.726</v>
      </c>
      <c r="FF11" s="9">
        <v>406.33699999999999</v>
      </c>
      <c r="FG11" s="9">
        <v>347.38900000000001</v>
      </c>
      <c r="FH11" s="9">
        <v>3538.6170000000002</v>
      </c>
      <c r="FI11" s="9">
        <v>1296.1179999999999</v>
      </c>
      <c r="FJ11" s="9">
        <v>2242.4989999999998</v>
      </c>
      <c r="FK11" s="9">
        <v>1247.875</v>
      </c>
      <c r="FL11" s="9">
        <v>420.74900000000002</v>
      </c>
      <c r="FM11" s="9">
        <v>827.12699999999995</v>
      </c>
      <c r="FN11" s="9">
        <v>319.30700000000002</v>
      </c>
      <c r="FO11" s="9">
        <v>134.54599999999999</v>
      </c>
      <c r="FP11" s="9">
        <v>184.761</v>
      </c>
      <c r="FQ11" s="9">
        <v>1040.99</v>
      </c>
      <c r="FR11" s="9">
        <v>345.577</v>
      </c>
      <c r="FS11" s="9">
        <v>695.41300000000001</v>
      </c>
      <c r="FT11" s="9">
        <v>160.126</v>
      </c>
      <c r="FU11" s="9">
        <v>54.863999999999997</v>
      </c>
      <c r="FV11" s="9">
        <v>105.262</v>
      </c>
      <c r="FW11" s="9">
        <v>829.91899999999998</v>
      </c>
      <c r="FX11" s="9">
        <v>268.30399999999997</v>
      </c>
      <c r="FY11" s="9">
        <v>561.61500000000001</v>
      </c>
      <c r="FZ11" s="9">
        <v>80.090999999999994</v>
      </c>
      <c r="GA11" s="9">
        <v>33.308</v>
      </c>
      <c r="GB11" s="9">
        <v>46.783000000000001</v>
      </c>
      <c r="GC11" s="9">
        <v>211.57599999999999</v>
      </c>
      <c r="GD11" s="9">
        <v>76.195999999999998</v>
      </c>
      <c r="GE11" s="9">
        <v>135.37899999999999</v>
      </c>
      <c r="GF11" s="9">
        <v>272.63299999999998</v>
      </c>
      <c r="GG11" s="9">
        <v>16.731000000000002</v>
      </c>
      <c r="GH11" s="9">
        <v>255.90199999999999</v>
      </c>
      <c r="GI11" s="9">
        <v>1882.0920000000001</v>
      </c>
      <c r="GJ11" s="9">
        <v>666.42700000000002</v>
      </c>
      <c r="GK11" s="9">
        <v>1215.665</v>
      </c>
      <c r="GL11" s="9">
        <v>2006.2919999999999</v>
      </c>
      <c r="GM11" s="9">
        <v>828.11099999999999</v>
      </c>
      <c r="GN11" s="9">
        <v>1178.181</v>
      </c>
      <c r="GO11" s="9">
        <v>255.75</v>
      </c>
      <c r="GP11" s="9">
        <v>105.46299999999999</v>
      </c>
      <c r="GQ11" s="9">
        <v>150.28700000000001</v>
      </c>
      <c r="GR11" s="9">
        <v>1750.5419999999999</v>
      </c>
      <c r="GS11" s="9">
        <v>722.64800000000002</v>
      </c>
      <c r="GT11" s="9">
        <v>1027.894</v>
      </c>
      <c r="GU11" s="9">
        <v>11496.54</v>
      </c>
      <c r="GV11" s="9">
        <v>6129.79</v>
      </c>
      <c r="GW11" s="9">
        <v>5366.7510000000002</v>
      </c>
      <c r="GX11" s="9">
        <v>4036.5929999999998</v>
      </c>
      <c r="GY11" s="9">
        <v>1596.992</v>
      </c>
      <c r="GZ11" s="9">
        <v>2439.6010000000001</v>
      </c>
      <c r="HA11" s="9">
        <v>976.36400000000003</v>
      </c>
      <c r="HB11" s="9">
        <v>336.1</v>
      </c>
      <c r="HC11" s="9">
        <v>640.26400000000001</v>
      </c>
      <c r="HD11" s="9">
        <v>3114.4569999999999</v>
      </c>
      <c r="HE11" s="9">
        <v>1591.963</v>
      </c>
      <c r="HF11" s="9">
        <v>1522.4949999999999</v>
      </c>
      <c r="HG11" s="9">
        <v>1835.258</v>
      </c>
      <c r="HH11" s="9">
        <v>938.34199999999998</v>
      </c>
      <c r="HI11" s="9">
        <v>896.91600000000005</v>
      </c>
      <c r="HJ11" s="9">
        <v>472.51799999999997</v>
      </c>
      <c r="HK11" s="9">
        <v>239.83099999999999</v>
      </c>
      <c r="HL11" s="9">
        <v>232.68700000000001</v>
      </c>
      <c r="HM11" s="9">
        <v>369.363</v>
      </c>
      <c r="HN11" s="9">
        <v>167.56100000000001</v>
      </c>
      <c r="HO11" s="9">
        <v>201.80199999999999</v>
      </c>
      <c r="HP11" s="9">
        <v>178.23400000000001</v>
      </c>
      <c r="HQ11" s="9">
        <v>79.944999999999993</v>
      </c>
      <c r="HR11" s="9">
        <v>98.289000000000001</v>
      </c>
      <c r="HS11" s="9">
        <v>361.39699999999999</v>
      </c>
      <c r="HT11" s="9">
        <v>167.58600000000001</v>
      </c>
      <c r="HU11" s="9">
        <v>193.81100000000001</v>
      </c>
      <c r="HV11" s="9">
        <v>350.41500000000002</v>
      </c>
      <c r="HW11" s="9">
        <v>159.989</v>
      </c>
      <c r="HX11" s="9">
        <v>190.42599999999999</v>
      </c>
      <c r="HY11" s="9">
        <v>712.85500000000002</v>
      </c>
      <c r="HZ11" s="9">
        <v>363.238</v>
      </c>
      <c r="IA11" s="9">
        <v>349.61700000000002</v>
      </c>
      <c r="IB11" s="9">
        <v>1122.403</v>
      </c>
      <c r="IC11" s="9">
        <v>575.10400000000004</v>
      </c>
      <c r="ID11" s="9">
        <v>547.29899999999998</v>
      </c>
      <c r="IE11" s="9">
        <v>689.95899999999995</v>
      </c>
      <c r="IF11" s="9">
        <v>348.73399999999998</v>
      </c>
      <c r="IG11" s="9">
        <v>341.22500000000002</v>
      </c>
      <c r="IH11" s="9">
        <v>1074.175</v>
      </c>
      <c r="II11" s="9">
        <v>542.84</v>
      </c>
      <c r="IJ11" s="9">
        <v>531.33600000000001</v>
      </c>
      <c r="IK11" s="9">
        <v>191.75299999999999</v>
      </c>
      <c r="IL11" s="9">
        <v>87.460999999999999</v>
      </c>
      <c r="IM11" s="9">
        <v>104.292</v>
      </c>
      <c r="IN11" s="9">
        <v>2090.5680000000002</v>
      </c>
      <c r="IO11" s="9">
        <v>1073.0450000000001</v>
      </c>
      <c r="IP11" s="9">
        <v>1017.523</v>
      </c>
      <c r="IQ11" s="9">
        <v>1531.712</v>
      </c>
    </row>
    <row r="12" spans="1:251">
      <c r="A12" s="10">
        <v>42401</v>
      </c>
      <c r="B12" s="9">
        <v>19106.581999999999</v>
      </c>
      <c r="C12" s="9">
        <v>9424.0660000000007</v>
      </c>
      <c r="D12" s="9">
        <v>9682.5159999999996</v>
      </c>
      <c r="E12" s="9">
        <v>11909.587</v>
      </c>
      <c r="F12" s="9">
        <v>6373.7330000000002</v>
      </c>
      <c r="G12" s="9">
        <v>5535.8530000000001</v>
      </c>
      <c r="H12" s="9">
        <v>1614.809</v>
      </c>
      <c r="I12" s="9">
        <v>833.15</v>
      </c>
      <c r="J12" s="9">
        <v>781.65800000000002</v>
      </c>
      <c r="K12" s="9">
        <v>1041.556</v>
      </c>
      <c r="L12" s="9">
        <v>410.28399999999999</v>
      </c>
      <c r="M12" s="9">
        <v>631.27300000000002</v>
      </c>
      <c r="N12" s="9">
        <v>545.21299999999997</v>
      </c>
      <c r="O12" s="9">
        <v>250.482</v>
      </c>
      <c r="P12" s="9">
        <v>294.73200000000003</v>
      </c>
      <c r="Q12" s="9">
        <v>1051.865</v>
      </c>
      <c r="R12" s="9">
        <v>442.11900000000003</v>
      </c>
      <c r="S12" s="9">
        <v>609.74599999999998</v>
      </c>
      <c r="T12" s="9">
        <v>978.44500000000005</v>
      </c>
      <c r="U12" s="9">
        <v>388.65</v>
      </c>
      <c r="V12" s="9">
        <v>589.79399999999998</v>
      </c>
      <c r="W12" s="9">
        <v>2183.2600000000002</v>
      </c>
      <c r="X12" s="9">
        <v>1163.7850000000001</v>
      </c>
      <c r="Y12" s="9">
        <v>1019.475</v>
      </c>
      <c r="Z12" s="9">
        <v>9726.3259999999991</v>
      </c>
      <c r="AA12" s="9">
        <v>5209.9480000000003</v>
      </c>
      <c r="AB12" s="9">
        <v>4516.3789999999999</v>
      </c>
      <c r="AC12" s="9">
        <v>1987.45</v>
      </c>
      <c r="AD12" s="9">
        <v>1044.597</v>
      </c>
      <c r="AE12" s="9">
        <v>942.85299999999995</v>
      </c>
      <c r="AF12" s="9">
        <v>7833.2079999999996</v>
      </c>
      <c r="AG12" s="9">
        <v>3960.634</v>
      </c>
      <c r="AH12" s="9">
        <v>3872.5740000000001</v>
      </c>
      <c r="AI12" s="9">
        <v>909.97299999999996</v>
      </c>
      <c r="AJ12" s="9">
        <v>448.00799999999998</v>
      </c>
      <c r="AK12" s="9">
        <v>461.96499999999997</v>
      </c>
      <c r="AL12" s="9">
        <v>12819.567999999999</v>
      </c>
      <c r="AM12" s="9">
        <v>6806.4489999999996</v>
      </c>
      <c r="AN12" s="9">
        <v>6013.1189999999997</v>
      </c>
      <c r="AO12" s="9">
        <v>11415.055</v>
      </c>
      <c r="AP12" s="9">
        <v>6078.7830000000004</v>
      </c>
      <c r="AQ12" s="9">
        <v>5336.2719999999999</v>
      </c>
      <c r="AR12" s="9">
        <v>10677.775</v>
      </c>
      <c r="AS12" s="9">
        <v>5736.73</v>
      </c>
      <c r="AT12" s="9">
        <v>4941.0439999999999</v>
      </c>
      <c r="AU12" s="9">
        <v>2974.5120000000002</v>
      </c>
      <c r="AV12" s="9">
        <v>1498.0550000000001</v>
      </c>
      <c r="AW12" s="9">
        <v>1476.4570000000001</v>
      </c>
      <c r="AX12" s="9">
        <v>1861.1890000000001</v>
      </c>
      <c r="AY12" s="9">
        <v>962.68200000000002</v>
      </c>
      <c r="AZ12" s="9">
        <v>898.50699999999995</v>
      </c>
      <c r="BA12" s="9">
        <v>951.20699999999999</v>
      </c>
      <c r="BB12" s="9">
        <v>529.96500000000003</v>
      </c>
      <c r="BC12" s="9">
        <v>421.24200000000002</v>
      </c>
      <c r="BD12" s="9">
        <v>719.01400000000001</v>
      </c>
      <c r="BE12" s="9">
        <v>378.74799999999999</v>
      </c>
      <c r="BF12" s="9">
        <v>340.26600000000002</v>
      </c>
      <c r="BG12" s="9">
        <v>6477.9809999999998</v>
      </c>
      <c r="BH12" s="9">
        <v>2671.585</v>
      </c>
      <c r="BI12" s="9">
        <v>3806.3960000000002</v>
      </c>
      <c r="BJ12" s="9">
        <v>1329.028</v>
      </c>
      <c r="BK12" s="9">
        <v>493.44400000000002</v>
      </c>
      <c r="BL12" s="9">
        <v>835.58399999999995</v>
      </c>
      <c r="BM12" s="9">
        <v>368.971</v>
      </c>
      <c r="BN12" s="9">
        <v>152.70599999999999</v>
      </c>
      <c r="BO12" s="9">
        <v>216.26499999999999</v>
      </c>
      <c r="BP12" s="9">
        <v>1107.2429999999999</v>
      </c>
      <c r="BQ12" s="9">
        <v>411.39600000000002</v>
      </c>
      <c r="BR12" s="9">
        <v>695.84699999999998</v>
      </c>
      <c r="BS12" s="9">
        <v>162.60400000000001</v>
      </c>
      <c r="BT12" s="9">
        <v>60.271000000000001</v>
      </c>
      <c r="BU12" s="9">
        <v>102.33199999999999</v>
      </c>
      <c r="BV12" s="9">
        <v>886.36400000000003</v>
      </c>
      <c r="BW12" s="9">
        <v>330.12799999999999</v>
      </c>
      <c r="BX12" s="9">
        <v>556.23599999999999</v>
      </c>
      <c r="BY12" s="9">
        <v>101.199</v>
      </c>
      <c r="BZ12" s="9">
        <v>42.351999999999997</v>
      </c>
      <c r="CA12" s="9">
        <v>58.847000000000001</v>
      </c>
      <c r="CB12" s="9">
        <v>230.65899999999999</v>
      </c>
      <c r="CC12" s="9">
        <v>87.066000000000003</v>
      </c>
      <c r="CD12" s="9">
        <v>143.59299999999999</v>
      </c>
      <c r="CE12" s="9">
        <v>263.19099999999997</v>
      </c>
      <c r="CF12" s="9">
        <v>17.004999999999999</v>
      </c>
      <c r="CG12" s="9">
        <v>246.18600000000001</v>
      </c>
      <c r="CH12" s="9">
        <v>2718.69</v>
      </c>
      <c r="CI12" s="9">
        <v>1172.2</v>
      </c>
      <c r="CJ12" s="9">
        <v>1546.49</v>
      </c>
      <c r="CK12" s="9">
        <v>2056.9169999999999</v>
      </c>
      <c r="CL12" s="9">
        <v>877.21</v>
      </c>
      <c r="CM12" s="9">
        <v>1179.7070000000001</v>
      </c>
      <c r="CN12" s="9">
        <v>263.69499999999999</v>
      </c>
      <c r="CO12" s="9">
        <v>113.39100000000001</v>
      </c>
      <c r="CP12" s="9">
        <v>150.304</v>
      </c>
      <c r="CQ12" s="9">
        <v>1793.221</v>
      </c>
      <c r="CR12" s="9">
        <v>763.81899999999996</v>
      </c>
      <c r="CS12" s="9">
        <v>1029.403</v>
      </c>
      <c r="CT12" s="9">
        <v>12173.281999999999</v>
      </c>
      <c r="CU12" s="9">
        <v>6487.1239999999998</v>
      </c>
      <c r="CV12" s="9">
        <v>5686.1570000000002</v>
      </c>
      <c r="CW12" s="9">
        <v>6933.3</v>
      </c>
      <c r="CX12" s="9">
        <v>2936.942</v>
      </c>
      <c r="CY12" s="9">
        <v>3996.3589999999999</v>
      </c>
      <c r="CZ12" s="9">
        <v>1041.8019999999999</v>
      </c>
      <c r="DA12" s="9">
        <v>393.916</v>
      </c>
      <c r="DB12" s="9">
        <v>647.88599999999997</v>
      </c>
      <c r="DC12" s="9">
        <v>15691.198</v>
      </c>
      <c r="DD12" s="9">
        <v>7788.2169999999996</v>
      </c>
      <c r="DE12" s="9">
        <v>7902.9809999999998</v>
      </c>
      <c r="DF12" s="9">
        <v>11463.615</v>
      </c>
      <c r="DG12" s="9">
        <v>6099.3580000000002</v>
      </c>
      <c r="DH12" s="9">
        <v>5364.2569999999996</v>
      </c>
      <c r="DI12" s="9">
        <v>1590.8140000000001</v>
      </c>
      <c r="DJ12" s="9">
        <v>816.23699999999997</v>
      </c>
      <c r="DK12" s="9">
        <v>774.577</v>
      </c>
      <c r="DL12" s="9">
        <v>1020.971</v>
      </c>
      <c r="DM12" s="9">
        <v>396.17</v>
      </c>
      <c r="DN12" s="9">
        <v>624.80100000000004</v>
      </c>
      <c r="DO12" s="9">
        <v>538.74800000000005</v>
      </c>
      <c r="DP12" s="9">
        <v>244.41499999999999</v>
      </c>
      <c r="DQ12" s="9">
        <v>294.33300000000003</v>
      </c>
      <c r="DR12" s="9">
        <v>1028.162</v>
      </c>
      <c r="DS12" s="9">
        <v>425.81299999999999</v>
      </c>
      <c r="DT12" s="9">
        <v>602.34799999999996</v>
      </c>
      <c r="DU12" s="9">
        <v>958.43100000000004</v>
      </c>
      <c r="DV12" s="9">
        <v>375.108</v>
      </c>
      <c r="DW12" s="9">
        <v>583.322</v>
      </c>
      <c r="DX12" s="9">
        <v>2163.8560000000002</v>
      </c>
      <c r="DY12" s="9">
        <v>1150.662</v>
      </c>
      <c r="DZ12" s="9">
        <v>1013.194</v>
      </c>
      <c r="EA12" s="9">
        <v>9299.759</v>
      </c>
      <c r="EB12" s="9">
        <v>4948.6949999999997</v>
      </c>
      <c r="EC12" s="9">
        <v>4351.0630000000001</v>
      </c>
      <c r="ED12" s="9">
        <v>1973.1110000000001</v>
      </c>
      <c r="EE12" s="9">
        <v>1034.386</v>
      </c>
      <c r="EF12" s="9">
        <v>938.726</v>
      </c>
      <c r="EG12" s="9">
        <v>7617.8689999999997</v>
      </c>
      <c r="EH12" s="9">
        <v>3846.5940000000001</v>
      </c>
      <c r="EI12" s="9">
        <v>3771.2750000000001</v>
      </c>
      <c r="EJ12" s="9">
        <v>900.29700000000003</v>
      </c>
      <c r="EK12" s="9">
        <v>441.73399999999998</v>
      </c>
      <c r="EL12" s="9">
        <v>458.56200000000001</v>
      </c>
      <c r="EM12" s="9">
        <v>12275.209000000001</v>
      </c>
      <c r="EN12" s="9">
        <v>6473.2209999999995</v>
      </c>
      <c r="EO12" s="9">
        <v>5801.9880000000003</v>
      </c>
      <c r="EP12" s="9">
        <v>10888.306</v>
      </c>
      <c r="EQ12" s="9">
        <v>5756.2730000000001</v>
      </c>
      <c r="ER12" s="9">
        <v>5132.0330000000004</v>
      </c>
      <c r="ES12" s="9">
        <v>10245.422</v>
      </c>
      <c r="ET12" s="9">
        <v>5471.2719999999999</v>
      </c>
      <c r="EU12" s="9">
        <v>4774.1509999999998</v>
      </c>
      <c r="EV12" s="9">
        <v>2830.7930000000001</v>
      </c>
      <c r="EW12" s="9">
        <v>1406.9</v>
      </c>
      <c r="EX12" s="9">
        <v>1423.893</v>
      </c>
      <c r="EY12" s="9">
        <v>1756.098</v>
      </c>
      <c r="EZ12" s="9">
        <v>899.29499999999996</v>
      </c>
      <c r="FA12" s="9">
        <v>856.803</v>
      </c>
      <c r="FB12" s="9">
        <v>944.50400000000002</v>
      </c>
      <c r="FC12" s="9">
        <v>525.43200000000002</v>
      </c>
      <c r="FD12" s="9">
        <v>419.07299999999998</v>
      </c>
      <c r="FE12" s="9">
        <v>711.30499999999995</v>
      </c>
      <c r="FF12" s="9">
        <v>374.83</v>
      </c>
      <c r="FG12" s="9">
        <v>336.47500000000002</v>
      </c>
      <c r="FH12" s="9">
        <v>3516.2779999999998</v>
      </c>
      <c r="FI12" s="9">
        <v>1314.03</v>
      </c>
      <c r="FJ12" s="9">
        <v>2202.248</v>
      </c>
      <c r="FK12" s="9">
        <v>1219.1479999999999</v>
      </c>
      <c r="FL12" s="9">
        <v>432.94799999999998</v>
      </c>
      <c r="FM12" s="9">
        <v>786.2</v>
      </c>
      <c r="FN12" s="9">
        <v>356.77600000000001</v>
      </c>
      <c r="FO12" s="9">
        <v>143.91200000000001</v>
      </c>
      <c r="FP12" s="9">
        <v>212.864</v>
      </c>
      <c r="FQ12" s="9">
        <v>1010.897</v>
      </c>
      <c r="FR12" s="9">
        <v>355.12799999999999</v>
      </c>
      <c r="FS12" s="9">
        <v>655.76900000000001</v>
      </c>
      <c r="FT12" s="9">
        <v>155.40100000000001</v>
      </c>
      <c r="FU12" s="9">
        <v>56.652000000000001</v>
      </c>
      <c r="FV12" s="9">
        <v>98.748000000000005</v>
      </c>
      <c r="FW12" s="9">
        <v>797.49</v>
      </c>
      <c r="FX12" s="9">
        <v>277.74700000000001</v>
      </c>
      <c r="FY12" s="9">
        <v>519.74300000000005</v>
      </c>
      <c r="FZ12" s="9">
        <v>70.786000000000001</v>
      </c>
      <c r="GA12" s="9">
        <v>26.271000000000001</v>
      </c>
      <c r="GB12" s="9">
        <v>44.515000000000001</v>
      </c>
      <c r="GC12" s="9">
        <v>214.48699999999999</v>
      </c>
      <c r="GD12" s="9">
        <v>80.741</v>
      </c>
      <c r="GE12" s="9">
        <v>133.74700000000001</v>
      </c>
      <c r="GF12" s="9">
        <v>260.34399999999999</v>
      </c>
      <c r="GG12" s="9">
        <v>14.855</v>
      </c>
      <c r="GH12" s="9">
        <v>245.489</v>
      </c>
      <c r="GI12" s="9">
        <v>1846.8679999999999</v>
      </c>
      <c r="GJ12" s="9">
        <v>651.35599999999999</v>
      </c>
      <c r="GK12" s="9">
        <v>1195.5129999999999</v>
      </c>
      <c r="GL12" s="9">
        <v>1936.69</v>
      </c>
      <c r="GM12" s="9">
        <v>810.69899999999996</v>
      </c>
      <c r="GN12" s="9">
        <v>1125.991</v>
      </c>
      <c r="GO12" s="9">
        <v>254.42099999999999</v>
      </c>
      <c r="GP12" s="9">
        <v>109.053</v>
      </c>
      <c r="GQ12" s="9">
        <v>145.369</v>
      </c>
      <c r="GR12" s="9">
        <v>1682.268</v>
      </c>
      <c r="GS12" s="9">
        <v>701.64599999999996</v>
      </c>
      <c r="GT12" s="9">
        <v>980.62300000000005</v>
      </c>
      <c r="GU12" s="9">
        <v>11718.036</v>
      </c>
      <c r="GV12" s="9">
        <v>6208.4110000000001</v>
      </c>
      <c r="GW12" s="9">
        <v>5509.6260000000002</v>
      </c>
      <c r="GX12" s="9">
        <v>3973.1619999999998</v>
      </c>
      <c r="GY12" s="9">
        <v>1579.807</v>
      </c>
      <c r="GZ12" s="9">
        <v>2393.355</v>
      </c>
      <c r="HA12" s="9">
        <v>948.92700000000002</v>
      </c>
      <c r="HB12" s="9">
        <v>340.37400000000002</v>
      </c>
      <c r="HC12" s="9">
        <v>608.55200000000002</v>
      </c>
      <c r="HD12" s="9">
        <v>3123.3580000000002</v>
      </c>
      <c r="HE12" s="9">
        <v>1595.4970000000001</v>
      </c>
      <c r="HF12" s="9">
        <v>1527.8610000000001</v>
      </c>
      <c r="HG12" s="9">
        <v>1878.588</v>
      </c>
      <c r="HH12" s="9">
        <v>945.51499999999999</v>
      </c>
      <c r="HI12" s="9">
        <v>933.07299999999998</v>
      </c>
      <c r="HJ12" s="9">
        <v>482.35199999999998</v>
      </c>
      <c r="HK12" s="9">
        <v>242.33799999999999</v>
      </c>
      <c r="HL12" s="9">
        <v>240.01499999999999</v>
      </c>
      <c r="HM12" s="9">
        <v>377.96100000000001</v>
      </c>
      <c r="HN12" s="9">
        <v>177.08699999999999</v>
      </c>
      <c r="HO12" s="9">
        <v>200.874</v>
      </c>
      <c r="HP12" s="9">
        <v>177.227</v>
      </c>
      <c r="HQ12" s="9">
        <v>80.92</v>
      </c>
      <c r="HR12" s="9">
        <v>96.307000000000002</v>
      </c>
      <c r="HS12" s="9">
        <v>373.06599999999997</v>
      </c>
      <c r="HT12" s="9">
        <v>177.46899999999999</v>
      </c>
      <c r="HU12" s="9">
        <v>195.59800000000001</v>
      </c>
      <c r="HV12" s="9">
        <v>360.86799999999999</v>
      </c>
      <c r="HW12" s="9">
        <v>170.33099999999999</v>
      </c>
      <c r="HX12" s="9">
        <v>190.536</v>
      </c>
      <c r="HY12" s="9">
        <v>725.97699999999998</v>
      </c>
      <c r="HZ12" s="9">
        <v>370.81700000000001</v>
      </c>
      <c r="IA12" s="9">
        <v>355.16</v>
      </c>
      <c r="IB12" s="9">
        <v>1152.6110000000001</v>
      </c>
      <c r="IC12" s="9">
        <v>574.69799999999998</v>
      </c>
      <c r="ID12" s="9">
        <v>577.91300000000001</v>
      </c>
      <c r="IE12" s="9">
        <v>702.33799999999997</v>
      </c>
      <c r="IF12" s="9">
        <v>353.96600000000001</v>
      </c>
      <c r="IG12" s="9">
        <v>348.37200000000001</v>
      </c>
      <c r="IH12" s="9">
        <v>1113.0129999999999</v>
      </c>
      <c r="II12" s="9">
        <v>543.20299999999997</v>
      </c>
      <c r="IJ12" s="9">
        <v>569.80899999999997</v>
      </c>
      <c r="IK12" s="9">
        <v>211.066</v>
      </c>
      <c r="IL12" s="9">
        <v>98.945999999999998</v>
      </c>
      <c r="IM12" s="9">
        <v>112.12</v>
      </c>
      <c r="IN12" s="9">
        <v>2125.0940000000001</v>
      </c>
      <c r="IO12" s="9">
        <v>1075.7190000000001</v>
      </c>
      <c r="IP12" s="9">
        <v>1049.375</v>
      </c>
      <c r="IQ12" s="9">
        <v>1540.9269999999999</v>
      </c>
    </row>
    <row r="13" spans="1:251">
      <c r="A13" s="10">
        <v>42767</v>
      </c>
      <c r="B13" s="9">
        <v>19507.530999999999</v>
      </c>
      <c r="C13" s="9">
        <v>9599.4629999999997</v>
      </c>
      <c r="D13" s="9">
        <v>9908.0669999999991</v>
      </c>
      <c r="E13" s="9">
        <v>12037.361000000001</v>
      </c>
      <c r="F13" s="9">
        <v>6436.5039999999999</v>
      </c>
      <c r="G13" s="9">
        <v>5600.8580000000002</v>
      </c>
      <c r="H13" s="9">
        <v>1741.5719999999999</v>
      </c>
      <c r="I13" s="9">
        <v>893.00699999999995</v>
      </c>
      <c r="J13" s="9">
        <v>848.56500000000005</v>
      </c>
      <c r="K13" s="9">
        <v>1120.241</v>
      </c>
      <c r="L13" s="9">
        <v>435.17399999999998</v>
      </c>
      <c r="M13" s="9">
        <v>685.06700000000001</v>
      </c>
      <c r="N13" s="9">
        <v>590.13</v>
      </c>
      <c r="O13" s="9">
        <v>274.48599999999999</v>
      </c>
      <c r="P13" s="9">
        <v>315.64400000000001</v>
      </c>
      <c r="Q13" s="9">
        <v>1150.3710000000001</v>
      </c>
      <c r="R13" s="9">
        <v>475.779</v>
      </c>
      <c r="S13" s="9">
        <v>674.59199999999998</v>
      </c>
      <c r="T13" s="9">
        <v>1062.4449999999999</v>
      </c>
      <c r="U13" s="9">
        <v>414.83100000000002</v>
      </c>
      <c r="V13" s="9">
        <v>647.61400000000003</v>
      </c>
      <c r="W13" s="9">
        <v>2195.25</v>
      </c>
      <c r="X13" s="9">
        <v>1175.02</v>
      </c>
      <c r="Y13" s="9">
        <v>1020.23</v>
      </c>
      <c r="Z13" s="9">
        <v>9842.1119999999992</v>
      </c>
      <c r="AA13" s="9">
        <v>5261.4840000000004</v>
      </c>
      <c r="AB13" s="9">
        <v>4580.6279999999997</v>
      </c>
      <c r="AC13" s="9">
        <v>2003.73</v>
      </c>
      <c r="AD13" s="9">
        <v>1053.0050000000001</v>
      </c>
      <c r="AE13" s="9">
        <v>950.72400000000005</v>
      </c>
      <c r="AF13" s="9">
        <v>7991.6390000000001</v>
      </c>
      <c r="AG13" s="9">
        <v>4036.402</v>
      </c>
      <c r="AH13" s="9">
        <v>3955.2370000000001</v>
      </c>
      <c r="AI13" s="9">
        <v>859.23400000000004</v>
      </c>
      <c r="AJ13" s="9">
        <v>399.17099999999999</v>
      </c>
      <c r="AK13" s="9">
        <v>460.06299999999999</v>
      </c>
      <c r="AL13" s="9">
        <v>13031.218000000001</v>
      </c>
      <c r="AM13" s="9">
        <v>6885.9979999999996</v>
      </c>
      <c r="AN13" s="9">
        <v>6145.22</v>
      </c>
      <c r="AO13" s="9">
        <v>11569.843999999999</v>
      </c>
      <c r="AP13" s="9">
        <v>6150.0129999999999</v>
      </c>
      <c r="AQ13" s="9">
        <v>5419.83</v>
      </c>
      <c r="AR13" s="9">
        <v>10743.999</v>
      </c>
      <c r="AS13" s="9">
        <v>5780.81</v>
      </c>
      <c r="AT13" s="9">
        <v>4963.1890000000003</v>
      </c>
      <c r="AU13" s="9">
        <v>2937.2570000000001</v>
      </c>
      <c r="AV13" s="9">
        <v>1453.8579999999999</v>
      </c>
      <c r="AW13" s="9">
        <v>1483.3989999999999</v>
      </c>
      <c r="AX13" s="9">
        <v>1920.7180000000001</v>
      </c>
      <c r="AY13" s="9">
        <v>982.53099999999995</v>
      </c>
      <c r="AZ13" s="9">
        <v>938.18700000000001</v>
      </c>
      <c r="BA13" s="9">
        <v>926.86199999999997</v>
      </c>
      <c r="BB13" s="9">
        <v>533.03700000000003</v>
      </c>
      <c r="BC13" s="9">
        <v>393.82499999999999</v>
      </c>
      <c r="BD13" s="9">
        <v>750.23599999999999</v>
      </c>
      <c r="BE13" s="9">
        <v>395.358</v>
      </c>
      <c r="BF13" s="9">
        <v>354.87799999999999</v>
      </c>
      <c r="BG13" s="9">
        <v>6719.9340000000002</v>
      </c>
      <c r="BH13" s="9">
        <v>2767.6019999999999</v>
      </c>
      <c r="BI13" s="9">
        <v>3952.3319999999999</v>
      </c>
      <c r="BJ13" s="9">
        <v>1345.415</v>
      </c>
      <c r="BK13" s="9">
        <v>467.91699999999997</v>
      </c>
      <c r="BL13" s="9">
        <v>877.49800000000005</v>
      </c>
      <c r="BM13" s="9">
        <v>361.11599999999999</v>
      </c>
      <c r="BN13" s="9">
        <v>149.732</v>
      </c>
      <c r="BO13" s="9">
        <v>211.38399999999999</v>
      </c>
      <c r="BP13" s="9">
        <v>1139.8989999999999</v>
      </c>
      <c r="BQ13" s="9">
        <v>405.14100000000002</v>
      </c>
      <c r="BR13" s="9">
        <v>734.75900000000001</v>
      </c>
      <c r="BS13" s="9">
        <v>195.328</v>
      </c>
      <c r="BT13" s="9">
        <v>61.807000000000002</v>
      </c>
      <c r="BU13" s="9">
        <v>133.52199999999999</v>
      </c>
      <c r="BV13" s="9">
        <v>889.46900000000005</v>
      </c>
      <c r="BW13" s="9">
        <v>325.53899999999999</v>
      </c>
      <c r="BX13" s="9">
        <v>563.92999999999995</v>
      </c>
      <c r="BY13" s="9">
        <v>100.312</v>
      </c>
      <c r="BZ13" s="9">
        <v>42.19</v>
      </c>
      <c r="CA13" s="9">
        <v>58.122</v>
      </c>
      <c r="CB13" s="9">
        <v>209.91399999999999</v>
      </c>
      <c r="CC13" s="9">
        <v>64.691000000000003</v>
      </c>
      <c r="CD13" s="9">
        <v>145.22200000000001</v>
      </c>
      <c r="CE13" s="9">
        <v>262.47000000000003</v>
      </c>
      <c r="CF13" s="9">
        <v>15.923999999999999</v>
      </c>
      <c r="CG13" s="9">
        <v>246.54599999999999</v>
      </c>
      <c r="CH13" s="9">
        <v>2553.1210000000001</v>
      </c>
      <c r="CI13" s="9">
        <v>1119.479</v>
      </c>
      <c r="CJ13" s="9">
        <v>1433.6420000000001</v>
      </c>
      <c r="CK13" s="9">
        <v>2100.049</v>
      </c>
      <c r="CL13" s="9">
        <v>865.19</v>
      </c>
      <c r="CM13" s="9">
        <v>1234.8589999999999</v>
      </c>
      <c r="CN13" s="9">
        <v>293.524</v>
      </c>
      <c r="CO13" s="9">
        <v>107.541</v>
      </c>
      <c r="CP13" s="9">
        <v>185.983</v>
      </c>
      <c r="CQ13" s="9">
        <v>1806.5250000000001</v>
      </c>
      <c r="CR13" s="9">
        <v>757.649</v>
      </c>
      <c r="CS13" s="9">
        <v>1048.876</v>
      </c>
      <c r="CT13" s="9">
        <v>12330.885</v>
      </c>
      <c r="CU13" s="9">
        <v>6544.0439999999999</v>
      </c>
      <c r="CV13" s="9">
        <v>5786.8410000000003</v>
      </c>
      <c r="CW13" s="9">
        <v>7176.6459999999997</v>
      </c>
      <c r="CX13" s="9">
        <v>3055.4189999999999</v>
      </c>
      <c r="CY13" s="9">
        <v>4121.2269999999999</v>
      </c>
      <c r="CZ13" s="9">
        <v>1063.7539999999999</v>
      </c>
      <c r="DA13" s="9">
        <v>390.92200000000003</v>
      </c>
      <c r="DB13" s="9">
        <v>672.83299999999997</v>
      </c>
      <c r="DC13" s="9">
        <v>15908.578</v>
      </c>
      <c r="DD13" s="9">
        <v>7881.6379999999999</v>
      </c>
      <c r="DE13" s="9">
        <v>8026.9409999999998</v>
      </c>
      <c r="DF13" s="9">
        <v>11575.441000000001</v>
      </c>
      <c r="DG13" s="9">
        <v>6158.9279999999999</v>
      </c>
      <c r="DH13" s="9">
        <v>5416.5119999999997</v>
      </c>
      <c r="DI13" s="9">
        <v>1720.806</v>
      </c>
      <c r="DJ13" s="9">
        <v>879.8</v>
      </c>
      <c r="DK13" s="9">
        <v>841.00699999999995</v>
      </c>
      <c r="DL13" s="9">
        <v>1101.751</v>
      </c>
      <c r="DM13" s="9">
        <v>424.13299999999998</v>
      </c>
      <c r="DN13" s="9">
        <v>677.61800000000005</v>
      </c>
      <c r="DO13" s="9">
        <v>585.02200000000005</v>
      </c>
      <c r="DP13" s="9">
        <v>271.21199999999999</v>
      </c>
      <c r="DQ13" s="9">
        <v>313.81</v>
      </c>
      <c r="DR13" s="9">
        <v>1130.893</v>
      </c>
      <c r="DS13" s="9">
        <v>463.709</v>
      </c>
      <c r="DT13" s="9">
        <v>667.18399999999997</v>
      </c>
      <c r="DU13" s="9">
        <v>1044.415</v>
      </c>
      <c r="DV13" s="9">
        <v>403.79</v>
      </c>
      <c r="DW13" s="9">
        <v>640.625</v>
      </c>
      <c r="DX13" s="9">
        <v>2171.0549999999998</v>
      </c>
      <c r="DY13" s="9">
        <v>1159.175</v>
      </c>
      <c r="DZ13" s="9">
        <v>1011.88</v>
      </c>
      <c r="EA13" s="9">
        <v>9404.3860000000004</v>
      </c>
      <c r="EB13" s="9">
        <v>4999.7529999999997</v>
      </c>
      <c r="EC13" s="9">
        <v>4404.6319999999996</v>
      </c>
      <c r="ED13" s="9">
        <v>1984.239</v>
      </c>
      <c r="EE13" s="9">
        <v>1039.867</v>
      </c>
      <c r="EF13" s="9">
        <v>944.37099999999998</v>
      </c>
      <c r="EG13" s="9">
        <v>7757.9740000000002</v>
      </c>
      <c r="EH13" s="9">
        <v>3914.085</v>
      </c>
      <c r="EI13" s="9">
        <v>3843.8879999999999</v>
      </c>
      <c r="EJ13" s="9">
        <v>853.95899999999995</v>
      </c>
      <c r="EK13" s="9">
        <v>396.65100000000001</v>
      </c>
      <c r="EL13" s="9">
        <v>457.30799999999999</v>
      </c>
      <c r="EM13" s="9">
        <v>12462.772000000001</v>
      </c>
      <c r="EN13" s="9">
        <v>6542.63</v>
      </c>
      <c r="EO13" s="9">
        <v>5920.1409999999996</v>
      </c>
      <c r="EP13" s="9">
        <v>11025.003000000001</v>
      </c>
      <c r="EQ13" s="9">
        <v>5821.473</v>
      </c>
      <c r="ER13" s="9">
        <v>5203.53</v>
      </c>
      <c r="ES13" s="9">
        <v>10300.785</v>
      </c>
      <c r="ET13" s="9">
        <v>5514.9210000000003</v>
      </c>
      <c r="EU13" s="9">
        <v>4785.8639999999996</v>
      </c>
      <c r="EV13" s="9">
        <v>2790.6080000000002</v>
      </c>
      <c r="EW13" s="9">
        <v>1363.4010000000001</v>
      </c>
      <c r="EX13" s="9">
        <v>1427.2080000000001</v>
      </c>
      <c r="EY13" s="9">
        <v>1808.079</v>
      </c>
      <c r="EZ13" s="9">
        <v>912.58</v>
      </c>
      <c r="FA13" s="9">
        <v>895.5</v>
      </c>
      <c r="FB13" s="9">
        <v>920.74800000000005</v>
      </c>
      <c r="FC13" s="9">
        <v>528.87800000000004</v>
      </c>
      <c r="FD13" s="9">
        <v>391.87099999999998</v>
      </c>
      <c r="FE13" s="9">
        <v>741.77800000000002</v>
      </c>
      <c r="FF13" s="9">
        <v>390.10899999999998</v>
      </c>
      <c r="FG13" s="9">
        <v>351.67</v>
      </c>
      <c r="FH13" s="9">
        <v>3591.36</v>
      </c>
      <c r="FI13" s="9">
        <v>1332.6010000000001</v>
      </c>
      <c r="FJ13" s="9">
        <v>2258.759</v>
      </c>
      <c r="FK13" s="9">
        <v>1246.9159999999999</v>
      </c>
      <c r="FL13" s="9">
        <v>416.16</v>
      </c>
      <c r="FM13" s="9">
        <v>830.75599999999997</v>
      </c>
      <c r="FN13" s="9">
        <v>347.96800000000002</v>
      </c>
      <c r="FO13" s="9">
        <v>141.94</v>
      </c>
      <c r="FP13" s="9">
        <v>206.029</v>
      </c>
      <c r="FQ13" s="9">
        <v>1048.9349999999999</v>
      </c>
      <c r="FR13" s="9">
        <v>357.15899999999999</v>
      </c>
      <c r="FS13" s="9">
        <v>691.77599999999995</v>
      </c>
      <c r="FT13" s="9">
        <v>185.976</v>
      </c>
      <c r="FU13" s="9">
        <v>57.113999999999997</v>
      </c>
      <c r="FV13" s="9">
        <v>128.86199999999999</v>
      </c>
      <c r="FW13" s="9">
        <v>808.11099999999999</v>
      </c>
      <c r="FX13" s="9">
        <v>282.50400000000002</v>
      </c>
      <c r="FY13" s="9">
        <v>525.60699999999997</v>
      </c>
      <c r="FZ13" s="9">
        <v>69.412999999999997</v>
      </c>
      <c r="GA13" s="9">
        <v>24.242999999999999</v>
      </c>
      <c r="GB13" s="9">
        <v>45.17</v>
      </c>
      <c r="GC13" s="9">
        <v>200.62899999999999</v>
      </c>
      <c r="GD13" s="9">
        <v>60.488</v>
      </c>
      <c r="GE13" s="9">
        <v>140.14099999999999</v>
      </c>
      <c r="GF13" s="9">
        <v>261.36900000000003</v>
      </c>
      <c r="GG13" s="9">
        <v>15.292999999999999</v>
      </c>
      <c r="GH13" s="9">
        <v>246.07599999999999</v>
      </c>
      <c r="GI13" s="9">
        <v>1756.019</v>
      </c>
      <c r="GJ13" s="9">
        <v>623.81299999999999</v>
      </c>
      <c r="GK13" s="9">
        <v>1132.2059999999999</v>
      </c>
      <c r="GL13" s="9">
        <v>1991.3420000000001</v>
      </c>
      <c r="GM13" s="9">
        <v>807.755</v>
      </c>
      <c r="GN13" s="9">
        <v>1183.586</v>
      </c>
      <c r="GO13" s="9">
        <v>281.00900000000001</v>
      </c>
      <c r="GP13" s="9">
        <v>101.044</v>
      </c>
      <c r="GQ13" s="9">
        <v>179.965</v>
      </c>
      <c r="GR13" s="9">
        <v>1710.3320000000001</v>
      </c>
      <c r="GS13" s="9">
        <v>706.71100000000001</v>
      </c>
      <c r="GT13" s="9">
        <v>1003.621</v>
      </c>
      <c r="GU13" s="9">
        <v>11856.45</v>
      </c>
      <c r="GV13" s="9">
        <v>6259.9719999999998</v>
      </c>
      <c r="GW13" s="9">
        <v>5596.4780000000001</v>
      </c>
      <c r="GX13" s="9">
        <v>4052.1289999999999</v>
      </c>
      <c r="GY13" s="9">
        <v>1621.6659999999999</v>
      </c>
      <c r="GZ13" s="9">
        <v>2430.4630000000002</v>
      </c>
      <c r="HA13" s="9">
        <v>974.54</v>
      </c>
      <c r="HB13" s="9">
        <v>343.36799999999999</v>
      </c>
      <c r="HC13" s="9">
        <v>631.17200000000003</v>
      </c>
      <c r="HD13" s="9">
        <v>3158.4549999999999</v>
      </c>
      <c r="HE13" s="9">
        <v>1610.0429999999999</v>
      </c>
      <c r="HF13" s="9">
        <v>1548.412</v>
      </c>
      <c r="HG13" s="9">
        <v>1848.38</v>
      </c>
      <c r="HH13" s="9">
        <v>938.12599999999998</v>
      </c>
      <c r="HI13" s="9">
        <v>910.25400000000002</v>
      </c>
      <c r="HJ13" s="9">
        <v>516.90099999999995</v>
      </c>
      <c r="HK13" s="9">
        <v>258.15600000000001</v>
      </c>
      <c r="HL13" s="9">
        <v>258.745</v>
      </c>
      <c r="HM13" s="9">
        <v>400.21600000000001</v>
      </c>
      <c r="HN13" s="9">
        <v>180.83799999999999</v>
      </c>
      <c r="HO13" s="9">
        <v>219.37899999999999</v>
      </c>
      <c r="HP13" s="9">
        <v>180.55799999999999</v>
      </c>
      <c r="HQ13" s="9">
        <v>85.614000000000004</v>
      </c>
      <c r="HR13" s="9">
        <v>94.944000000000003</v>
      </c>
      <c r="HS13" s="9">
        <v>401.25200000000001</v>
      </c>
      <c r="HT13" s="9">
        <v>181.16</v>
      </c>
      <c r="HU13" s="9">
        <v>220.09200000000001</v>
      </c>
      <c r="HV13" s="9">
        <v>388.17099999999999</v>
      </c>
      <c r="HW13" s="9">
        <v>174.39099999999999</v>
      </c>
      <c r="HX13" s="9">
        <v>213.78</v>
      </c>
      <c r="HY13" s="9">
        <v>747.61</v>
      </c>
      <c r="HZ13" s="9">
        <v>375.53899999999999</v>
      </c>
      <c r="IA13" s="9">
        <v>372.07100000000003</v>
      </c>
      <c r="IB13" s="9">
        <v>1100.77</v>
      </c>
      <c r="IC13" s="9">
        <v>562.58699999999999</v>
      </c>
      <c r="ID13" s="9">
        <v>538.18299999999999</v>
      </c>
      <c r="IE13" s="9">
        <v>724.54600000000005</v>
      </c>
      <c r="IF13" s="9">
        <v>359.851</v>
      </c>
      <c r="IG13" s="9">
        <v>364.69600000000003</v>
      </c>
      <c r="IH13" s="9">
        <v>1053.377</v>
      </c>
      <c r="II13" s="9">
        <v>527.82299999999998</v>
      </c>
      <c r="IJ13" s="9">
        <v>525.553</v>
      </c>
      <c r="IK13" s="9">
        <v>163.86</v>
      </c>
      <c r="IL13" s="9">
        <v>66.588999999999999</v>
      </c>
      <c r="IM13" s="9">
        <v>97.271000000000001</v>
      </c>
      <c r="IN13" s="9">
        <v>2098.4549999999999</v>
      </c>
      <c r="IO13" s="9">
        <v>1058.845</v>
      </c>
      <c r="IP13" s="9">
        <v>1039.6099999999999</v>
      </c>
      <c r="IQ13" s="9">
        <v>1480.998</v>
      </c>
    </row>
    <row r="14" spans="1:251">
      <c r="A14" s="10">
        <v>43132</v>
      </c>
      <c r="B14" s="9">
        <v>19854.566999999999</v>
      </c>
      <c r="C14" s="9">
        <v>9761.2119999999995</v>
      </c>
      <c r="D14" s="9">
        <v>10093.355</v>
      </c>
      <c r="E14" s="9">
        <v>12457.397999999999</v>
      </c>
      <c r="F14" s="9">
        <v>6612.6490000000003</v>
      </c>
      <c r="G14" s="9">
        <v>5844.7489999999998</v>
      </c>
      <c r="H14" s="9">
        <v>1713.954</v>
      </c>
      <c r="I14" s="9">
        <v>869.01499999999999</v>
      </c>
      <c r="J14" s="9">
        <v>844.93899999999996</v>
      </c>
      <c r="K14" s="9">
        <v>1111.818</v>
      </c>
      <c r="L14" s="9">
        <v>428.97300000000001</v>
      </c>
      <c r="M14" s="9">
        <v>682.84400000000005</v>
      </c>
      <c r="N14" s="9">
        <v>581.19600000000003</v>
      </c>
      <c r="O14" s="9">
        <v>256.12700000000001</v>
      </c>
      <c r="P14" s="9">
        <v>325.06900000000002</v>
      </c>
      <c r="Q14" s="9">
        <v>1122.491</v>
      </c>
      <c r="R14" s="9">
        <v>470.625</v>
      </c>
      <c r="S14" s="9">
        <v>651.86599999999999</v>
      </c>
      <c r="T14" s="9">
        <v>1040.913</v>
      </c>
      <c r="U14" s="9">
        <v>406.13099999999997</v>
      </c>
      <c r="V14" s="9">
        <v>634.78200000000004</v>
      </c>
      <c r="W14" s="9">
        <v>2399.5819999999999</v>
      </c>
      <c r="X14" s="9">
        <v>1260.595</v>
      </c>
      <c r="Y14" s="9">
        <v>1138.9870000000001</v>
      </c>
      <c r="Z14" s="9">
        <v>10057.816000000001</v>
      </c>
      <c r="AA14" s="9">
        <v>5352.0540000000001</v>
      </c>
      <c r="AB14" s="9">
        <v>4705.7619999999997</v>
      </c>
      <c r="AC14" s="9">
        <v>2197.4789999999998</v>
      </c>
      <c r="AD14" s="9">
        <v>1135.2239999999999</v>
      </c>
      <c r="AE14" s="9">
        <v>1062.2550000000001</v>
      </c>
      <c r="AF14" s="9">
        <v>8165.9260000000004</v>
      </c>
      <c r="AG14" s="9">
        <v>4083.9250000000002</v>
      </c>
      <c r="AH14" s="9">
        <v>4082.0010000000002</v>
      </c>
      <c r="AI14" s="9">
        <v>940.423</v>
      </c>
      <c r="AJ14" s="9">
        <v>447.983</v>
      </c>
      <c r="AK14" s="9">
        <v>492.44</v>
      </c>
      <c r="AL14" s="9">
        <v>13336.174000000001</v>
      </c>
      <c r="AM14" s="9">
        <v>7015.5619999999999</v>
      </c>
      <c r="AN14" s="9">
        <v>6320.6120000000001</v>
      </c>
      <c r="AO14" s="9">
        <v>11758.499</v>
      </c>
      <c r="AP14" s="9">
        <v>6220.0360000000001</v>
      </c>
      <c r="AQ14" s="9">
        <v>5538.4629999999997</v>
      </c>
      <c r="AR14" s="9">
        <v>11042.89</v>
      </c>
      <c r="AS14" s="9">
        <v>5897.5780000000004</v>
      </c>
      <c r="AT14" s="9">
        <v>5145.3119999999999</v>
      </c>
      <c r="AU14" s="9">
        <v>2997.127</v>
      </c>
      <c r="AV14" s="9">
        <v>1495.9179999999999</v>
      </c>
      <c r="AW14" s="9">
        <v>1501.2090000000001</v>
      </c>
      <c r="AX14" s="9">
        <v>1886.355</v>
      </c>
      <c r="AY14" s="9">
        <v>973.26800000000003</v>
      </c>
      <c r="AZ14" s="9">
        <v>913.08699999999999</v>
      </c>
      <c r="BA14" s="9">
        <v>1007.579</v>
      </c>
      <c r="BB14" s="9">
        <v>570.35500000000002</v>
      </c>
      <c r="BC14" s="9">
        <v>437.22399999999999</v>
      </c>
      <c r="BD14" s="9">
        <v>736.41600000000005</v>
      </c>
      <c r="BE14" s="9">
        <v>385.959</v>
      </c>
      <c r="BF14" s="9">
        <v>350.45699999999999</v>
      </c>
      <c r="BG14" s="9">
        <v>6660.7529999999997</v>
      </c>
      <c r="BH14" s="9">
        <v>2762.605</v>
      </c>
      <c r="BI14" s="9">
        <v>3898.1489999999999</v>
      </c>
      <c r="BJ14" s="9">
        <v>1350.2049999999999</v>
      </c>
      <c r="BK14" s="9">
        <v>505.38</v>
      </c>
      <c r="BL14" s="9">
        <v>844.82500000000005</v>
      </c>
      <c r="BM14" s="9">
        <v>386.95800000000003</v>
      </c>
      <c r="BN14" s="9">
        <v>180.29300000000001</v>
      </c>
      <c r="BO14" s="9">
        <v>206.66399999999999</v>
      </c>
      <c r="BP14" s="9">
        <v>1124.4390000000001</v>
      </c>
      <c r="BQ14" s="9">
        <v>414.29</v>
      </c>
      <c r="BR14" s="9">
        <v>710.149</v>
      </c>
      <c r="BS14" s="9">
        <v>186.30699999999999</v>
      </c>
      <c r="BT14" s="9">
        <v>61.460999999999999</v>
      </c>
      <c r="BU14" s="9">
        <v>124.846</v>
      </c>
      <c r="BV14" s="9">
        <v>884.00099999999998</v>
      </c>
      <c r="BW14" s="9">
        <v>332.55200000000002</v>
      </c>
      <c r="BX14" s="9">
        <v>551.44899999999996</v>
      </c>
      <c r="BY14" s="9">
        <v>101.492</v>
      </c>
      <c r="BZ14" s="9">
        <v>42.86</v>
      </c>
      <c r="CA14" s="9">
        <v>58.631999999999998</v>
      </c>
      <c r="CB14" s="9">
        <v>232.24199999999999</v>
      </c>
      <c r="CC14" s="9">
        <v>93.778000000000006</v>
      </c>
      <c r="CD14" s="9">
        <v>138.464</v>
      </c>
      <c r="CE14" s="9">
        <v>268.12599999999998</v>
      </c>
      <c r="CF14" s="9">
        <v>20.530999999999999</v>
      </c>
      <c r="CG14" s="9">
        <v>247.595</v>
      </c>
      <c r="CH14" s="9">
        <v>2712.614</v>
      </c>
      <c r="CI14" s="9">
        <v>1184.97</v>
      </c>
      <c r="CJ14" s="9">
        <v>1527.644</v>
      </c>
      <c r="CK14" s="9">
        <v>2093.0970000000002</v>
      </c>
      <c r="CL14" s="9">
        <v>894.02599999999995</v>
      </c>
      <c r="CM14" s="9">
        <v>1199.0709999999999</v>
      </c>
      <c r="CN14" s="9">
        <v>284.91500000000002</v>
      </c>
      <c r="CO14" s="9">
        <v>108.866</v>
      </c>
      <c r="CP14" s="9">
        <v>176.04900000000001</v>
      </c>
      <c r="CQ14" s="9">
        <v>1808.183</v>
      </c>
      <c r="CR14" s="9">
        <v>785.16099999999994</v>
      </c>
      <c r="CS14" s="9">
        <v>1023.022</v>
      </c>
      <c r="CT14" s="9">
        <v>12742.312</v>
      </c>
      <c r="CU14" s="9">
        <v>6721.5140000000001</v>
      </c>
      <c r="CV14" s="9">
        <v>6020.7979999999998</v>
      </c>
      <c r="CW14" s="9">
        <v>7112.2550000000001</v>
      </c>
      <c r="CX14" s="9">
        <v>3039.6979999999999</v>
      </c>
      <c r="CY14" s="9">
        <v>4072.5569999999998</v>
      </c>
      <c r="CZ14" s="9">
        <v>1047.604</v>
      </c>
      <c r="DA14" s="9">
        <v>402.13499999999999</v>
      </c>
      <c r="DB14" s="9">
        <v>645.46900000000005</v>
      </c>
      <c r="DC14" s="9">
        <v>16112.022000000001</v>
      </c>
      <c r="DD14" s="9">
        <v>7981.1509999999998</v>
      </c>
      <c r="DE14" s="9">
        <v>8130.8710000000001</v>
      </c>
      <c r="DF14" s="9">
        <v>11932.655000000001</v>
      </c>
      <c r="DG14" s="9">
        <v>6295.0659999999998</v>
      </c>
      <c r="DH14" s="9">
        <v>5637.5889999999999</v>
      </c>
      <c r="DI14" s="9">
        <v>1678.6990000000001</v>
      </c>
      <c r="DJ14" s="9">
        <v>844.38</v>
      </c>
      <c r="DK14" s="9">
        <v>834.31899999999996</v>
      </c>
      <c r="DL14" s="9">
        <v>1086.2739999999999</v>
      </c>
      <c r="DM14" s="9">
        <v>412.42099999999999</v>
      </c>
      <c r="DN14" s="9">
        <v>673.85400000000004</v>
      </c>
      <c r="DO14" s="9">
        <v>575.47900000000004</v>
      </c>
      <c r="DP14" s="9">
        <v>252.642</v>
      </c>
      <c r="DQ14" s="9">
        <v>322.83699999999999</v>
      </c>
      <c r="DR14" s="9">
        <v>1093.9190000000001</v>
      </c>
      <c r="DS14" s="9">
        <v>451.43700000000001</v>
      </c>
      <c r="DT14" s="9">
        <v>642.48299999999995</v>
      </c>
      <c r="DU14" s="9">
        <v>1017.283</v>
      </c>
      <c r="DV14" s="9">
        <v>390.96600000000001</v>
      </c>
      <c r="DW14" s="9">
        <v>626.31700000000001</v>
      </c>
      <c r="DX14" s="9">
        <v>2380.4650000000001</v>
      </c>
      <c r="DY14" s="9">
        <v>1248.335</v>
      </c>
      <c r="DZ14" s="9">
        <v>1132.1300000000001</v>
      </c>
      <c r="EA14" s="9">
        <v>9552.19</v>
      </c>
      <c r="EB14" s="9">
        <v>5046.7309999999998</v>
      </c>
      <c r="EC14" s="9">
        <v>4505.4589999999998</v>
      </c>
      <c r="ED14" s="9">
        <v>2182.8969999999999</v>
      </c>
      <c r="EE14" s="9">
        <v>1126.086</v>
      </c>
      <c r="EF14" s="9">
        <v>1056.81</v>
      </c>
      <c r="EG14" s="9">
        <v>7888.8909999999996</v>
      </c>
      <c r="EH14" s="9">
        <v>3937.0540000000001</v>
      </c>
      <c r="EI14" s="9">
        <v>3951.8380000000002</v>
      </c>
      <c r="EJ14" s="9">
        <v>928.99099999999999</v>
      </c>
      <c r="EK14" s="9">
        <v>439.26900000000001</v>
      </c>
      <c r="EL14" s="9">
        <v>489.72300000000001</v>
      </c>
      <c r="EM14" s="9">
        <v>12726.278</v>
      </c>
      <c r="EN14" s="9">
        <v>6649.277</v>
      </c>
      <c r="EO14" s="9">
        <v>6077.0010000000002</v>
      </c>
      <c r="EP14" s="9">
        <v>11167.903</v>
      </c>
      <c r="EQ14" s="9">
        <v>5862.6049999999996</v>
      </c>
      <c r="ER14" s="9">
        <v>5305.2979999999998</v>
      </c>
      <c r="ES14" s="9">
        <v>10532.272999999999</v>
      </c>
      <c r="ET14" s="9">
        <v>5589.5519999999997</v>
      </c>
      <c r="EU14" s="9">
        <v>4942.7219999999998</v>
      </c>
      <c r="EV14" s="9">
        <v>2864.7170000000001</v>
      </c>
      <c r="EW14" s="9">
        <v>1415.5050000000001</v>
      </c>
      <c r="EX14" s="9">
        <v>1449.212</v>
      </c>
      <c r="EY14" s="9">
        <v>1795.6210000000001</v>
      </c>
      <c r="EZ14" s="9">
        <v>921.274</v>
      </c>
      <c r="FA14" s="9">
        <v>874.34699999999998</v>
      </c>
      <c r="FB14" s="9">
        <v>1001.998</v>
      </c>
      <c r="FC14" s="9">
        <v>567.06299999999999</v>
      </c>
      <c r="FD14" s="9">
        <v>434.935</v>
      </c>
      <c r="FE14" s="9">
        <v>727.83600000000001</v>
      </c>
      <c r="FF14" s="9">
        <v>379.45499999999998</v>
      </c>
      <c r="FG14" s="9">
        <v>348.38</v>
      </c>
      <c r="FH14" s="9">
        <v>3451.5309999999999</v>
      </c>
      <c r="FI14" s="9">
        <v>1306.6300000000001</v>
      </c>
      <c r="FJ14" s="9">
        <v>2144.9009999999998</v>
      </c>
      <c r="FK14" s="9">
        <v>1223.875</v>
      </c>
      <c r="FL14" s="9">
        <v>437.952</v>
      </c>
      <c r="FM14" s="9">
        <v>785.923</v>
      </c>
      <c r="FN14" s="9">
        <v>367.69499999999999</v>
      </c>
      <c r="FO14" s="9">
        <v>168.78</v>
      </c>
      <c r="FP14" s="9">
        <v>198.91499999999999</v>
      </c>
      <c r="FQ14" s="9">
        <v>1014.141</v>
      </c>
      <c r="FR14" s="9">
        <v>354.06700000000001</v>
      </c>
      <c r="FS14" s="9">
        <v>660.07399999999996</v>
      </c>
      <c r="FT14" s="9">
        <v>176.16399999999999</v>
      </c>
      <c r="FU14" s="9">
        <v>55.119</v>
      </c>
      <c r="FV14" s="9">
        <v>121.044</v>
      </c>
      <c r="FW14" s="9">
        <v>785.12</v>
      </c>
      <c r="FX14" s="9">
        <v>279.08</v>
      </c>
      <c r="FY14" s="9">
        <v>506.04</v>
      </c>
      <c r="FZ14" s="9">
        <v>73.180000000000007</v>
      </c>
      <c r="GA14" s="9">
        <v>30.14</v>
      </c>
      <c r="GB14" s="9">
        <v>43.04</v>
      </c>
      <c r="GC14" s="9">
        <v>215.53399999999999</v>
      </c>
      <c r="GD14" s="9">
        <v>86.302999999999997</v>
      </c>
      <c r="GE14" s="9">
        <v>129.23099999999999</v>
      </c>
      <c r="GF14" s="9">
        <v>265.88900000000001</v>
      </c>
      <c r="GG14" s="9">
        <v>19.292999999999999</v>
      </c>
      <c r="GH14" s="9">
        <v>246.596</v>
      </c>
      <c r="GI14" s="9">
        <v>1774.2139999999999</v>
      </c>
      <c r="GJ14" s="9">
        <v>644.43499999999995</v>
      </c>
      <c r="GK14" s="9">
        <v>1129.779</v>
      </c>
      <c r="GL14" s="9">
        <v>1957.511</v>
      </c>
      <c r="GM14" s="9">
        <v>819.82600000000002</v>
      </c>
      <c r="GN14" s="9">
        <v>1137.6849999999999</v>
      </c>
      <c r="GO14" s="9">
        <v>273.05099999999999</v>
      </c>
      <c r="GP14" s="9">
        <v>101.68600000000001</v>
      </c>
      <c r="GQ14" s="9">
        <v>171.36500000000001</v>
      </c>
      <c r="GR14" s="9">
        <v>1684.4590000000001</v>
      </c>
      <c r="GS14" s="9">
        <v>718.14</v>
      </c>
      <c r="GT14" s="9">
        <v>966.32</v>
      </c>
      <c r="GU14" s="9">
        <v>12205.707</v>
      </c>
      <c r="GV14" s="9">
        <v>6396.7520000000004</v>
      </c>
      <c r="GW14" s="9">
        <v>5808.9539999999997</v>
      </c>
      <c r="GX14" s="9">
        <v>3906.3150000000001</v>
      </c>
      <c r="GY14" s="9">
        <v>1584.3989999999999</v>
      </c>
      <c r="GZ14" s="9">
        <v>2321.9160000000002</v>
      </c>
      <c r="HA14" s="9">
        <v>940.60400000000004</v>
      </c>
      <c r="HB14" s="9">
        <v>343.22899999999998</v>
      </c>
      <c r="HC14" s="9">
        <v>597.375</v>
      </c>
      <c r="HD14" s="9">
        <v>3182.8029999999999</v>
      </c>
      <c r="HE14" s="9">
        <v>1626.9459999999999</v>
      </c>
      <c r="HF14" s="9">
        <v>1555.857</v>
      </c>
      <c r="HG14" s="9">
        <v>1912.5419999999999</v>
      </c>
      <c r="HH14" s="9">
        <v>971.27499999999998</v>
      </c>
      <c r="HI14" s="9">
        <v>941.26800000000003</v>
      </c>
      <c r="HJ14" s="9">
        <v>485.58699999999999</v>
      </c>
      <c r="HK14" s="9">
        <v>249</v>
      </c>
      <c r="HL14" s="9">
        <v>236.58699999999999</v>
      </c>
      <c r="HM14" s="9">
        <v>378.43299999999999</v>
      </c>
      <c r="HN14" s="9">
        <v>172.94200000000001</v>
      </c>
      <c r="HO14" s="9">
        <v>205.49</v>
      </c>
      <c r="HP14" s="9">
        <v>175.22300000000001</v>
      </c>
      <c r="HQ14" s="9">
        <v>78.305999999999997</v>
      </c>
      <c r="HR14" s="9">
        <v>96.917000000000002</v>
      </c>
      <c r="HS14" s="9">
        <v>376.01</v>
      </c>
      <c r="HT14" s="9">
        <v>172.56299999999999</v>
      </c>
      <c r="HU14" s="9">
        <v>203.447</v>
      </c>
      <c r="HV14" s="9">
        <v>366.327</v>
      </c>
      <c r="HW14" s="9">
        <v>165.84700000000001</v>
      </c>
      <c r="HX14" s="9">
        <v>200.48099999999999</v>
      </c>
      <c r="HY14" s="9">
        <v>765.529</v>
      </c>
      <c r="HZ14" s="9">
        <v>386.8</v>
      </c>
      <c r="IA14" s="9">
        <v>378.72899999999998</v>
      </c>
      <c r="IB14" s="9">
        <v>1147.0129999999999</v>
      </c>
      <c r="IC14" s="9">
        <v>584.47400000000005</v>
      </c>
      <c r="ID14" s="9">
        <v>562.53899999999999</v>
      </c>
      <c r="IE14" s="9">
        <v>738.84299999999996</v>
      </c>
      <c r="IF14" s="9">
        <v>370.149</v>
      </c>
      <c r="IG14" s="9">
        <v>368.69400000000002</v>
      </c>
      <c r="IH14" s="9">
        <v>1100.4690000000001</v>
      </c>
      <c r="II14" s="9">
        <v>547.94299999999998</v>
      </c>
      <c r="IJ14" s="9">
        <v>552.52499999999998</v>
      </c>
      <c r="IK14" s="9">
        <v>191.71299999999999</v>
      </c>
      <c r="IL14" s="9">
        <v>93.17</v>
      </c>
      <c r="IM14" s="9">
        <v>98.543000000000006</v>
      </c>
      <c r="IN14" s="9">
        <v>2167.6930000000002</v>
      </c>
      <c r="IO14" s="9">
        <v>1098.4459999999999</v>
      </c>
      <c r="IP14" s="9">
        <v>1069.2470000000001</v>
      </c>
      <c r="IQ14" s="9">
        <v>1517.325</v>
      </c>
    </row>
    <row r="15" spans="1:251">
      <c r="A15" s="10">
        <v>43497</v>
      </c>
      <c r="B15" s="9">
        <v>20101.898000000001</v>
      </c>
      <c r="C15" s="9">
        <v>9867.4989999999998</v>
      </c>
      <c r="D15" s="9">
        <v>10234.398999999999</v>
      </c>
      <c r="E15" s="9">
        <v>12729.348</v>
      </c>
      <c r="F15" s="9">
        <v>6741.9849999999997</v>
      </c>
      <c r="G15" s="9">
        <v>5987.3630000000003</v>
      </c>
      <c r="H15" s="9">
        <v>1680.085</v>
      </c>
      <c r="I15" s="9">
        <v>851.89599999999996</v>
      </c>
      <c r="J15" s="9">
        <v>828.18899999999996</v>
      </c>
      <c r="K15" s="9">
        <v>1073.0029999999999</v>
      </c>
      <c r="L15" s="9">
        <v>411.06700000000001</v>
      </c>
      <c r="M15" s="9">
        <v>661.93499999999995</v>
      </c>
      <c r="N15" s="9">
        <v>559.827</v>
      </c>
      <c r="O15" s="9">
        <v>249.244</v>
      </c>
      <c r="P15" s="9">
        <v>310.58300000000003</v>
      </c>
      <c r="Q15" s="9">
        <v>1078.9590000000001</v>
      </c>
      <c r="R15" s="9">
        <v>446.54700000000003</v>
      </c>
      <c r="S15" s="9">
        <v>632.41099999999994</v>
      </c>
      <c r="T15" s="9">
        <v>997.19</v>
      </c>
      <c r="U15" s="9">
        <v>388.27699999999999</v>
      </c>
      <c r="V15" s="9">
        <v>608.91300000000001</v>
      </c>
      <c r="W15" s="9">
        <v>2423.3029999999999</v>
      </c>
      <c r="X15" s="9">
        <v>1248.375</v>
      </c>
      <c r="Y15" s="9">
        <v>1174.9280000000001</v>
      </c>
      <c r="Z15" s="9">
        <v>10306.044</v>
      </c>
      <c r="AA15" s="9">
        <v>5493.6090000000004</v>
      </c>
      <c r="AB15" s="9">
        <v>4812.4350000000004</v>
      </c>
      <c r="AC15" s="9">
        <v>2245.5</v>
      </c>
      <c r="AD15" s="9">
        <v>1142.394</v>
      </c>
      <c r="AE15" s="9">
        <v>1103.106</v>
      </c>
      <c r="AF15" s="9">
        <v>8346.5220000000008</v>
      </c>
      <c r="AG15" s="9">
        <v>4211.0360000000001</v>
      </c>
      <c r="AH15" s="9">
        <v>4135.4859999999999</v>
      </c>
      <c r="AI15" s="9">
        <v>922.33100000000002</v>
      </c>
      <c r="AJ15" s="9">
        <v>438.54399999999998</v>
      </c>
      <c r="AK15" s="9">
        <v>483.78699999999998</v>
      </c>
      <c r="AL15" s="9">
        <v>13633.15</v>
      </c>
      <c r="AM15" s="9">
        <v>7154.5940000000001</v>
      </c>
      <c r="AN15" s="9">
        <v>6478.5559999999996</v>
      </c>
      <c r="AO15" s="9">
        <v>12153.732</v>
      </c>
      <c r="AP15" s="9">
        <v>6424.3149999999996</v>
      </c>
      <c r="AQ15" s="9">
        <v>5729.4170000000004</v>
      </c>
      <c r="AR15" s="9">
        <v>11371.406000000001</v>
      </c>
      <c r="AS15" s="9">
        <v>6072.9</v>
      </c>
      <c r="AT15" s="9">
        <v>5298.5060000000003</v>
      </c>
      <c r="AU15" s="9">
        <v>3162.6610000000001</v>
      </c>
      <c r="AV15" s="9">
        <v>1560.0350000000001</v>
      </c>
      <c r="AW15" s="9">
        <v>1602.626</v>
      </c>
      <c r="AX15" s="9">
        <v>1979.7909999999999</v>
      </c>
      <c r="AY15" s="9">
        <v>1001.426</v>
      </c>
      <c r="AZ15" s="9">
        <v>978.36500000000001</v>
      </c>
      <c r="BA15" s="9">
        <v>1075.9880000000001</v>
      </c>
      <c r="BB15" s="9">
        <v>588.81600000000003</v>
      </c>
      <c r="BC15" s="9">
        <v>487.17200000000003</v>
      </c>
      <c r="BD15" s="9">
        <v>671.76099999999997</v>
      </c>
      <c r="BE15" s="9">
        <v>355.41300000000001</v>
      </c>
      <c r="BF15" s="9">
        <v>316.34800000000001</v>
      </c>
      <c r="BG15" s="9">
        <v>6700.7889999999998</v>
      </c>
      <c r="BH15" s="9">
        <v>2770.1019999999999</v>
      </c>
      <c r="BI15" s="9">
        <v>3930.6880000000001</v>
      </c>
      <c r="BJ15" s="9">
        <v>1302.981</v>
      </c>
      <c r="BK15" s="9">
        <v>493.95800000000003</v>
      </c>
      <c r="BL15" s="9">
        <v>809.02300000000002</v>
      </c>
      <c r="BM15" s="9">
        <v>378.93799999999999</v>
      </c>
      <c r="BN15" s="9">
        <v>170.90899999999999</v>
      </c>
      <c r="BO15" s="9">
        <v>208.03</v>
      </c>
      <c r="BP15" s="9">
        <v>1111.923</v>
      </c>
      <c r="BQ15" s="9">
        <v>430.91399999999999</v>
      </c>
      <c r="BR15" s="9">
        <v>681.00900000000001</v>
      </c>
      <c r="BS15" s="9">
        <v>194.49199999999999</v>
      </c>
      <c r="BT15" s="9">
        <v>69.605000000000004</v>
      </c>
      <c r="BU15" s="9">
        <v>124.887</v>
      </c>
      <c r="BV15" s="9">
        <v>853.18499999999995</v>
      </c>
      <c r="BW15" s="9">
        <v>333.80700000000002</v>
      </c>
      <c r="BX15" s="9">
        <v>519.37800000000004</v>
      </c>
      <c r="BY15" s="9">
        <v>90.13</v>
      </c>
      <c r="BZ15" s="9">
        <v>40.530999999999999</v>
      </c>
      <c r="CA15" s="9">
        <v>49.598999999999997</v>
      </c>
      <c r="CB15" s="9">
        <v>201.41499999999999</v>
      </c>
      <c r="CC15" s="9">
        <v>68.122</v>
      </c>
      <c r="CD15" s="9">
        <v>133.29300000000001</v>
      </c>
      <c r="CE15" s="9">
        <v>244.196</v>
      </c>
      <c r="CF15" s="9">
        <v>18.332000000000001</v>
      </c>
      <c r="CG15" s="9">
        <v>225.864</v>
      </c>
      <c r="CH15" s="9">
        <v>2799.5140000000001</v>
      </c>
      <c r="CI15" s="9">
        <v>1227.5440000000001</v>
      </c>
      <c r="CJ15" s="9">
        <v>1571.97</v>
      </c>
      <c r="CK15" s="9">
        <v>1985.098</v>
      </c>
      <c r="CL15" s="9">
        <v>854.44799999999998</v>
      </c>
      <c r="CM15" s="9">
        <v>1130.6500000000001</v>
      </c>
      <c r="CN15" s="9">
        <v>305.25599999999997</v>
      </c>
      <c r="CO15" s="9">
        <v>129.71899999999999</v>
      </c>
      <c r="CP15" s="9">
        <v>175.53700000000001</v>
      </c>
      <c r="CQ15" s="9">
        <v>1679.8420000000001</v>
      </c>
      <c r="CR15" s="9">
        <v>724.72900000000004</v>
      </c>
      <c r="CS15" s="9">
        <v>955.11300000000006</v>
      </c>
      <c r="CT15" s="9">
        <v>13034.603999999999</v>
      </c>
      <c r="CU15" s="9">
        <v>6871.7039999999997</v>
      </c>
      <c r="CV15" s="9">
        <v>6162.9</v>
      </c>
      <c r="CW15" s="9">
        <v>7067.2939999999999</v>
      </c>
      <c r="CX15" s="9">
        <v>2995.7950000000001</v>
      </c>
      <c r="CY15" s="9">
        <v>4071.4989999999998</v>
      </c>
      <c r="CZ15" s="9">
        <v>1032.2149999999999</v>
      </c>
      <c r="DA15" s="9">
        <v>410.53300000000002</v>
      </c>
      <c r="DB15" s="9">
        <v>621.68200000000002</v>
      </c>
      <c r="DC15" s="9">
        <v>16297.346</v>
      </c>
      <c r="DD15" s="9">
        <v>8065.8149999999996</v>
      </c>
      <c r="DE15" s="9">
        <v>8231.5310000000009</v>
      </c>
      <c r="DF15" s="9">
        <v>12161.798000000001</v>
      </c>
      <c r="DG15" s="9">
        <v>6392.53</v>
      </c>
      <c r="DH15" s="9">
        <v>5769.268</v>
      </c>
      <c r="DI15" s="9">
        <v>1646.3510000000001</v>
      </c>
      <c r="DJ15" s="9">
        <v>829.78</v>
      </c>
      <c r="DK15" s="9">
        <v>816.57100000000003</v>
      </c>
      <c r="DL15" s="9">
        <v>1048.664</v>
      </c>
      <c r="DM15" s="9">
        <v>396.00299999999999</v>
      </c>
      <c r="DN15" s="9">
        <v>652.66</v>
      </c>
      <c r="DO15" s="9">
        <v>549.96299999999997</v>
      </c>
      <c r="DP15" s="9">
        <v>242.417</v>
      </c>
      <c r="DQ15" s="9">
        <v>307.54599999999999</v>
      </c>
      <c r="DR15" s="9">
        <v>1052.606</v>
      </c>
      <c r="DS15" s="9">
        <v>428.69200000000001</v>
      </c>
      <c r="DT15" s="9">
        <v>623.91399999999999</v>
      </c>
      <c r="DU15" s="9">
        <v>974.70899999999995</v>
      </c>
      <c r="DV15" s="9">
        <v>373.21300000000002</v>
      </c>
      <c r="DW15" s="9">
        <v>601.49599999999998</v>
      </c>
      <c r="DX15" s="9">
        <v>2397.5520000000001</v>
      </c>
      <c r="DY15" s="9">
        <v>1230.1089999999999</v>
      </c>
      <c r="DZ15" s="9">
        <v>1167.443</v>
      </c>
      <c r="EA15" s="9">
        <v>9764.2459999999992</v>
      </c>
      <c r="EB15" s="9">
        <v>5162.4219999999996</v>
      </c>
      <c r="EC15" s="9">
        <v>4601.8249999999998</v>
      </c>
      <c r="ED15" s="9">
        <v>2224.3710000000001</v>
      </c>
      <c r="EE15" s="9">
        <v>1127.694</v>
      </c>
      <c r="EF15" s="9">
        <v>1096.6780000000001</v>
      </c>
      <c r="EG15" s="9">
        <v>8061.7520000000004</v>
      </c>
      <c r="EH15" s="9">
        <v>4068.0230000000001</v>
      </c>
      <c r="EI15" s="9">
        <v>3993.7289999999998</v>
      </c>
      <c r="EJ15" s="9">
        <v>910.88099999999997</v>
      </c>
      <c r="EK15" s="9">
        <v>429.28899999999999</v>
      </c>
      <c r="EL15" s="9">
        <v>481.59199999999998</v>
      </c>
      <c r="EM15" s="9">
        <v>12959.474</v>
      </c>
      <c r="EN15" s="9">
        <v>6748.8540000000003</v>
      </c>
      <c r="EO15" s="9">
        <v>6210.62</v>
      </c>
      <c r="EP15" s="9">
        <v>11505.073</v>
      </c>
      <c r="EQ15" s="9">
        <v>6032.21</v>
      </c>
      <c r="ER15" s="9">
        <v>5472.8630000000003</v>
      </c>
      <c r="ES15" s="9">
        <v>10823.422</v>
      </c>
      <c r="ET15" s="9">
        <v>5736.549</v>
      </c>
      <c r="EU15" s="9">
        <v>5086.8739999999998</v>
      </c>
      <c r="EV15" s="9">
        <v>3001.931</v>
      </c>
      <c r="EW15" s="9">
        <v>1469.1769999999999</v>
      </c>
      <c r="EX15" s="9">
        <v>1532.7529999999999</v>
      </c>
      <c r="EY15" s="9">
        <v>1866.8230000000001</v>
      </c>
      <c r="EZ15" s="9">
        <v>940.07100000000003</v>
      </c>
      <c r="FA15" s="9">
        <v>926.75199999999995</v>
      </c>
      <c r="FB15" s="9">
        <v>1069.1479999999999</v>
      </c>
      <c r="FC15" s="9">
        <v>583.74699999999996</v>
      </c>
      <c r="FD15" s="9">
        <v>485.4</v>
      </c>
      <c r="FE15" s="9">
        <v>659.12300000000005</v>
      </c>
      <c r="FF15" s="9">
        <v>346.63600000000002</v>
      </c>
      <c r="FG15" s="9">
        <v>312.48700000000002</v>
      </c>
      <c r="FH15" s="9">
        <v>3476.4250000000002</v>
      </c>
      <c r="FI15" s="9">
        <v>1326.6489999999999</v>
      </c>
      <c r="FJ15" s="9">
        <v>2149.7759999999998</v>
      </c>
      <c r="FK15" s="9">
        <v>1175.181</v>
      </c>
      <c r="FL15" s="9">
        <v>423.77499999999998</v>
      </c>
      <c r="FM15" s="9">
        <v>751.40599999999995</v>
      </c>
      <c r="FN15" s="9">
        <v>359.64499999999998</v>
      </c>
      <c r="FO15" s="9">
        <v>156.64500000000001</v>
      </c>
      <c r="FP15" s="9">
        <v>203</v>
      </c>
      <c r="FQ15" s="9">
        <v>1000.314</v>
      </c>
      <c r="FR15" s="9">
        <v>366.69200000000001</v>
      </c>
      <c r="FS15" s="9">
        <v>633.62099999999998</v>
      </c>
      <c r="FT15" s="9">
        <v>185.69800000000001</v>
      </c>
      <c r="FU15" s="9">
        <v>64.841999999999999</v>
      </c>
      <c r="FV15" s="9">
        <v>120.857</v>
      </c>
      <c r="FW15" s="9">
        <v>752.21699999999998</v>
      </c>
      <c r="FX15" s="9">
        <v>274.875</v>
      </c>
      <c r="FY15" s="9">
        <v>477.34199999999998</v>
      </c>
      <c r="FZ15" s="9">
        <v>61.328000000000003</v>
      </c>
      <c r="GA15" s="9">
        <v>24.033999999999999</v>
      </c>
      <c r="GB15" s="9">
        <v>37.293999999999997</v>
      </c>
      <c r="GC15" s="9">
        <v>183.02199999999999</v>
      </c>
      <c r="GD15" s="9">
        <v>60.585000000000001</v>
      </c>
      <c r="GE15" s="9">
        <v>122.43600000000001</v>
      </c>
      <c r="GF15" s="9">
        <v>237.79900000000001</v>
      </c>
      <c r="GG15" s="9">
        <v>14.974</v>
      </c>
      <c r="GH15" s="9">
        <v>222.82499999999999</v>
      </c>
      <c r="GI15" s="9">
        <v>1797.8589999999999</v>
      </c>
      <c r="GJ15" s="9">
        <v>660.00099999999998</v>
      </c>
      <c r="GK15" s="9">
        <v>1137.8579999999999</v>
      </c>
      <c r="GL15" s="9">
        <v>1842.4580000000001</v>
      </c>
      <c r="GM15" s="9">
        <v>773.91300000000001</v>
      </c>
      <c r="GN15" s="9">
        <v>1068.5450000000001</v>
      </c>
      <c r="GO15" s="9">
        <v>292.69600000000003</v>
      </c>
      <c r="GP15" s="9">
        <v>123.503</v>
      </c>
      <c r="GQ15" s="9">
        <v>169.19300000000001</v>
      </c>
      <c r="GR15" s="9">
        <v>1549.7619999999999</v>
      </c>
      <c r="GS15" s="9">
        <v>650.41</v>
      </c>
      <c r="GT15" s="9">
        <v>899.35199999999998</v>
      </c>
      <c r="GU15" s="9">
        <v>12454.494000000001</v>
      </c>
      <c r="GV15" s="9">
        <v>6516.0339999999997</v>
      </c>
      <c r="GW15" s="9">
        <v>5938.4610000000002</v>
      </c>
      <c r="GX15" s="9">
        <v>3842.8510000000001</v>
      </c>
      <c r="GY15" s="9">
        <v>1549.7809999999999</v>
      </c>
      <c r="GZ15" s="9">
        <v>2293.0700000000002</v>
      </c>
      <c r="HA15" s="9">
        <v>924.77200000000005</v>
      </c>
      <c r="HB15" s="9">
        <v>348.642</v>
      </c>
      <c r="HC15" s="9">
        <v>576.12900000000002</v>
      </c>
      <c r="HD15" s="9">
        <v>3214.3850000000002</v>
      </c>
      <c r="HE15" s="9">
        <v>1641.883</v>
      </c>
      <c r="HF15" s="9">
        <v>1572.502</v>
      </c>
      <c r="HG15" s="9">
        <v>1973.749</v>
      </c>
      <c r="HH15" s="9">
        <v>1007.0359999999999</v>
      </c>
      <c r="HI15" s="9">
        <v>966.71299999999997</v>
      </c>
      <c r="HJ15" s="9">
        <v>472.80599999999998</v>
      </c>
      <c r="HK15" s="9">
        <v>230.19800000000001</v>
      </c>
      <c r="HL15" s="9">
        <v>242.608</v>
      </c>
      <c r="HM15" s="9">
        <v>369.28199999999998</v>
      </c>
      <c r="HN15" s="9">
        <v>154.923</v>
      </c>
      <c r="HO15" s="9">
        <v>214.35900000000001</v>
      </c>
      <c r="HP15" s="9">
        <v>169.36799999999999</v>
      </c>
      <c r="HQ15" s="9">
        <v>69.361000000000004</v>
      </c>
      <c r="HR15" s="9">
        <v>100.00700000000001</v>
      </c>
      <c r="HS15" s="9">
        <v>368.12599999999998</v>
      </c>
      <c r="HT15" s="9">
        <v>158.23400000000001</v>
      </c>
      <c r="HU15" s="9">
        <v>209.892</v>
      </c>
      <c r="HV15" s="9">
        <v>355.697</v>
      </c>
      <c r="HW15" s="9">
        <v>149.09</v>
      </c>
      <c r="HX15" s="9">
        <v>206.607</v>
      </c>
      <c r="HY15" s="9">
        <v>789.94899999999996</v>
      </c>
      <c r="HZ15" s="9">
        <v>397.15699999999998</v>
      </c>
      <c r="IA15" s="9">
        <v>392.79199999999997</v>
      </c>
      <c r="IB15" s="9">
        <v>1183.8</v>
      </c>
      <c r="IC15" s="9">
        <v>609.87900000000002</v>
      </c>
      <c r="ID15" s="9">
        <v>573.92100000000005</v>
      </c>
      <c r="IE15" s="9">
        <v>769.92899999999997</v>
      </c>
      <c r="IF15" s="9">
        <v>384.76400000000001</v>
      </c>
      <c r="IG15" s="9">
        <v>385.16500000000002</v>
      </c>
      <c r="IH15" s="9">
        <v>1136.527</v>
      </c>
      <c r="II15" s="9">
        <v>580.64800000000002</v>
      </c>
      <c r="IJ15" s="9">
        <v>555.87900000000002</v>
      </c>
      <c r="IK15" s="9">
        <v>185.21799999999999</v>
      </c>
      <c r="IL15" s="9">
        <v>74.548000000000002</v>
      </c>
      <c r="IM15" s="9">
        <v>110.67</v>
      </c>
      <c r="IN15" s="9">
        <v>2222.0830000000001</v>
      </c>
      <c r="IO15" s="9">
        <v>1131.1210000000001</v>
      </c>
      <c r="IP15" s="9">
        <v>1090.962</v>
      </c>
      <c r="IQ15" s="9">
        <v>1617.271</v>
      </c>
    </row>
    <row r="16" spans="1:251">
      <c r="A16" s="10">
        <v>43862</v>
      </c>
      <c r="B16" s="9">
        <v>20505.88</v>
      </c>
      <c r="C16" s="9">
        <v>10097.288</v>
      </c>
      <c r="D16" s="9">
        <v>10408.592000000001</v>
      </c>
      <c r="E16" s="9">
        <v>12980.137000000001</v>
      </c>
      <c r="F16" s="9">
        <v>6826.991</v>
      </c>
      <c r="G16" s="9">
        <v>6153.1459999999997</v>
      </c>
      <c r="H16" s="9">
        <v>1830.7950000000001</v>
      </c>
      <c r="I16" s="9">
        <v>925.00300000000004</v>
      </c>
      <c r="J16" s="9">
        <v>905.79200000000003</v>
      </c>
      <c r="K16" s="9">
        <v>1151.421</v>
      </c>
      <c r="L16" s="9">
        <v>428.59199999999998</v>
      </c>
      <c r="M16" s="9">
        <v>722.82899999999995</v>
      </c>
      <c r="N16" s="9">
        <v>594.26599999999996</v>
      </c>
      <c r="O16" s="9">
        <v>258.28100000000001</v>
      </c>
      <c r="P16" s="9">
        <v>335.98399999999998</v>
      </c>
      <c r="Q16" s="9">
        <v>1179.519</v>
      </c>
      <c r="R16" s="9">
        <v>481.92200000000003</v>
      </c>
      <c r="S16" s="9">
        <v>697.59699999999998</v>
      </c>
      <c r="T16" s="9">
        <v>1086.261</v>
      </c>
      <c r="U16" s="9">
        <v>407.54500000000002</v>
      </c>
      <c r="V16" s="9">
        <v>678.71600000000001</v>
      </c>
      <c r="W16" s="9">
        <v>2397.5030000000002</v>
      </c>
      <c r="X16" s="9">
        <v>1224.088</v>
      </c>
      <c r="Y16" s="9">
        <v>1173.415</v>
      </c>
      <c r="Z16" s="9">
        <v>10582.634</v>
      </c>
      <c r="AA16" s="9">
        <v>5602.9030000000002</v>
      </c>
      <c r="AB16" s="9">
        <v>4979.7309999999998</v>
      </c>
      <c r="AC16" s="9">
        <v>2207.3090000000002</v>
      </c>
      <c r="AD16" s="9">
        <v>1114.5840000000001</v>
      </c>
      <c r="AE16" s="9">
        <v>1092.7249999999999</v>
      </c>
      <c r="AF16" s="9">
        <v>8612.4920000000002</v>
      </c>
      <c r="AG16" s="9">
        <v>4315.7169999999996</v>
      </c>
      <c r="AH16" s="9">
        <v>4296.7759999999998</v>
      </c>
      <c r="AI16" s="9">
        <v>1063.605</v>
      </c>
      <c r="AJ16" s="9">
        <v>530.44299999999998</v>
      </c>
      <c r="AK16" s="9">
        <v>533.16099999999994</v>
      </c>
      <c r="AL16" s="9">
        <v>13899.628000000001</v>
      </c>
      <c r="AM16" s="9">
        <v>7257.1490000000003</v>
      </c>
      <c r="AN16" s="9">
        <v>6642.4790000000003</v>
      </c>
      <c r="AO16" s="9">
        <v>12428.755999999999</v>
      </c>
      <c r="AP16" s="9">
        <v>6536.0410000000002</v>
      </c>
      <c r="AQ16" s="9">
        <v>5892.7150000000001</v>
      </c>
      <c r="AR16" s="9">
        <v>11634.248</v>
      </c>
      <c r="AS16" s="9">
        <v>6171.3609999999999</v>
      </c>
      <c r="AT16" s="9">
        <v>5462.8879999999999</v>
      </c>
      <c r="AU16" s="9">
        <v>3257.07</v>
      </c>
      <c r="AV16" s="9">
        <v>1633.047</v>
      </c>
      <c r="AW16" s="9">
        <v>1624.0229999999999</v>
      </c>
      <c r="AX16" s="9">
        <v>1976.0260000000001</v>
      </c>
      <c r="AY16" s="9">
        <v>1005.902</v>
      </c>
      <c r="AZ16" s="9">
        <v>970.12400000000002</v>
      </c>
      <c r="BA16" s="9">
        <v>1056.5350000000001</v>
      </c>
      <c r="BB16" s="9">
        <v>575.74400000000003</v>
      </c>
      <c r="BC16" s="9">
        <v>480.791</v>
      </c>
      <c r="BD16" s="9">
        <v>703.79200000000003</v>
      </c>
      <c r="BE16" s="9">
        <v>381.60500000000002</v>
      </c>
      <c r="BF16" s="9">
        <v>322.18700000000001</v>
      </c>
      <c r="BG16" s="9">
        <v>6821.951</v>
      </c>
      <c r="BH16" s="9">
        <v>2888.6930000000002</v>
      </c>
      <c r="BI16" s="9">
        <v>3933.259</v>
      </c>
      <c r="BJ16" s="9">
        <v>1364.29</v>
      </c>
      <c r="BK16" s="9">
        <v>512.97400000000005</v>
      </c>
      <c r="BL16" s="9">
        <v>851.31600000000003</v>
      </c>
      <c r="BM16" s="9">
        <v>388.03500000000003</v>
      </c>
      <c r="BN16" s="9">
        <v>163.077</v>
      </c>
      <c r="BO16" s="9">
        <v>224.958</v>
      </c>
      <c r="BP16" s="9">
        <v>1160.617</v>
      </c>
      <c r="BQ16" s="9">
        <v>440.78500000000003</v>
      </c>
      <c r="BR16" s="9">
        <v>719.83199999999999</v>
      </c>
      <c r="BS16" s="9">
        <v>218.36699999999999</v>
      </c>
      <c r="BT16" s="9">
        <v>88.53</v>
      </c>
      <c r="BU16" s="9">
        <v>129.83699999999999</v>
      </c>
      <c r="BV16" s="9">
        <v>879.06100000000004</v>
      </c>
      <c r="BW16" s="9">
        <v>326.10199999999998</v>
      </c>
      <c r="BX16" s="9">
        <v>552.96</v>
      </c>
      <c r="BY16" s="9">
        <v>102.952</v>
      </c>
      <c r="BZ16" s="9">
        <v>45.790999999999997</v>
      </c>
      <c r="CA16" s="9">
        <v>57.161000000000001</v>
      </c>
      <c r="CB16" s="9">
        <v>213.20099999999999</v>
      </c>
      <c r="CC16" s="9">
        <v>76.156999999999996</v>
      </c>
      <c r="CD16" s="9">
        <v>137.04400000000001</v>
      </c>
      <c r="CE16" s="9">
        <v>256.20999999999998</v>
      </c>
      <c r="CF16" s="9">
        <v>18.991</v>
      </c>
      <c r="CG16" s="9">
        <v>237.21799999999999</v>
      </c>
      <c r="CH16" s="9">
        <v>2884.145</v>
      </c>
      <c r="CI16" s="9">
        <v>1273.2439999999999</v>
      </c>
      <c r="CJ16" s="9">
        <v>1610.9010000000001</v>
      </c>
      <c r="CK16" s="9">
        <v>2077.6089999999999</v>
      </c>
      <c r="CL16" s="9">
        <v>898.54700000000003</v>
      </c>
      <c r="CM16" s="9">
        <v>1179.0630000000001</v>
      </c>
      <c r="CN16" s="9">
        <v>329.86399999999998</v>
      </c>
      <c r="CO16" s="9">
        <v>146.631</v>
      </c>
      <c r="CP16" s="9">
        <v>183.232</v>
      </c>
      <c r="CQ16" s="9">
        <v>1747.7460000000001</v>
      </c>
      <c r="CR16" s="9">
        <v>751.91499999999996</v>
      </c>
      <c r="CS16" s="9">
        <v>995.83100000000002</v>
      </c>
      <c r="CT16" s="9">
        <v>13310</v>
      </c>
      <c r="CU16" s="9">
        <v>6973.6220000000003</v>
      </c>
      <c r="CV16" s="9">
        <v>6336.3779999999997</v>
      </c>
      <c r="CW16" s="9">
        <v>7195.8789999999999</v>
      </c>
      <c r="CX16" s="9">
        <v>3123.6660000000002</v>
      </c>
      <c r="CY16" s="9">
        <v>4072.2130000000002</v>
      </c>
      <c r="CZ16" s="9">
        <v>1076.248</v>
      </c>
      <c r="DA16" s="9">
        <v>421.38499999999999</v>
      </c>
      <c r="DB16" s="9">
        <v>654.86400000000003</v>
      </c>
      <c r="DC16" s="9">
        <v>16521.992999999999</v>
      </c>
      <c r="DD16" s="9">
        <v>8195.0409999999993</v>
      </c>
      <c r="DE16" s="9">
        <v>8326.9519999999993</v>
      </c>
      <c r="DF16" s="9">
        <v>12385.513000000001</v>
      </c>
      <c r="DG16" s="9">
        <v>6475.1790000000001</v>
      </c>
      <c r="DH16" s="9">
        <v>5910.3339999999998</v>
      </c>
      <c r="DI16" s="9">
        <v>1794.3219999999999</v>
      </c>
      <c r="DJ16" s="9">
        <v>899.98500000000001</v>
      </c>
      <c r="DK16" s="9">
        <v>894.33699999999999</v>
      </c>
      <c r="DL16" s="9">
        <v>1127.1010000000001</v>
      </c>
      <c r="DM16" s="9">
        <v>413.61399999999998</v>
      </c>
      <c r="DN16" s="9">
        <v>713.48699999999997</v>
      </c>
      <c r="DO16" s="9">
        <v>588.98900000000003</v>
      </c>
      <c r="DP16" s="9">
        <v>253.40100000000001</v>
      </c>
      <c r="DQ16" s="9">
        <v>335.58800000000002</v>
      </c>
      <c r="DR16" s="9">
        <v>1154.319</v>
      </c>
      <c r="DS16" s="9">
        <v>465.459</v>
      </c>
      <c r="DT16" s="9">
        <v>688.86</v>
      </c>
      <c r="DU16" s="9">
        <v>1064.1579999999999</v>
      </c>
      <c r="DV16" s="9">
        <v>393.697</v>
      </c>
      <c r="DW16" s="9">
        <v>670.46100000000001</v>
      </c>
      <c r="DX16" s="9">
        <v>2374.297</v>
      </c>
      <c r="DY16" s="9">
        <v>1211.146</v>
      </c>
      <c r="DZ16" s="9">
        <v>1163.1510000000001</v>
      </c>
      <c r="EA16" s="9">
        <v>10011.215</v>
      </c>
      <c r="EB16" s="9">
        <v>5264.0330000000004</v>
      </c>
      <c r="EC16" s="9">
        <v>4747.183</v>
      </c>
      <c r="ED16" s="9">
        <v>2186.2089999999998</v>
      </c>
      <c r="EE16" s="9">
        <v>1102.376</v>
      </c>
      <c r="EF16" s="9">
        <v>1083.8340000000001</v>
      </c>
      <c r="EG16" s="9">
        <v>8301.5400000000009</v>
      </c>
      <c r="EH16" s="9">
        <v>4157.3100000000004</v>
      </c>
      <c r="EI16" s="9">
        <v>4144.2299999999996</v>
      </c>
      <c r="EJ16" s="9">
        <v>1045.78</v>
      </c>
      <c r="EK16" s="9">
        <v>517.88300000000004</v>
      </c>
      <c r="EL16" s="9">
        <v>527.89700000000005</v>
      </c>
      <c r="EM16" s="9">
        <v>13196.985000000001</v>
      </c>
      <c r="EN16" s="9">
        <v>6847.335</v>
      </c>
      <c r="EO16" s="9">
        <v>6349.6509999999998</v>
      </c>
      <c r="EP16" s="9">
        <v>11748.367</v>
      </c>
      <c r="EQ16" s="9">
        <v>6137.652</v>
      </c>
      <c r="ER16" s="9">
        <v>5610.7150000000001</v>
      </c>
      <c r="ES16" s="9">
        <v>11056.467000000001</v>
      </c>
      <c r="ET16" s="9">
        <v>5829.8190000000004</v>
      </c>
      <c r="EU16" s="9">
        <v>5226.6480000000001</v>
      </c>
      <c r="EV16" s="9">
        <v>3092.7069999999999</v>
      </c>
      <c r="EW16" s="9">
        <v>1539.5450000000001</v>
      </c>
      <c r="EX16" s="9">
        <v>1553.162</v>
      </c>
      <c r="EY16" s="9">
        <v>1862.5740000000001</v>
      </c>
      <c r="EZ16" s="9">
        <v>945.04700000000003</v>
      </c>
      <c r="FA16" s="9">
        <v>917.52700000000004</v>
      </c>
      <c r="FB16" s="9">
        <v>1051.1010000000001</v>
      </c>
      <c r="FC16" s="9">
        <v>572.89200000000005</v>
      </c>
      <c r="FD16" s="9">
        <v>478.21</v>
      </c>
      <c r="FE16" s="9">
        <v>691.98199999999997</v>
      </c>
      <c r="FF16" s="9">
        <v>374.48399999999998</v>
      </c>
      <c r="FG16" s="9">
        <v>317.49799999999999</v>
      </c>
      <c r="FH16" s="9">
        <v>3444.498</v>
      </c>
      <c r="FI16" s="9">
        <v>1345.3779999999999</v>
      </c>
      <c r="FJ16" s="9">
        <v>2099.12</v>
      </c>
      <c r="FK16" s="9">
        <v>1219.9849999999999</v>
      </c>
      <c r="FL16" s="9">
        <v>437.48399999999998</v>
      </c>
      <c r="FM16" s="9">
        <v>782.50099999999998</v>
      </c>
      <c r="FN16" s="9">
        <v>365.10700000000003</v>
      </c>
      <c r="FO16" s="9">
        <v>148.24799999999999</v>
      </c>
      <c r="FP16" s="9">
        <v>216.85900000000001</v>
      </c>
      <c r="FQ16" s="9">
        <v>1029.701</v>
      </c>
      <c r="FR16" s="9">
        <v>373.226</v>
      </c>
      <c r="FS16" s="9">
        <v>656.47500000000002</v>
      </c>
      <c r="FT16" s="9">
        <v>208.77600000000001</v>
      </c>
      <c r="FU16" s="9">
        <v>84.611999999999995</v>
      </c>
      <c r="FV16" s="9">
        <v>124.164</v>
      </c>
      <c r="FW16" s="9">
        <v>758.79399999999998</v>
      </c>
      <c r="FX16" s="9">
        <v>262.46100000000001</v>
      </c>
      <c r="FY16" s="9">
        <v>496.33300000000003</v>
      </c>
      <c r="FZ16" s="9">
        <v>67.978999999999999</v>
      </c>
      <c r="GA16" s="9">
        <v>25.175000000000001</v>
      </c>
      <c r="GB16" s="9">
        <v>42.804000000000002</v>
      </c>
      <c r="GC16" s="9">
        <v>198.708</v>
      </c>
      <c r="GD16" s="9">
        <v>68.225999999999999</v>
      </c>
      <c r="GE16" s="9">
        <v>130.483</v>
      </c>
      <c r="GF16" s="9">
        <v>251.00899999999999</v>
      </c>
      <c r="GG16" s="9">
        <v>16.917999999999999</v>
      </c>
      <c r="GH16" s="9">
        <v>234.09100000000001</v>
      </c>
      <c r="GI16" s="9">
        <v>1793.1949999999999</v>
      </c>
      <c r="GJ16" s="9">
        <v>660.50800000000004</v>
      </c>
      <c r="GK16" s="9">
        <v>1132.6869999999999</v>
      </c>
      <c r="GL16" s="9">
        <v>1920.3920000000001</v>
      </c>
      <c r="GM16" s="9">
        <v>815.93600000000004</v>
      </c>
      <c r="GN16" s="9">
        <v>1104.4559999999999</v>
      </c>
      <c r="GO16" s="9">
        <v>316.50299999999999</v>
      </c>
      <c r="GP16" s="9">
        <v>140.846</v>
      </c>
      <c r="GQ16" s="9">
        <v>175.65700000000001</v>
      </c>
      <c r="GR16" s="9">
        <v>1603.8889999999999</v>
      </c>
      <c r="GS16" s="9">
        <v>675.09</v>
      </c>
      <c r="GT16" s="9">
        <v>928.79899999999998</v>
      </c>
      <c r="GU16" s="9">
        <v>12702.014999999999</v>
      </c>
      <c r="GV16" s="9">
        <v>6616.0249999999996</v>
      </c>
      <c r="GW16" s="9">
        <v>6085.99</v>
      </c>
      <c r="GX16" s="9">
        <v>3819.9769999999999</v>
      </c>
      <c r="GY16" s="9">
        <v>1579.0160000000001</v>
      </c>
      <c r="GZ16" s="9">
        <v>2240.962</v>
      </c>
      <c r="HA16" s="9">
        <v>948.30899999999997</v>
      </c>
      <c r="HB16" s="9">
        <v>354.745</v>
      </c>
      <c r="HC16" s="9">
        <v>593.56399999999996</v>
      </c>
      <c r="HD16" s="9">
        <v>3186.395</v>
      </c>
      <c r="HE16" s="9">
        <v>1641.038</v>
      </c>
      <c r="HF16" s="9">
        <v>1545.357</v>
      </c>
      <c r="HG16" s="9">
        <v>1942.6959999999999</v>
      </c>
      <c r="HH16" s="9">
        <v>971.24</v>
      </c>
      <c r="HI16" s="9">
        <v>971.45500000000004</v>
      </c>
      <c r="HJ16" s="9">
        <v>506.649</v>
      </c>
      <c r="HK16" s="9">
        <v>238.24</v>
      </c>
      <c r="HL16" s="9">
        <v>268.40899999999999</v>
      </c>
      <c r="HM16" s="9">
        <v>404.452</v>
      </c>
      <c r="HN16" s="9">
        <v>169.98699999999999</v>
      </c>
      <c r="HO16" s="9">
        <v>234.46600000000001</v>
      </c>
      <c r="HP16" s="9">
        <v>181.46700000000001</v>
      </c>
      <c r="HQ16" s="9">
        <v>84.158000000000001</v>
      </c>
      <c r="HR16" s="9">
        <v>97.308999999999997</v>
      </c>
      <c r="HS16" s="9">
        <v>400.27800000000002</v>
      </c>
      <c r="HT16" s="9">
        <v>172.02099999999999</v>
      </c>
      <c r="HU16" s="9">
        <v>228.25800000000001</v>
      </c>
      <c r="HV16" s="9">
        <v>391.14699999999999</v>
      </c>
      <c r="HW16" s="9">
        <v>163.57</v>
      </c>
      <c r="HX16" s="9">
        <v>227.57599999999999</v>
      </c>
      <c r="HY16" s="9">
        <v>753.24300000000005</v>
      </c>
      <c r="HZ16" s="9">
        <v>372.322</v>
      </c>
      <c r="IA16" s="9">
        <v>380.92099999999999</v>
      </c>
      <c r="IB16" s="9">
        <v>1189.452</v>
      </c>
      <c r="IC16" s="9">
        <v>598.91800000000001</v>
      </c>
      <c r="ID16" s="9">
        <v>590.53399999999999</v>
      </c>
      <c r="IE16" s="9">
        <v>731.70799999999997</v>
      </c>
      <c r="IF16" s="9">
        <v>358.05</v>
      </c>
      <c r="IG16" s="9">
        <v>373.65800000000002</v>
      </c>
      <c r="IH16" s="9">
        <v>1147.809</v>
      </c>
      <c r="II16" s="9">
        <v>573.25900000000001</v>
      </c>
      <c r="IJ16" s="9">
        <v>574.54999999999995</v>
      </c>
      <c r="IK16" s="9">
        <v>202.899</v>
      </c>
      <c r="IL16" s="9">
        <v>88.567999999999998</v>
      </c>
      <c r="IM16" s="9">
        <v>114.331</v>
      </c>
      <c r="IN16" s="9">
        <v>2202.2629999999999</v>
      </c>
      <c r="IO16" s="9">
        <v>1106.444</v>
      </c>
      <c r="IP16" s="9">
        <v>1095.819</v>
      </c>
      <c r="IQ16" s="9">
        <v>1589.4639999999999</v>
      </c>
    </row>
    <row r="17" spans="1:251">
      <c r="A17" s="10">
        <v>44228</v>
      </c>
      <c r="B17" s="9">
        <v>20632.147000000001</v>
      </c>
      <c r="C17" s="9">
        <v>10122.019</v>
      </c>
      <c r="D17" s="9">
        <v>10510.128000000001</v>
      </c>
      <c r="E17" s="9">
        <v>12947.324000000001</v>
      </c>
      <c r="F17" s="9">
        <v>6797.5029999999997</v>
      </c>
      <c r="G17" s="9">
        <v>6149.8209999999999</v>
      </c>
      <c r="H17" s="9">
        <v>1666.6859999999999</v>
      </c>
      <c r="I17" s="9">
        <v>891.85699999999997</v>
      </c>
      <c r="J17" s="9">
        <v>774.82899999999995</v>
      </c>
      <c r="K17" s="9">
        <v>1064.377</v>
      </c>
      <c r="L17" s="9">
        <v>436.22199999999998</v>
      </c>
      <c r="M17" s="9">
        <v>628.15499999999997</v>
      </c>
      <c r="N17" s="9">
        <v>573.18399999999997</v>
      </c>
      <c r="O17" s="9">
        <v>286.685</v>
      </c>
      <c r="P17" s="9">
        <v>286.49799999999999</v>
      </c>
      <c r="Q17" s="9">
        <v>1167.097</v>
      </c>
      <c r="R17" s="9">
        <v>533.81600000000003</v>
      </c>
      <c r="S17" s="9">
        <v>633.28099999999995</v>
      </c>
      <c r="T17" s="9">
        <v>1010.2</v>
      </c>
      <c r="U17" s="9">
        <v>421.40100000000001</v>
      </c>
      <c r="V17" s="9">
        <v>588.79899999999998</v>
      </c>
      <c r="W17" s="9">
        <v>2276.9609999999998</v>
      </c>
      <c r="X17" s="9">
        <v>1144.857</v>
      </c>
      <c r="Y17" s="9">
        <v>1132.105</v>
      </c>
      <c r="Z17" s="9">
        <v>10670.362999999999</v>
      </c>
      <c r="AA17" s="9">
        <v>5652.6459999999997</v>
      </c>
      <c r="AB17" s="9">
        <v>5017.7169999999996</v>
      </c>
      <c r="AC17" s="9">
        <v>2097.12</v>
      </c>
      <c r="AD17" s="9">
        <v>1042.424</v>
      </c>
      <c r="AE17" s="9">
        <v>1054.6959999999999</v>
      </c>
      <c r="AF17" s="9">
        <v>8661.5280000000002</v>
      </c>
      <c r="AG17" s="9">
        <v>4360.5659999999998</v>
      </c>
      <c r="AH17" s="9">
        <v>4300.9629999999997</v>
      </c>
      <c r="AI17" s="9">
        <v>1029.175</v>
      </c>
      <c r="AJ17" s="9">
        <v>502.93099999999998</v>
      </c>
      <c r="AK17" s="9">
        <v>526.245</v>
      </c>
      <c r="AL17" s="9">
        <v>13783.74</v>
      </c>
      <c r="AM17" s="9">
        <v>7173.3410000000003</v>
      </c>
      <c r="AN17" s="9">
        <v>6610.3990000000003</v>
      </c>
      <c r="AO17" s="9">
        <v>12467.058999999999</v>
      </c>
      <c r="AP17" s="9">
        <v>6525.8069999999998</v>
      </c>
      <c r="AQ17" s="9">
        <v>5941.2520000000004</v>
      </c>
      <c r="AR17" s="9">
        <v>11657.241</v>
      </c>
      <c r="AS17" s="9">
        <v>6150.6540000000005</v>
      </c>
      <c r="AT17" s="9">
        <v>5506.5870000000004</v>
      </c>
      <c r="AU17" s="9">
        <v>3088.3180000000002</v>
      </c>
      <c r="AV17" s="9">
        <v>1475.8009999999999</v>
      </c>
      <c r="AW17" s="9">
        <v>1612.5170000000001</v>
      </c>
      <c r="AX17" s="9">
        <v>1810.2639999999999</v>
      </c>
      <c r="AY17" s="9">
        <v>884.26900000000001</v>
      </c>
      <c r="AZ17" s="9">
        <v>925.99599999999998</v>
      </c>
      <c r="BA17" s="9">
        <v>973.84900000000005</v>
      </c>
      <c r="BB17" s="9">
        <v>508.43099999999998</v>
      </c>
      <c r="BC17" s="9">
        <v>465.41800000000001</v>
      </c>
      <c r="BD17" s="9">
        <v>804.93100000000004</v>
      </c>
      <c r="BE17" s="9">
        <v>440.73200000000003</v>
      </c>
      <c r="BF17" s="9">
        <v>364.19900000000001</v>
      </c>
      <c r="BG17" s="9">
        <v>6879.8909999999996</v>
      </c>
      <c r="BH17" s="9">
        <v>2883.7840000000001</v>
      </c>
      <c r="BI17" s="9">
        <v>3996.107</v>
      </c>
      <c r="BJ17" s="9">
        <v>1365.6079999999999</v>
      </c>
      <c r="BK17" s="9">
        <v>515.16099999999994</v>
      </c>
      <c r="BL17" s="9">
        <v>850.447</v>
      </c>
      <c r="BM17" s="9">
        <v>405.44600000000003</v>
      </c>
      <c r="BN17" s="9">
        <v>172.08</v>
      </c>
      <c r="BO17" s="9">
        <v>233.36600000000001</v>
      </c>
      <c r="BP17" s="9">
        <v>1155.4459999999999</v>
      </c>
      <c r="BQ17" s="9">
        <v>444.91300000000001</v>
      </c>
      <c r="BR17" s="9">
        <v>710.53300000000002</v>
      </c>
      <c r="BS17" s="9">
        <v>220.49199999999999</v>
      </c>
      <c r="BT17" s="9">
        <v>83.509</v>
      </c>
      <c r="BU17" s="9">
        <v>136.983</v>
      </c>
      <c r="BV17" s="9">
        <v>860.44399999999996</v>
      </c>
      <c r="BW17" s="9">
        <v>336.39600000000002</v>
      </c>
      <c r="BX17" s="9">
        <v>524.048</v>
      </c>
      <c r="BY17" s="9">
        <v>112.904</v>
      </c>
      <c r="BZ17" s="9">
        <v>52.021000000000001</v>
      </c>
      <c r="CA17" s="9">
        <v>60.881999999999998</v>
      </c>
      <c r="CB17" s="9">
        <v>218.44</v>
      </c>
      <c r="CC17" s="9">
        <v>74.400999999999996</v>
      </c>
      <c r="CD17" s="9">
        <v>144.03899999999999</v>
      </c>
      <c r="CE17" s="9">
        <v>241.41800000000001</v>
      </c>
      <c r="CF17" s="9">
        <v>22.146999999999998</v>
      </c>
      <c r="CG17" s="9">
        <v>219.27199999999999</v>
      </c>
      <c r="CH17" s="9">
        <v>2887.5680000000002</v>
      </c>
      <c r="CI17" s="9">
        <v>1274.223</v>
      </c>
      <c r="CJ17" s="9">
        <v>1613.345</v>
      </c>
      <c r="CK17" s="9">
        <v>2178.817</v>
      </c>
      <c r="CL17" s="9">
        <v>960.04600000000005</v>
      </c>
      <c r="CM17" s="9">
        <v>1218.7719999999999</v>
      </c>
      <c r="CN17" s="9">
        <v>339.87099999999998</v>
      </c>
      <c r="CO17" s="9">
        <v>143.80500000000001</v>
      </c>
      <c r="CP17" s="9">
        <v>196.065</v>
      </c>
      <c r="CQ17" s="9">
        <v>1838.9469999999999</v>
      </c>
      <c r="CR17" s="9">
        <v>816.24</v>
      </c>
      <c r="CS17" s="9">
        <v>1022.707</v>
      </c>
      <c r="CT17" s="9">
        <v>13287.195</v>
      </c>
      <c r="CU17" s="9">
        <v>6941.3090000000002</v>
      </c>
      <c r="CV17" s="9">
        <v>6345.8860000000004</v>
      </c>
      <c r="CW17" s="9">
        <v>7344.951</v>
      </c>
      <c r="CX17" s="9">
        <v>3180.71</v>
      </c>
      <c r="CY17" s="9">
        <v>4164.241</v>
      </c>
      <c r="CZ17" s="9">
        <v>1078.3489999999999</v>
      </c>
      <c r="DA17" s="9">
        <v>424.27600000000001</v>
      </c>
      <c r="DB17" s="9">
        <v>654.07299999999998</v>
      </c>
      <c r="DC17" s="9">
        <v>16417.053</v>
      </c>
      <c r="DD17" s="9">
        <v>8129.8919999999998</v>
      </c>
      <c r="DE17" s="9">
        <v>8287.1610000000001</v>
      </c>
      <c r="DF17" s="9">
        <v>12297.233</v>
      </c>
      <c r="DG17" s="9">
        <v>6402.2020000000002</v>
      </c>
      <c r="DH17" s="9">
        <v>5895.0309999999999</v>
      </c>
      <c r="DI17" s="9">
        <v>1616.998</v>
      </c>
      <c r="DJ17" s="9">
        <v>862.49699999999996</v>
      </c>
      <c r="DK17" s="9">
        <v>754.50099999999998</v>
      </c>
      <c r="DL17" s="9">
        <v>1026.856</v>
      </c>
      <c r="DM17" s="9">
        <v>416.42200000000003</v>
      </c>
      <c r="DN17" s="9">
        <v>610.43399999999997</v>
      </c>
      <c r="DO17" s="9">
        <v>560.47799999999995</v>
      </c>
      <c r="DP17" s="9">
        <v>278.05399999999997</v>
      </c>
      <c r="DQ17" s="9">
        <v>282.42399999999998</v>
      </c>
      <c r="DR17" s="9">
        <v>1123.5</v>
      </c>
      <c r="DS17" s="9">
        <v>509.07100000000003</v>
      </c>
      <c r="DT17" s="9">
        <v>614.42899999999997</v>
      </c>
      <c r="DU17" s="9">
        <v>974.06100000000004</v>
      </c>
      <c r="DV17" s="9">
        <v>402.98200000000003</v>
      </c>
      <c r="DW17" s="9">
        <v>571.07899999999995</v>
      </c>
      <c r="DX17" s="9">
        <v>2255.3789999999999</v>
      </c>
      <c r="DY17" s="9">
        <v>1131.239</v>
      </c>
      <c r="DZ17" s="9">
        <v>1124.1410000000001</v>
      </c>
      <c r="EA17" s="9">
        <v>10041.853999999999</v>
      </c>
      <c r="EB17" s="9">
        <v>5270.9629999999997</v>
      </c>
      <c r="EC17" s="9">
        <v>4770.8909999999996</v>
      </c>
      <c r="ED17" s="9">
        <v>2081.8519999999999</v>
      </c>
      <c r="EE17" s="9">
        <v>1032.527</v>
      </c>
      <c r="EF17" s="9">
        <v>1049.326</v>
      </c>
      <c r="EG17" s="9">
        <v>8343.9529999999995</v>
      </c>
      <c r="EH17" s="9">
        <v>4193.0569999999998</v>
      </c>
      <c r="EI17" s="9">
        <v>4150.8969999999999</v>
      </c>
      <c r="EJ17" s="9">
        <v>1010.883</v>
      </c>
      <c r="EK17" s="9">
        <v>493.589</v>
      </c>
      <c r="EL17" s="9">
        <v>517.29300000000001</v>
      </c>
      <c r="EM17" s="9">
        <v>13043.584000000001</v>
      </c>
      <c r="EN17" s="9">
        <v>6725.4939999999997</v>
      </c>
      <c r="EO17" s="9">
        <v>6318.09</v>
      </c>
      <c r="EP17" s="9">
        <v>11731.815000000001</v>
      </c>
      <c r="EQ17" s="9">
        <v>6078.8829999999998</v>
      </c>
      <c r="ER17" s="9">
        <v>5652.9319999999998</v>
      </c>
      <c r="ES17" s="9">
        <v>11023.671</v>
      </c>
      <c r="ET17" s="9">
        <v>5765.299</v>
      </c>
      <c r="EU17" s="9">
        <v>5258.3720000000003</v>
      </c>
      <c r="EV17" s="9">
        <v>2933.145</v>
      </c>
      <c r="EW17" s="9">
        <v>1381.5170000000001</v>
      </c>
      <c r="EX17" s="9">
        <v>1551.6289999999999</v>
      </c>
      <c r="EY17" s="9">
        <v>1714.598</v>
      </c>
      <c r="EZ17" s="9">
        <v>827.971</v>
      </c>
      <c r="FA17" s="9">
        <v>886.62699999999995</v>
      </c>
      <c r="FB17" s="9">
        <v>968.24699999999996</v>
      </c>
      <c r="FC17" s="9">
        <v>504.678</v>
      </c>
      <c r="FD17" s="9">
        <v>463.56799999999998</v>
      </c>
      <c r="FE17" s="9">
        <v>790.79700000000003</v>
      </c>
      <c r="FF17" s="9">
        <v>432.89699999999999</v>
      </c>
      <c r="FG17" s="9">
        <v>357.90100000000001</v>
      </c>
      <c r="FH17" s="9">
        <v>3329.0230000000001</v>
      </c>
      <c r="FI17" s="9">
        <v>1294.7929999999999</v>
      </c>
      <c r="FJ17" s="9">
        <v>2034.23</v>
      </c>
      <c r="FK17" s="9">
        <v>1238.4090000000001</v>
      </c>
      <c r="FL17" s="9">
        <v>444.46300000000002</v>
      </c>
      <c r="FM17" s="9">
        <v>793.94600000000003</v>
      </c>
      <c r="FN17" s="9">
        <v>387.71100000000001</v>
      </c>
      <c r="FO17" s="9">
        <v>161.477</v>
      </c>
      <c r="FP17" s="9">
        <v>226.23500000000001</v>
      </c>
      <c r="FQ17" s="9">
        <v>1041.549</v>
      </c>
      <c r="FR17" s="9">
        <v>382.31599999999997</v>
      </c>
      <c r="FS17" s="9">
        <v>659.23299999999995</v>
      </c>
      <c r="FT17" s="9">
        <v>203.429</v>
      </c>
      <c r="FU17" s="9">
        <v>74.192999999999998</v>
      </c>
      <c r="FV17" s="9">
        <v>129.23599999999999</v>
      </c>
      <c r="FW17" s="9">
        <v>764.851</v>
      </c>
      <c r="FX17" s="9">
        <v>283.11599999999999</v>
      </c>
      <c r="FY17" s="9">
        <v>481.73500000000001</v>
      </c>
      <c r="FZ17" s="9">
        <v>81.724999999999994</v>
      </c>
      <c r="GA17" s="9">
        <v>35.670999999999999</v>
      </c>
      <c r="GB17" s="9">
        <v>46.054000000000002</v>
      </c>
      <c r="GC17" s="9">
        <v>202.893</v>
      </c>
      <c r="GD17" s="9">
        <v>65.649000000000001</v>
      </c>
      <c r="GE17" s="9">
        <v>137.244</v>
      </c>
      <c r="GF17" s="9">
        <v>237.43600000000001</v>
      </c>
      <c r="GG17" s="9">
        <v>18.698</v>
      </c>
      <c r="GH17" s="9">
        <v>218.738</v>
      </c>
      <c r="GI17" s="9">
        <v>1750.971</v>
      </c>
      <c r="GJ17" s="9">
        <v>644.80899999999997</v>
      </c>
      <c r="GK17" s="9">
        <v>1106.162</v>
      </c>
      <c r="GL17" s="9">
        <v>2035.24</v>
      </c>
      <c r="GM17" s="9">
        <v>880.86199999999997</v>
      </c>
      <c r="GN17" s="9">
        <v>1154.3779999999999</v>
      </c>
      <c r="GO17" s="9">
        <v>318.399</v>
      </c>
      <c r="GP17" s="9">
        <v>132.88200000000001</v>
      </c>
      <c r="GQ17" s="9">
        <v>185.517</v>
      </c>
      <c r="GR17" s="9">
        <v>1716.8409999999999</v>
      </c>
      <c r="GS17" s="9">
        <v>747.98</v>
      </c>
      <c r="GT17" s="9">
        <v>968.86099999999999</v>
      </c>
      <c r="GU17" s="9">
        <v>12615.632</v>
      </c>
      <c r="GV17" s="9">
        <v>6535.0829999999996</v>
      </c>
      <c r="GW17" s="9">
        <v>6080.549</v>
      </c>
      <c r="GX17" s="9">
        <v>3801.4209999999998</v>
      </c>
      <c r="GY17" s="9">
        <v>1594.808</v>
      </c>
      <c r="GZ17" s="9">
        <v>2206.6129999999998</v>
      </c>
      <c r="HA17" s="9">
        <v>969.05</v>
      </c>
      <c r="HB17" s="9">
        <v>363.48500000000001</v>
      </c>
      <c r="HC17" s="9">
        <v>605.56500000000005</v>
      </c>
      <c r="HD17" s="9">
        <v>3072.5219999999999</v>
      </c>
      <c r="HE17" s="9">
        <v>1577.72</v>
      </c>
      <c r="HF17" s="9">
        <v>1494.8009999999999</v>
      </c>
      <c r="HG17" s="9">
        <v>1867.347</v>
      </c>
      <c r="HH17" s="9">
        <v>932.75</v>
      </c>
      <c r="HI17" s="9">
        <v>934.59699999999998</v>
      </c>
      <c r="HJ17" s="9">
        <v>430.55099999999999</v>
      </c>
      <c r="HK17" s="9">
        <v>218.023</v>
      </c>
      <c r="HL17" s="9">
        <v>212.52699999999999</v>
      </c>
      <c r="HM17" s="9">
        <v>347.33300000000003</v>
      </c>
      <c r="HN17" s="9">
        <v>161.94200000000001</v>
      </c>
      <c r="HO17" s="9">
        <v>185.39099999999999</v>
      </c>
      <c r="HP17" s="9">
        <v>152.624</v>
      </c>
      <c r="HQ17" s="9">
        <v>80.649000000000001</v>
      </c>
      <c r="HR17" s="9">
        <v>71.975999999999999</v>
      </c>
      <c r="HS17" s="9">
        <v>352.76299999999998</v>
      </c>
      <c r="HT17" s="9">
        <v>168.34200000000001</v>
      </c>
      <c r="HU17" s="9">
        <v>184.42099999999999</v>
      </c>
      <c r="HV17" s="9">
        <v>338.96</v>
      </c>
      <c r="HW17" s="9">
        <v>158.143</v>
      </c>
      <c r="HX17" s="9">
        <v>180.816</v>
      </c>
      <c r="HY17" s="9">
        <v>742.04100000000005</v>
      </c>
      <c r="HZ17" s="9">
        <v>363.79700000000003</v>
      </c>
      <c r="IA17" s="9">
        <v>378.24400000000003</v>
      </c>
      <c r="IB17" s="9">
        <v>1125.306</v>
      </c>
      <c r="IC17" s="9">
        <v>568.95399999999995</v>
      </c>
      <c r="ID17" s="9">
        <v>556.35199999999998</v>
      </c>
      <c r="IE17" s="9">
        <v>724.69399999999996</v>
      </c>
      <c r="IF17" s="9">
        <v>353.48700000000002</v>
      </c>
      <c r="IG17" s="9">
        <v>371.20699999999999</v>
      </c>
      <c r="IH17" s="9">
        <v>1094.0840000000001</v>
      </c>
      <c r="II17" s="9">
        <v>548.09</v>
      </c>
      <c r="IJ17" s="9">
        <v>545.99300000000005</v>
      </c>
      <c r="IK17" s="9">
        <v>184.804</v>
      </c>
      <c r="IL17" s="9">
        <v>89.16</v>
      </c>
      <c r="IM17" s="9">
        <v>95.644000000000005</v>
      </c>
      <c r="IN17" s="9">
        <v>2070.0430000000001</v>
      </c>
      <c r="IO17" s="9">
        <v>1035.8309999999999</v>
      </c>
      <c r="IP17" s="9">
        <v>1034.212</v>
      </c>
      <c r="IQ17" s="9">
        <v>1522.038</v>
      </c>
    </row>
  </sheetData>
  <pageMargins left="0.7" right="0.7" top="0.75" bottom="0.75" header="0.3" footer="0.3"/>
  <pageSetup paperSize="0" orientation="portrait" horizontalDpi="0" verticalDpi="0" copies="0"/>
  <legacy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Q17"/>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512</v>
      </c>
      <c r="C1" s="3" t="s">
        <v>513</v>
      </c>
      <c r="D1" s="3" t="s">
        <v>514</v>
      </c>
      <c r="E1" s="3" t="s">
        <v>515</v>
      </c>
      <c r="F1" s="3" t="s">
        <v>516</v>
      </c>
      <c r="G1" s="3" t="s">
        <v>517</v>
      </c>
      <c r="H1" s="3" t="s">
        <v>518</v>
      </c>
      <c r="I1" s="3" t="s">
        <v>519</v>
      </c>
      <c r="J1" s="3" t="s">
        <v>520</v>
      </c>
      <c r="K1" s="3" t="s">
        <v>521</v>
      </c>
      <c r="L1" s="3" t="s">
        <v>522</v>
      </c>
      <c r="M1" s="3" t="s">
        <v>523</v>
      </c>
      <c r="N1" s="3" t="s">
        <v>524</v>
      </c>
      <c r="O1" s="3" t="s">
        <v>525</v>
      </c>
      <c r="P1" s="3" t="s">
        <v>526</v>
      </c>
      <c r="Q1" s="3" t="s">
        <v>527</v>
      </c>
      <c r="R1" s="3" t="s">
        <v>528</v>
      </c>
      <c r="S1" s="3" t="s">
        <v>529</v>
      </c>
      <c r="T1" s="3" t="s">
        <v>530</v>
      </c>
      <c r="U1" s="3" t="s">
        <v>531</v>
      </c>
      <c r="V1" s="3" t="s">
        <v>532</v>
      </c>
      <c r="W1" s="3" t="s">
        <v>533</v>
      </c>
      <c r="X1" s="3" t="s">
        <v>534</v>
      </c>
      <c r="Y1" s="3" t="s">
        <v>535</v>
      </c>
      <c r="Z1" s="3" t="s">
        <v>536</v>
      </c>
      <c r="AA1" s="3" t="s">
        <v>537</v>
      </c>
      <c r="AB1" s="3" t="s">
        <v>538</v>
      </c>
      <c r="AC1" s="3" t="s">
        <v>539</v>
      </c>
      <c r="AD1" s="3" t="s">
        <v>540</v>
      </c>
      <c r="AE1" s="3" t="s">
        <v>541</v>
      </c>
      <c r="AF1" s="3" t="s">
        <v>542</v>
      </c>
      <c r="AG1" s="3" t="s">
        <v>543</v>
      </c>
      <c r="AH1" s="3" t="s">
        <v>544</v>
      </c>
      <c r="AI1" s="3" t="s">
        <v>545</v>
      </c>
      <c r="AJ1" s="3" t="s">
        <v>546</v>
      </c>
      <c r="AK1" s="3" t="s">
        <v>547</v>
      </c>
      <c r="AL1" s="3" t="s">
        <v>548</v>
      </c>
      <c r="AM1" s="3" t="s">
        <v>549</v>
      </c>
      <c r="AN1" s="3" t="s">
        <v>550</v>
      </c>
      <c r="AO1" s="3" t="s">
        <v>551</v>
      </c>
      <c r="AP1" s="3" t="s">
        <v>552</v>
      </c>
      <c r="AQ1" s="3" t="s">
        <v>553</v>
      </c>
      <c r="AR1" s="3" t="s">
        <v>554</v>
      </c>
      <c r="AS1" s="3" t="s">
        <v>555</v>
      </c>
      <c r="AT1" s="3" t="s">
        <v>556</v>
      </c>
      <c r="AU1" s="3" t="s">
        <v>557</v>
      </c>
      <c r="AV1" s="3" t="s">
        <v>558</v>
      </c>
      <c r="AW1" s="3" t="s">
        <v>559</v>
      </c>
      <c r="AX1" s="3" t="s">
        <v>560</v>
      </c>
      <c r="AY1" s="3" t="s">
        <v>561</v>
      </c>
      <c r="AZ1" s="3" t="s">
        <v>562</v>
      </c>
      <c r="BA1" s="3" t="s">
        <v>563</v>
      </c>
      <c r="BB1" s="3" t="s">
        <v>564</v>
      </c>
      <c r="BC1" s="3" t="s">
        <v>565</v>
      </c>
      <c r="BD1" s="3" t="s">
        <v>566</v>
      </c>
      <c r="BE1" s="3" t="s">
        <v>567</v>
      </c>
      <c r="BF1" s="3" t="s">
        <v>568</v>
      </c>
      <c r="BG1" s="3" t="s">
        <v>569</v>
      </c>
      <c r="BH1" s="3" t="s">
        <v>570</v>
      </c>
      <c r="BI1" s="3" t="s">
        <v>571</v>
      </c>
      <c r="BJ1" s="3" t="s">
        <v>572</v>
      </c>
      <c r="BK1" s="3" t="s">
        <v>573</v>
      </c>
      <c r="BL1" s="3" t="s">
        <v>574</v>
      </c>
      <c r="BM1" s="3" t="s">
        <v>575</v>
      </c>
      <c r="BN1" s="3" t="s">
        <v>576</v>
      </c>
      <c r="BO1" s="3" t="s">
        <v>577</v>
      </c>
      <c r="BP1" s="3" t="s">
        <v>578</v>
      </c>
      <c r="BQ1" s="3" t="s">
        <v>579</v>
      </c>
      <c r="BR1" s="3" t="s">
        <v>580</v>
      </c>
      <c r="BS1" s="3" t="s">
        <v>581</v>
      </c>
      <c r="BT1" s="3" t="s">
        <v>582</v>
      </c>
      <c r="BU1" s="3" t="s">
        <v>583</v>
      </c>
      <c r="BV1" s="3" t="s">
        <v>584</v>
      </c>
      <c r="BW1" s="3" t="s">
        <v>585</v>
      </c>
      <c r="BX1" s="3" t="s">
        <v>586</v>
      </c>
      <c r="BY1" s="3" t="s">
        <v>587</v>
      </c>
      <c r="BZ1" s="3" t="s">
        <v>588</v>
      </c>
      <c r="CA1" s="3" t="s">
        <v>589</v>
      </c>
      <c r="CB1" s="3" t="s">
        <v>590</v>
      </c>
      <c r="CC1" s="3" t="s">
        <v>591</v>
      </c>
      <c r="CD1" s="3" t="s">
        <v>592</v>
      </c>
      <c r="CE1" s="3" t="s">
        <v>593</v>
      </c>
      <c r="CF1" s="3" t="s">
        <v>594</v>
      </c>
      <c r="CG1" s="3" t="s">
        <v>595</v>
      </c>
      <c r="CH1" s="3" t="s">
        <v>596</v>
      </c>
      <c r="CI1" s="3" t="s">
        <v>597</v>
      </c>
      <c r="CJ1" s="3" t="s">
        <v>598</v>
      </c>
      <c r="CK1" s="3" t="s">
        <v>599</v>
      </c>
      <c r="CL1" s="3" t="s">
        <v>600</v>
      </c>
      <c r="CM1" s="3" t="s">
        <v>601</v>
      </c>
      <c r="CN1" s="3" t="s">
        <v>602</v>
      </c>
      <c r="CO1" s="3" t="s">
        <v>603</v>
      </c>
      <c r="CP1" s="3" t="s">
        <v>604</v>
      </c>
      <c r="CQ1" s="3" t="s">
        <v>605</v>
      </c>
      <c r="CR1" s="3" t="s">
        <v>606</v>
      </c>
      <c r="CS1" s="3" t="s">
        <v>607</v>
      </c>
      <c r="CT1" s="3" t="s">
        <v>608</v>
      </c>
      <c r="CU1" s="3" t="s">
        <v>609</v>
      </c>
      <c r="CV1" s="3" t="s">
        <v>610</v>
      </c>
      <c r="CW1" s="3" t="s">
        <v>611</v>
      </c>
      <c r="CX1" s="3" t="s">
        <v>612</v>
      </c>
      <c r="CY1" s="3" t="s">
        <v>613</v>
      </c>
      <c r="CZ1" s="3" t="s">
        <v>614</v>
      </c>
      <c r="DA1" s="3" t="s">
        <v>615</v>
      </c>
      <c r="DB1" s="3" t="s">
        <v>616</v>
      </c>
      <c r="DC1" s="3" t="s">
        <v>617</v>
      </c>
      <c r="DD1" s="3" t="s">
        <v>618</v>
      </c>
      <c r="DE1" s="3" t="s">
        <v>619</v>
      </c>
      <c r="DF1" s="3" t="s">
        <v>620</v>
      </c>
      <c r="DG1" s="3" t="s">
        <v>621</v>
      </c>
      <c r="DH1" s="3" t="s">
        <v>622</v>
      </c>
      <c r="DI1" s="3" t="s">
        <v>623</v>
      </c>
      <c r="DJ1" s="3" t="s">
        <v>624</v>
      </c>
      <c r="DK1" s="3" t="s">
        <v>625</v>
      </c>
      <c r="DL1" s="3" t="s">
        <v>626</v>
      </c>
      <c r="DM1" s="3" t="s">
        <v>627</v>
      </c>
      <c r="DN1" s="3" t="s">
        <v>628</v>
      </c>
      <c r="DO1" s="3" t="s">
        <v>629</v>
      </c>
      <c r="DP1" s="3" t="s">
        <v>630</v>
      </c>
      <c r="DQ1" s="3" t="s">
        <v>631</v>
      </c>
      <c r="DR1" s="3" t="s">
        <v>632</v>
      </c>
      <c r="DS1" s="3" t="s">
        <v>633</v>
      </c>
      <c r="DT1" s="3" t="s">
        <v>634</v>
      </c>
      <c r="DU1" s="3" t="s">
        <v>635</v>
      </c>
      <c r="DV1" s="3" t="s">
        <v>636</v>
      </c>
      <c r="DW1" s="3" t="s">
        <v>637</v>
      </c>
      <c r="DX1" s="3" t="s">
        <v>638</v>
      </c>
      <c r="DY1" s="3" t="s">
        <v>639</v>
      </c>
      <c r="DZ1" s="3" t="s">
        <v>640</v>
      </c>
      <c r="EA1" s="3" t="s">
        <v>641</v>
      </c>
      <c r="EB1" s="3" t="s">
        <v>642</v>
      </c>
      <c r="EC1" s="3" t="s">
        <v>643</v>
      </c>
      <c r="ED1" s="3" t="s">
        <v>644</v>
      </c>
      <c r="EE1" s="3" t="s">
        <v>645</v>
      </c>
      <c r="EF1" s="3" t="s">
        <v>646</v>
      </c>
      <c r="EG1" s="3" t="s">
        <v>647</v>
      </c>
      <c r="EH1" s="3" t="s">
        <v>648</v>
      </c>
      <c r="EI1" s="3" t="s">
        <v>649</v>
      </c>
      <c r="EJ1" s="3" t="s">
        <v>650</v>
      </c>
      <c r="EK1" s="3" t="s">
        <v>651</v>
      </c>
      <c r="EL1" s="3" t="s">
        <v>652</v>
      </c>
      <c r="EM1" s="3" t="s">
        <v>653</v>
      </c>
      <c r="EN1" s="3" t="s">
        <v>654</v>
      </c>
      <c r="EO1" s="3" t="s">
        <v>655</v>
      </c>
      <c r="EP1" s="3" t="s">
        <v>656</v>
      </c>
      <c r="EQ1" s="3" t="s">
        <v>657</v>
      </c>
      <c r="ER1" s="3" t="s">
        <v>658</v>
      </c>
      <c r="ES1" s="3" t="s">
        <v>659</v>
      </c>
      <c r="ET1" s="3" t="s">
        <v>660</v>
      </c>
      <c r="EU1" s="3" t="s">
        <v>661</v>
      </c>
      <c r="EV1" s="3" t="s">
        <v>662</v>
      </c>
      <c r="EW1" s="3" t="s">
        <v>663</v>
      </c>
      <c r="EX1" s="3" t="s">
        <v>664</v>
      </c>
      <c r="EY1" s="3" t="s">
        <v>665</v>
      </c>
      <c r="EZ1" s="3" t="s">
        <v>666</v>
      </c>
      <c r="FA1" s="3" t="s">
        <v>667</v>
      </c>
      <c r="FB1" s="3" t="s">
        <v>668</v>
      </c>
      <c r="FC1" s="3" t="s">
        <v>669</v>
      </c>
      <c r="FD1" s="3" t="s">
        <v>670</v>
      </c>
      <c r="FE1" s="3" t="s">
        <v>671</v>
      </c>
      <c r="FF1" s="3" t="s">
        <v>672</v>
      </c>
      <c r="FG1" s="3" t="s">
        <v>673</v>
      </c>
      <c r="FH1" s="3" t="s">
        <v>674</v>
      </c>
      <c r="FI1" s="3" t="s">
        <v>675</v>
      </c>
      <c r="FJ1" s="3" t="s">
        <v>676</v>
      </c>
      <c r="FK1" s="3" t="s">
        <v>677</v>
      </c>
      <c r="FL1" s="3" t="s">
        <v>678</v>
      </c>
      <c r="FM1" s="3" t="s">
        <v>679</v>
      </c>
      <c r="FN1" s="3" t="s">
        <v>680</v>
      </c>
      <c r="FO1" s="3" t="s">
        <v>681</v>
      </c>
      <c r="FP1" s="3" t="s">
        <v>682</v>
      </c>
      <c r="FQ1" s="3" t="s">
        <v>683</v>
      </c>
      <c r="FR1" s="3" t="s">
        <v>684</v>
      </c>
      <c r="FS1" s="3" t="s">
        <v>685</v>
      </c>
      <c r="FT1" s="3" t="s">
        <v>686</v>
      </c>
      <c r="FU1" s="3" t="s">
        <v>687</v>
      </c>
      <c r="FV1" s="3" t="s">
        <v>688</v>
      </c>
      <c r="FW1" s="3" t="s">
        <v>689</v>
      </c>
      <c r="FX1" s="3" t="s">
        <v>690</v>
      </c>
      <c r="FY1" s="3" t="s">
        <v>691</v>
      </c>
      <c r="FZ1" s="3" t="s">
        <v>692</v>
      </c>
      <c r="GA1" s="3" t="s">
        <v>693</v>
      </c>
      <c r="GB1" s="3" t="s">
        <v>694</v>
      </c>
      <c r="GC1" s="3" t="s">
        <v>695</v>
      </c>
      <c r="GD1" s="3" t="s">
        <v>696</v>
      </c>
      <c r="GE1" s="3" t="s">
        <v>697</v>
      </c>
      <c r="GF1" s="3" t="s">
        <v>698</v>
      </c>
      <c r="GG1" s="3" t="s">
        <v>699</v>
      </c>
      <c r="GH1" s="3" t="s">
        <v>700</v>
      </c>
      <c r="GI1" s="3" t="s">
        <v>701</v>
      </c>
      <c r="GJ1" s="3" t="s">
        <v>702</v>
      </c>
      <c r="GK1" s="3" t="s">
        <v>703</v>
      </c>
      <c r="GL1" s="3" t="s">
        <v>704</v>
      </c>
      <c r="GM1" s="3" t="s">
        <v>705</v>
      </c>
      <c r="GN1" s="3" t="s">
        <v>706</v>
      </c>
      <c r="GO1" s="3" t="s">
        <v>707</v>
      </c>
      <c r="GP1" s="3" t="s">
        <v>708</v>
      </c>
      <c r="GQ1" s="3" t="s">
        <v>709</v>
      </c>
      <c r="GR1" s="3" t="s">
        <v>710</v>
      </c>
      <c r="GS1" s="3" t="s">
        <v>711</v>
      </c>
      <c r="GT1" s="3" t="s">
        <v>712</v>
      </c>
      <c r="GU1" s="3" t="s">
        <v>713</v>
      </c>
      <c r="GV1" s="3" t="s">
        <v>714</v>
      </c>
      <c r="GW1" s="3" t="s">
        <v>715</v>
      </c>
      <c r="GX1" s="3" t="s">
        <v>716</v>
      </c>
      <c r="GY1" s="3" t="s">
        <v>717</v>
      </c>
      <c r="GZ1" s="3" t="s">
        <v>718</v>
      </c>
      <c r="HA1" s="3" t="s">
        <v>719</v>
      </c>
      <c r="HB1" s="3" t="s">
        <v>720</v>
      </c>
      <c r="HC1" s="3" t="s">
        <v>721</v>
      </c>
      <c r="HD1" s="3" t="s">
        <v>722</v>
      </c>
      <c r="HE1" s="3" t="s">
        <v>723</v>
      </c>
      <c r="HF1" s="3" t="s">
        <v>724</v>
      </c>
      <c r="HG1" s="3" t="s">
        <v>725</v>
      </c>
      <c r="HH1" s="3" t="s">
        <v>726</v>
      </c>
      <c r="HI1" s="3" t="s">
        <v>727</v>
      </c>
      <c r="HJ1" s="3" t="s">
        <v>728</v>
      </c>
      <c r="HK1" s="3" t="s">
        <v>729</v>
      </c>
      <c r="HL1" s="3" t="s">
        <v>730</v>
      </c>
      <c r="HM1" s="3" t="s">
        <v>731</v>
      </c>
      <c r="HN1" s="3" t="s">
        <v>732</v>
      </c>
      <c r="HO1" s="3" t="s">
        <v>733</v>
      </c>
      <c r="HP1" s="3" t="s">
        <v>734</v>
      </c>
      <c r="HQ1" s="3" t="s">
        <v>735</v>
      </c>
      <c r="HR1" s="3" t="s">
        <v>736</v>
      </c>
      <c r="HS1" s="3" t="s">
        <v>737</v>
      </c>
      <c r="HT1" s="3" t="s">
        <v>738</v>
      </c>
      <c r="HU1" s="3" t="s">
        <v>739</v>
      </c>
      <c r="HV1" s="3" t="s">
        <v>740</v>
      </c>
      <c r="HW1" s="3" t="s">
        <v>741</v>
      </c>
      <c r="HX1" s="3" t="s">
        <v>742</v>
      </c>
      <c r="HY1" s="3" t="s">
        <v>743</v>
      </c>
      <c r="HZ1" s="3" t="s">
        <v>744</v>
      </c>
      <c r="IA1" s="3" t="s">
        <v>745</v>
      </c>
      <c r="IB1" s="3" t="s">
        <v>746</v>
      </c>
      <c r="IC1" s="3" t="s">
        <v>747</v>
      </c>
      <c r="ID1" s="3" t="s">
        <v>748</v>
      </c>
      <c r="IE1" s="3" t="s">
        <v>749</v>
      </c>
      <c r="IF1" s="3" t="s">
        <v>750</v>
      </c>
      <c r="IG1" s="3" t="s">
        <v>751</v>
      </c>
      <c r="IH1" s="3" t="s">
        <v>752</v>
      </c>
      <c r="II1" s="3" t="s">
        <v>753</v>
      </c>
      <c r="IJ1" s="3" t="s">
        <v>754</v>
      </c>
      <c r="IK1" s="3" t="s">
        <v>755</v>
      </c>
      <c r="IL1" s="3" t="s">
        <v>756</v>
      </c>
      <c r="IM1" s="3" t="s">
        <v>757</v>
      </c>
      <c r="IN1" s="3" t="s">
        <v>758</v>
      </c>
      <c r="IO1" s="3" t="s">
        <v>759</v>
      </c>
      <c r="IP1" s="3" t="s">
        <v>760</v>
      </c>
      <c r="IQ1" s="3" t="s">
        <v>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44228</v>
      </c>
      <c r="C8" s="6">
        <v>44228</v>
      </c>
      <c r="D8" s="6">
        <v>44228</v>
      </c>
      <c r="E8" s="6">
        <v>44228</v>
      </c>
      <c r="F8" s="6">
        <v>44228</v>
      </c>
      <c r="G8" s="6">
        <v>44228</v>
      </c>
      <c r="H8" s="6">
        <v>44228</v>
      </c>
      <c r="I8" s="6">
        <v>44228</v>
      </c>
      <c r="J8" s="6">
        <v>44228</v>
      </c>
      <c r="K8" s="6">
        <v>44228</v>
      </c>
      <c r="L8" s="6">
        <v>44228</v>
      </c>
      <c r="M8" s="6">
        <v>44228</v>
      </c>
      <c r="N8" s="6">
        <v>44228</v>
      </c>
      <c r="O8" s="6">
        <v>44228</v>
      </c>
      <c r="P8" s="6">
        <v>44228</v>
      </c>
      <c r="Q8" s="6">
        <v>44228</v>
      </c>
      <c r="R8" s="6">
        <v>44228</v>
      </c>
      <c r="S8" s="6">
        <v>44228</v>
      </c>
      <c r="T8" s="6">
        <v>44228</v>
      </c>
      <c r="U8" s="6">
        <v>44228</v>
      </c>
      <c r="V8" s="6">
        <v>44228</v>
      </c>
      <c r="W8" s="6">
        <v>44228</v>
      </c>
      <c r="X8" s="6">
        <v>44228</v>
      </c>
      <c r="Y8" s="6">
        <v>44228</v>
      </c>
      <c r="Z8" s="6">
        <v>44228</v>
      </c>
      <c r="AA8" s="6">
        <v>44228</v>
      </c>
      <c r="AB8" s="6">
        <v>44228</v>
      </c>
      <c r="AC8" s="6">
        <v>44228</v>
      </c>
      <c r="AD8" s="6">
        <v>44228</v>
      </c>
      <c r="AE8" s="6">
        <v>44228</v>
      </c>
      <c r="AF8" s="6">
        <v>44228</v>
      </c>
      <c r="AG8" s="6">
        <v>44228</v>
      </c>
      <c r="AH8" s="6">
        <v>44228</v>
      </c>
      <c r="AI8" s="6">
        <v>44228</v>
      </c>
      <c r="AJ8" s="6">
        <v>44228</v>
      </c>
      <c r="AK8" s="6">
        <v>44228</v>
      </c>
      <c r="AL8" s="6">
        <v>44228</v>
      </c>
      <c r="AM8" s="6">
        <v>44228</v>
      </c>
      <c r="AN8" s="6">
        <v>44228</v>
      </c>
      <c r="AO8" s="6">
        <v>44228</v>
      </c>
      <c r="AP8" s="6">
        <v>44228</v>
      </c>
      <c r="AQ8" s="6">
        <v>44228</v>
      </c>
      <c r="AR8" s="6">
        <v>44228</v>
      </c>
      <c r="AS8" s="6">
        <v>44228</v>
      </c>
      <c r="AT8" s="6">
        <v>44228</v>
      </c>
      <c r="AU8" s="6">
        <v>44228</v>
      </c>
      <c r="AV8" s="6">
        <v>44228</v>
      </c>
      <c r="AW8" s="6">
        <v>44228</v>
      </c>
      <c r="AX8" s="6">
        <v>44228</v>
      </c>
      <c r="AY8" s="6">
        <v>44228</v>
      </c>
      <c r="AZ8" s="6">
        <v>44228</v>
      </c>
      <c r="BA8" s="6">
        <v>44228</v>
      </c>
      <c r="BB8" s="6">
        <v>44228</v>
      </c>
      <c r="BC8" s="6">
        <v>44228</v>
      </c>
      <c r="BD8" s="6">
        <v>44228</v>
      </c>
      <c r="BE8" s="6">
        <v>44228</v>
      </c>
      <c r="BF8" s="6">
        <v>44228</v>
      </c>
      <c r="BG8" s="6">
        <v>44228</v>
      </c>
      <c r="BH8" s="6">
        <v>44228</v>
      </c>
      <c r="BI8" s="6">
        <v>44228</v>
      </c>
      <c r="BJ8" s="6">
        <v>44228</v>
      </c>
      <c r="BK8" s="6">
        <v>44228</v>
      </c>
      <c r="BL8" s="6">
        <v>44228</v>
      </c>
      <c r="BM8" s="6">
        <v>44228</v>
      </c>
      <c r="BN8" s="6">
        <v>44228</v>
      </c>
      <c r="BO8" s="6">
        <v>44228</v>
      </c>
      <c r="BP8" s="6">
        <v>44228</v>
      </c>
      <c r="BQ8" s="6">
        <v>44228</v>
      </c>
      <c r="BR8" s="6">
        <v>44228</v>
      </c>
      <c r="BS8" s="6">
        <v>44228</v>
      </c>
      <c r="BT8" s="6">
        <v>44228</v>
      </c>
      <c r="BU8" s="6">
        <v>44228</v>
      </c>
      <c r="BV8" s="6">
        <v>44228</v>
      </c>
      <c r="BW8" s="6">
        <v>44228</v>
      </c>
      <c r="BX8" s="6">
        <v>44228</v>
      </c>
      <c r="BY8" s="6">
        <v>44228</v>
      </c>
      <c r="BZ8" s="6">
        <v>44228</v>
      </c>
      <c r="CA8" s="6">
        <v>44228</v>
      </c>
      <c r="CB8" s="6">
        <v>44228</v>
      </c>
      <c r="CC8" s="6">
        <v>44228</v>
      </c>
      <c r="CD8" s="6">
        <v>44228</v>
      </c>
      <c r="CE8" s="6">
        <v>44228</v>
      </c>
      <c r="CF8" s="6">
        <v>44228</v>
      </c>
      <c r="CG8" s="6">
        <v>44228</v>
      </c>
      <c r="CH8" s="6">
        <v>44228</v>
      </c>
      <c r="CI8" s="6">
        <v>44228</v>
      </c>
      <c r="CJ8" s="6">
        <v>44228</v>
      </c>
      <c r="CK8" s="6">
        <v>44228</v>
      </c>
      <c r="CL8" s="6">
        <v>44228</v>
      </c>
      <c r="CM8" s="6">
        <v>44228</v>
      </c>
      <c r="CN8" s="6">
        <v>44228</v>
      </c>
      <c r="CO8" s="6">
        <v>44228</v>
      </c>
      <c r="CP8" s="6">
        <v>44228</v>
      </c>
      <c r="CQ8" s="6">
        <v>44228</v>
      </c>
      <c r="CR8" s="6">
        <v>44228</v>
      </c>
      <c r="CS8" s="6">
        <v>44228</v>
      </c>
      <c r="CT8" s="6">
        <v>44228</v>
      </c>
      <c r="CU8" s="6">
        <v>44228</v>
      </c>
      <c r="CV8" s="6">
        <v>44228</v>
      </c>
      <c r="CW8" s="6">
        <v>44228</v>
      </c>
      <c r="CX8" s="6">
        <v>44228</v>
      </c>
      <c r="CY8" s="6">
        <v>44228</v>
      </c>
      <c r="CZ8" s="6">
        <v>44228</v>
      </c>
      <c r="DA8" s="6">
        <v>44228</v>
      </c>
      <c r="DB8" s="6">
        <v>44228</v>
      </c>
      <c r="DC8" s="6">
        <v>44228</v>
      </c>
      <c r="DD8" s="6">
        <v>44228</v>
      </c>
      <c r="DE8" s="6">
        <v>44228</v>
      </c>
      <c r="DF8" s="6">
        <v>44228</v>
      </c>
      <c r="DG8" s="6">
        <v>44228</v>
      </c>
      <c r="DH8" s="6">
        <v>44228</v>
      </c>
      <c r="DI8" s="6">
        <v>44228</v>
      </c>
      <c r="DJ8" s="6">
        <v>44228</v>
      </c>
      <c r="DK8" s="6">
        <v>44228</v>
      </c>
      <c r="DL8" s="6">
        <v>44228</v>
      </c>
      <c r="DM8" s="6">
        <v>44228</v>
      </c>
      <c r="DN8" s="6">
        <v>44228</v>
      </c>
      <c r="DO8" s="6">
        <v>44228</v>
      </c>
      <c r="DP8" s="6">
        <v>44228</v>
      </c>
      <c r="DQ8" s="6">
        <v>44228</v>
      </c>
      <c r="DR8" s="6">
        <v>44228</v>
      </c>
      <c r="DS8" s="6">
        <v>44228</v>
      </c>
      <c r="DT8" s="6">
        <v>44228</v>
      </c>
      <c r="DU8" s="6">
        <v>44228</v>
      </c>
      <c r="DV8" s="6">
        <v>44228</v>
      </c>
      <c r="DW8" s="6">
        <v>44228</v>
      </c>
      <c r="DX8" s="6">
        <v>44228</v>
      </c>
      <c r="DY8" s="6">
        <v>44228</v>
      </c>
      <c r="DZ8" s="6">
        <v>44228</v>
      </c>
      <c r="EA8" s="6">
        <v>44228</v>
      </c>
      <c r="EB8" s="6">
        <v>44228</v>
      </c>
      <c r="EC8" s="6">
        <v>44228</v>
      </c>
      <c r="ED8" s="6">
        <v>44228</v>
      </c>
      <c r="EE8" s="6">
        <v>44228</v>
      </c>
      <c r="EF8" s="6">
        <v>44228</v>
      </c>
      <c r="EG8" s="6">
        <v>44228</v>
      </c>
      <c r="EH8" s="6">
        <v>44228</v>
      </c>
      <c r="EI8" s="6">
        <v>44228</v>
      </c>
      <c r="EJ8" s="6">
        <v>44228</v>
      </c>
      <c r="EK8" s="6">
        <v>44228</v>
      </c>
      <c r="EL8" s="6">
        <v>44228</v>
      </c>
      <c r="EM8" s="6">
        <v>44228</v>
      </c>
      <c r="EN8" s="6">
        <v>44228</v>
      </c>
      <c r="EO8" s="6">
        <v>44228</v>
      </c>
      <c r="EP8" s="6">
        <v>44228</v>
      </c>
      <c r="EQ8" s="6">
        <v>44228</v>
      </c>
      <c r="ER8" s="6">
        <v>44228</v>
      </c>
      <c r="ES8" s="6">
        <v>44228</v>
      </c>
      <c r="ET8" s="6">
        <v>44228</v>
      </c>
      <c r="EU8" s="6">
        <v>44228</v>
      </c>
      <c r="EV8" s="6">
        <v>44228</v>
      </c>
      <c r="EW8" s="6">
        <v>44228</v>
      </c>
      <c r="EX8" s="6">
        <v>44228</v>
      </c>
      <c r="EY8" s="6">
        <v>44228</v>
      </c>
      <c r="EZ8" s="6">
        <v>44228</v>
      </c>
      <c r="FA8" s="6">
        <v>44228</v>
      </c>
      <c r="FB8" s="6">
        <v>44228</v>
      </c>
      <c r="FC8" s="6">
        <v>44228</v>
      </c>
      <c r="FD8" s="6">
        <v>44228</v>
      </c>
      <c r="FE8" s="6">
        <v>44228</v>
      </c>
      <c r="FF8" s="6">
        <v>44228</v>
      </c>
      <c r="FG8" s="6">
        <v>44228</v>
      </c>
      <c r="FH8" s="6">
        <v>44228</v>
      </c>
      <c r="FI8" s="6">
        <v>44228</v>
      </c>
      <c r="FJ8" s="6">
        <v>44228</v>
      </c>
      <c r="FK8" s="6">
        <v>44228</v>
      </c>
      <c r="FL8" s="6">
        <v>44228</v>
      </c>
      <c r="FM8" s="6">
        <v>44228</v>
      </c>
      <c r="FN8" s="6">
        <v>44228</v>
      </c>
      <c r="FO8" s="6">
        <v>44228</v>
      </c>
      <c r="FP8" s="6">
        <v>44228</v>
      </c>
      <c r="FQ8" s="6">
        <v>44228</v>
      </c>
      <c r="FR8" s="6">
        <v>44228</v>
      </c>
      <c r="FS8" s="6">
        <v>44228</v>
      </c>
      <c r="FT8" s="6">
        <v>44228</v>
      </c>
      <c r="FU8" s="6">
        <v>44228</v>
      </c>
      <c r="FV8" s="6">
        <v>44228</v>
      </c>
      <c r="FW8" s="6">
        <v>44228</v>
      </c>
      <c r="FX8" s="6">
        <v>44228</v>
      </c>
      <c r="FY8" s="6">
        <v>44228</v>
      </c>
      <c r="FZ8" s="6">
        <v>44228</v>
      </c>
      <c r="GA8" s="6">
        <v>44228</v>
      </c>
      <c r="GB8" s="6">
        <v>44228</v>
      </c>
      <c r="GC8" s="6">
        <v>44228</v>
      </c>
      <c r="GD8" s="6">
        <v>44228</v>
      </c>
      <c r="GE8" s="6">
        <v>44228</v>
      </c>
      <c r="GF8" s="6">
        <v>44228</v>
      </c>
      <c r="GG8" s="6">
        <v>44228</v>
      </c>
      <c r="GH8" s="6">
        <v>44228</v>
      </c>
      <c r="GI8" s="6">
        <v>44228</v>
      </c>
      <c r="GJ8" s="6">
        <v>44228</v>
      </c>
      <c r="GK8" s="6">
        <v>44228</v>
      </c>
      <c r="GL8" s="6">
        <v>44228</v>
      </c>
      <c r="GM8" s="6">
        <v>44228</v>
      </c>
      <c r="GN8" s="6">
        <v>44228</v>
      </c>
      <c r="GO8" s="6">
        <v>44228</v>
      </c>
      <c r="GP8" s="6">
        <v>44228</v>
      </c>
      <c r="GQ8" s="6">
        <v>44228</v>
      </c>
      <c r="GR8" s="6">
        <v>44228</v>
      </c>
      <c r="GS8" s="6">
        <v>44228</v>
      </c>
      <c r="GT8" s="6">
        <v>44228</v>
      </c>
      <c r="GU8" s="6">
        <v>44228</v>
      </c>
      <c r="GV8" s="6">
        <v>44228</v>
      </c>
      <c r="GW8" s="6">
        <v>44228</v>
      </c>
      <c r="GX8" s="6">
        <v>44228</v>
      </c>
      <c r="GY8" s="6">
        <v>44228</v>
      </c>
      <c r="GZ8" s="6">
        <v>44228</v>
      </c>
      <c r="HA8" s="6">
        <v>44228</v>
      </c>
      <c r="HB8" s="6">
        <v>44228</v>
      </c>
      <c r="HC8" s="6">
        <v>44228</v>
      </c>
      <c r="HD8" s="6">
        <v>44228</v>
      </c>
      <c r="HE8" s="6">
        <v>44228</v>
      </c>
      <c r="HF8" s="6">
        <v>44228</v>
      </c>
      <c r="HG8" s="6">
        <v>44228</v>
      </c>
      <c r="HH8" s="6">
        <v>44228</v>
      </c>
      <c r="HI8" s="6">
        <v>44228</v>
      </c>
      <c r="HJ8" s="6">
        <v>44228</v>
      </c>
      <c r="HK8" s="6">
        <v>44228</v>
      </c>
      <c r="HL8" s="6">
        <v>44228</v>
      </c>
      <c r="HM8" s="6">
        <v>44228</v>
      </c>
      <c r="HN8" s="6">
        <v>44228</v>
      </c>
      <c r="HO8" s="6">
        <v>44228</v>
      </c>
      <c r="HP8" s="6">
        <v>44228</v>
      </c>
      <c r="HQ8" s="6">
        <v>44228</v>
      </c>
      <c r="HR8" s="6">
        <v>44228</v>
      </c>
      <c r="HS8" s="6">
        <v>44228</v>
      </c>
      <c r="HT8" s="6">
        <v>44228</v>
      </c>
      <c r="HU8" s="6">
        <v>44228</v>
      </c>
      <c r="HV8" s="6">
        <v>44228</v>
      </c>
      <c r="HW8" s="6">
        <v>44228</v>
      </c>
      <c r="HX8" s="6">
        <v>44228</v>
      </c>
      <c r="HY8" s="6">
        <v>44228</v>
      </c>
      <c r="HZ8" s="6">
        <v>44228</v>
      </c>
      <c r="IA8" s="6">
        <v>44228</v>
      </c>
      <c r="IB8" s="6">
        <v>44228</v>
      </c>
      <c r="IC8" s="6">
        <v>44228</v>
      </c>
      <c r="ID8" s="6">
        <v>44228</v>
      </c>
      <c r="IE8" s="6">
        <v>44228</v>
      </c>
      <c r="IF8" s="6">
        <v>44228</v>
      </c>
      <c r="IG8" s="6">
        <v>44228</v>
      </c>
      <c r="IH8" s="6">
        <v>44228</v>
      </c>
      <c r="II8" s="6">
        <v>44228</v>
      </c>
      <c r="IJ8" s="6">
        <v>44228</v>
      </c>
      <c r="IK8" s="6">
        <v>44228</v>
      </c>
      <c r="IL8" s="6">
        <v>44228</v>
      </c>
      <c r="IM8" s="6">
        <v>44228</v>
      </c>
      <c r="IN8" s="6">
        <v>44228</v>
      </c>
      <c r="IO8" s="6">
        <v>44228</v>
      </c>
      <c r="IP8" s="6">
        <v>44228</v>
      </c>
      <c r="IQ8" s="6">
        <v>44228</v>
      </c>
    </row>
    <row r="9" spans="1:251">
      <c r="A9" s="4" t="s">
        <v>257</v>
      </c>
      <c r="B9" s="1">
        <v>7</v>
      </c>
      <c r="C9" s="1">
        <v>7</v>
      </c>
      <c r="D9" s="1">
        <v>7</v>
      </c>
      <c r="E9" s="1">
        <v>7</v>
      </c>
      <c r="F9" s="1">
        <v>7</v>
      </c>
      <c r="G9" s="1">
        <v>7</v>
      </c>
      <c r="H9" s="1">
        <v>7</v>
      </c>
      <c r="I9" s="1">
        <v>7</v>
      </c>
      <c r="J9" s="1">
        <v>7</v>
      </c>
      <c r="K9" s="1">
        <v>7</v>
      </c>
      <c r="L9" s="1">
        <v>7</v>
      </c>
      <c r="M9" s="1">
        <v>7</v>
      </c>
      <c r="N9" s="1">
        <v>7</v>
      </c>
      <c r="O9" s="1">
        <v>7</v>
      </c>
      <c r="P9" s="1">
        <v>7</v>
      </c>
      <c r="Q9" s="1">
        <v>7</v>
      </c>
      <c r="R9" s="1">
        <v>7</v>
      </c>
      <c r="S9" s="1">
        <v>7</v>
      </c>
      <c r="T9" s="1">
        <v>7</v>
      </c>
      <c r="U9" s="1">
        <v>7</v>
      </c>
      <c r="V9" s="1">
        <v>7</v>
      </c>
      <c r="W9" s="1">
        <v>7</v>
      </c>
      <c r="X9" s="1">
        <v>7</v>
      </c>
      <c r="Y9" s="1">
        <v>7</v>
      </c>
      <c r="Z9" s="1">
        <v>7</v>
      </c>
      <c r="AA9" s="1">
        <v>7</v>
      </c>
      <c r="AB9" s="1">
        <v>7</v>
      </c>
      <c r="AC9" s="1">
        <v>7</v>
      </c>
      <c r="AD9" s="1">
        <v>7</v>
      </c>
      <c r="AE9" s="1">
        <v>7</v>
      </c>
      <c r="AF9" s="1">
        <v>7</v>
      </c>
      <c r="AG9" s="1">
        <v>7</v>
      </c>
      <c r="AH9" s="1">
        <v>7</v>
      </c>
      <c r="AI9" s="1">
        <v>7</v>
      </c>
      <c r="AJ9" s="1">
        <v>7</v>
      </c>
      <c r="AK9" s="1">
        <v>7</v>
      </c>
      <c r="AL9" s="1">
        <v>7</v>
      </c>
      <c r="AM9" s="1">
        <v>7</v>
      </c>
      <c r="AN9" s="1">
        <v>7</v>
      </c>
      <c r="AO9" s="1">
        <v>7</v>
      </c>
      <c r="AP9" s="1">
        <v>7</v>
      </c>
      <c r="AQ9" s="1">
        <v>7</v>
      </c>
      <c r="AR9" s="1">
        <v>7</v>
      </c>
      <c r="AS9" s="1">
        <v>7</v>
      </c>
      <c r="AT9" s="1">
        <v>7</v>
      </c>
      <c r="AU9" s="1">
        <v>7</v>
      </c>
      <c r="AV9" s="1">
        <v>7</v>
      </c>
      <c r="AW9" s="1">
        <v>7</v>
      </c>
      <c r="AX9" s="1">
        <v>7</v>
      </c>
      <c r="AY9" s="1">
        <v>7</v>
      </c>
      <c r="AZ9" s="1">
        <v>7</v>
      </c>
      <c r="BA9" s="1">
        <v>7</v>
      </c>
      <c r="BB9" s="1">
        <v>7</v>
      </c>
      <c r="BC9" s="1">
        <v>7</v>
      </c>
      <c r="BD9" s="1">
        <v>7</v>
      </c>
      <c r="BE9" s="1">
        <v>7</v>
      </c>
      <c r="BF9" s="1">
        <v>7</v>
      </c>
      <c r="BG9" s="1">
        <v>7</v>
      </c>
      <c r="BH9" s="1">
        <v>7</v>
      </c>
      <c r="BI9" s="1">
        <v>7</v>
      </c>
      <c r="BJ9" s="1">
        <v>7</v>
      </c>
      <c r="BK9" s="1">
        <v>7</v>
      </c>
      <c r="BL9" s="1">
        <v>7</v>
      </c>
      <c r="BM9" s="1">
        <v>7</v>
      </c>
      <c r="BN9" s="1">
        <v>7</v>
      </c>
      <c r="BO9" s="1">
        <v>7</v>
      </c>
      <c r="BP9" s="1">
        <v>7</v>
      </c>
      <c r="BQ9" s="1">
        <v>7</v>
      </c>
      <c r="BR9" s="1">
        <v>7</v>
      </c>
      <c r="BS9" s="1">
        <v>7</v>
      </c>
      <c r="BT9" s="1">
        <v>7</v>
      </c>
      <c r="BU9" s="1">
        <v>7</v>
      </c>
      <c r="BV9" s="1">
        <v>7</v>
      </c>
      <c r="BW9" s="1">
        <v>7</v>
      </c>
      <c r="BX9" s="1">
        <v>7</v>
      </c>
      <c r="BY9" s="1">
        <v>7</v>
      </c>
      <c r="BZ9" s="1">
        <v>7</v>
      </c>
      <c r="CA9" s="1">
        <v>7</v>
      </c>
      <c r="CB9" s="1">
        <v>7</v>
      </c>
      <c r="CC9" s="1">
        <v>7</v>
      </c>
      <c r="CD9" s="1">
        <v>7</v>
      </c>
      <c r="CE9" s="1">
        <v>7</v>
      </c>
      <c r="CF9" s="1">
        <v>7</v>
      </c>
      <c r="CG9" s="1">
        <v>7</v>
      </c>
      <c r="CH9" s="1">
        <v>7</v>
      </c>
      <c r="CI9" s="1">
        <v>7</v>
      </c>
      <c r="CJ9" s="1">
        <v>7</v>
      </c>
      <c r="CK9" s="1">
        <v>7</v>
      </c>
      <c r="CL9" s="1">
        <v>7</v>
      </c>
      <c r="CM9" s="1">
        <v>7</v>
      </c>
      <c r="CN9" s="1">
        <v>7</v>
      </c>
      <c r="CO9" s="1">
        <v>7</v>
      </c>
      <c r="CP9" s="1">
        <v>7</v>
      </c>
      <c r="CQ9" s="1">
        <v>7</v>
      </c>
      <c r="CR9" s="1">
        <v>7</v>
      </c>
      <c r="CS9" s="1">
        <v>7</v>
      </c>
      <c r="CT9" s="1">
        <v>7</v>
      </c>
      <c r="CU9" s="1">
        <v>7</v>
      </c>
      <c r="CV9" s="1">
        <v>7</v>
      </c>
      <c r="CW9" s="1">
        <v>7</v>
      </c>
      <c r="CX9" s="1">
        <v>7</v>
      </c>
      <c r="CY9" s="1">
        <v>7</v>
      </c>
      <c r="CZ9" s="1">
        <v>7</v>
      </c>
      <c r="DA9" s="1">
        <v>7</v>
      </c>
      <c r="DB9" s="1">
        <v>7</v>
      </c>
      <c r="DC9" s="1">
        <v>7</v>
      </c>
      <c r="DD9" s="1">
        <v>7</v>
      </c>
      <c r="DE9" s="1">
        <v>7</v>
      </c>
      <c r="DF9" s="1">
        <v>7</v>
      </c>
      <c r="DG9" s="1">
        <v>7</v>
      </c>
      <c r="DH9" s="1">
        <v>7</v>
      </c>
      <c r="DI9" s="1">
        <v>7</v>
      </c>
      <c r="DJ9" s="1">
        <v>7</v>
      </c>
      <c r="DK9" s="1">
        <v>7</v>
      </c>
      <c r="DL9" s="1">
        <v>7</v>
      </c>
      <c r="DM9" s="1">
        <v>7</v>
      </c>
      <c r="DN9" s="1">
        <v>7</v>
      </c>
      <c r="DO9" s="1">
        <v>7</v>
      </c>
      <c r="DP9" s="1">
        <v>7</v>
      </c>
      <c r="DQ9" s="1">
        <v>7</v>
      </c>
      <c r="DR9" s="1">
        <v>7</v>
      </c>
      <c r="DS9" s="1">
        <v>7</v>
      </c>
      <c r="DT9" s="1">
        <v>7</v>
      </c>
      <c r="DU9" s="1">
        <v>7</v>
      </c>
      <c r="DV9" s="1">
        <v>7</v>
      </c>
      <c r="DW9" s="1">
        <v>7</v>
      </c>
      <c r="DX9" s="1">
        <v>7</v>
      </c>
      <c r="DY9" s="1">
        <v>7</v>
      </c>
      <c r="DZ9" s="1">
        <v>7</v>
      </c>
      <c r="EA9" s="1">
        <v>7</v>
      </c>
      <c r="EB9" s="1">
        <v>7</v>
      </c>
      <c r="EC9" s="1">
        <v>7</v>
      </c>
      <c r="ED9" s="1">
        <v>7</v>
      </c>
      <c r="EE9" s="1">
        <v>7</v>
      </c>
      <c r="EF9" s="1">
        <v>7</v>
      </c>
      <c r="EG9" s="1">
        <v>7</v>
      </c>
      <c r="EH9" s="1">
        <v>7</v>
      </c>
      <c r="EI9" s="1">
        <v>7</v>
      </c>
      <c r="EJ9" s="1">
        <v>7</v>
      </c>
      <c r="EK9" s="1">
        <v>7</v>
      </c>
      <c r="EL9" s="1">
        <v>7</v>
      </c>
      <c r="EM9" s="1">
        <v>7</v>
      </c>
      <c r="EN9" s="1">
        <v>7</v>
      </c>
      <c r="EO9" s="1">
        <v>7</v>
      </c>
      <c r="EP9" s="1">
        <v>7</v>
      </c>
      <c r="EQ9" s="1">
        <v>7</v>
      </c>
      <c r="ER9" s="1">
        <v>7</v>
      </c>
      <c r="ES9" s="1">
        <v>7</v>
      </c>
      <c r="ET9" s="1">
        <v>7</v>
      </c>
      <c r="EU9" s="1">
        <v>7</v>
      </c>
      <c r="EV9" s="1">
        <v>7</v>
      </c>
      <c r="EW9" s="1">
        <v>7</v>
      </c>
      <c r="EX9" s="1">
        <v>7</v>
      </c>
      <c r="EY9" s="1">
        <v>7</v>
      </c>
      <c r="EZ9" s="1">
        <v>7</v>
      </c>
      <c r="FA9" s="1">
        <v>7</v>
      </c>
      <c r="FB9" s="1">
        <v>7</v>
      </c>
      <c r="FC9" s="1">
        <v>7</v>
      </c>
      <c r="FD9" s="1">
        <v>7</v>
      </c>
      <c r="FE9" s="1">
        <v>7</v>
      </c>
      <c r="FF9" s="1">
        <v>7</v>
      </c>
      <c r="FG9" s="1">
        <v>7</v>
      </c>
      <c r="FH9" s="1">
        <v>7</v>
      </c>
      <c r="FI9" s="1">
        <v>7</v>
      </c>
      <c r="FJ9" s="1">
        <v>7</v>
      </c>
      <c r="FK9" s="1">
        <v>7</v>
      </c>
      <c r="FL9" s="1">
        <v>7</v>
      </c>
      <c r="FM9" s="1">
        <v>7</v>
      </c>
      <c r="FN9" s="1">
        <v>7</v>
      </c>
      <c r="FO9" s="1">
        <v>7</v>
      </c>
      <c r="FP9" s="1">
        <v>7</v>
      </c>
      <c r="FQ9" s="1">
        <v>7</v>
      </c>
      <c r="FR9" s="1">
        <v>7</v>
      </c>
      <c r="FS9" s="1">
        <v>7</v>
      </c>
      <c r="FT9" s="1">
        <v>7</v>
      </c>
      <c r="FU9" s="1">
        <v>7</v>
      </c>
      <c r="FV9" s="1">
        <v>7</v>
      </c>
      <c r="FW9" s="1">
        <v>7</v>
      </c>
      <c r="FX9" s="1">
        <v>7</v>
      </c>
      <c r="FY9" s="1">
        <v>7</v>
      </c>
      <c r="FZ9" s="1">
        <v>7</v>
      </c>
      <c r="GA9" s="1">
        <v>7</v>
      </c>
      <c r="GB9" s="1">
        <v>7</v>
      </c>
      <c r="GC9" s="1">
        <v>7</v>
      </c>
      <c r="GD9" s="1">
        <v>7</v>
      </c>
      <c r="GE9" s="1">
        <v>7</v>
      </c>
      <c r="GF9" s="1">
        <v>7</v>
      </c>
      <c r="GG9" s="1">
        <v>7</v>
      </c>
      <c r="GH9" s="1">
        <v>7</v>
      </c>
      <c r="GI9" s="1">
        <v>7</v>
      </c>
      <c r="GJ9" s="1">
        <v>7</v>
      </c>
      <c r="GK9" s="1">
        <v>7</v>
      </c>
      <c r="GL9" s="1">
        <v>7</v>
      </c>
      <c r="GM9" s="1">
        <v>7</v>
      </c>
      <c r="GN9" s="1">
        <v>7</v>
      </c>
      <c r="GO9" s="1">
        <v>7</v>
      </c>
      <c r="GP9" s="1">
        <v>7</v>
      </c>
      <c r="GQ9" s="1">
        <v>7</v>
      </c>
      <c r="GR9" s="1">
        <v>7</v>
      </c>
      <c r="GS9" s="1">
        <v>7</v>
      </c>
      <c r="GT9" s="1">
        <v>7</v>
      </c>
      <c r="GU9" s="1">
        <v>7</v>
      </c>
      <c r="GV9" s="1">
        <v>7</v>
      </c>
      <c r="GW9" s="1">
        <v>7</v>
      </c>
      <c r="GX9" s="1">
        <v>7</v>
      </c>
      <c r="GY9" s="1">
        <v>7</v>
      </c>
      <c r="GZ9" s="1">
        <v>7</v>
      </c>
      <c r="HA9" s="1">
        <v>7</v>
      </c>
      <c r="HB9" s="1">
        <v>7</v>
      </c>
      <c r="HC9" s="1">
        <v>7</v>
      </c>
      <c r="HD9" s="1">
        <v>7</v>
      </c>
      <c r="HE9" s="1">
        <v>7</v>
      </c>
      <c r="HF9" s="1">
        <v>7</v>
      </c>
      <c r="HG9" s="1">
        <v>7</v>
      </c>
      <c r="HH9" s="1">
        <v>7</v>
      </c>
      <c r="HI9" s="1">
        <v>7</v>
      </c>
      <c r="HJ9" s="1">
        <v>7</v>
      </c>
      <c r="HK9" s="1">
        <v>7</v>
      </c>
      <c r="HL9" s="1">
        <v>7</v>
      </c>
      <c r="HM9" s="1">
        <v>7</v>
      </c>
      <c r="HN9" s="1">
        <v>7</v>
      </c>
      <c r="HO9" s="1">
        <v>7</v>
      </c>
      <c r="HP9" s="1">
        <v>7</v>
      </c>
      <c r="HQ9" s="1">
        <v>7</v>
      </c>
      <c r="HR9" s="1">
        <v>7</v>
      </c>
      <c r="HS9" s="1">
        <v>7</v>
      </c>
      <c r="HT9" s="1">
        <v>7</v>
      </c>
      <c r="HU9" s="1">
        <v>7</v>
      </c>
      <c r="HV9" s="1">
        <v>7</v>
      </c>
      <c r="HW9" s="1">
        <v>7</v>
      </c>
      <c r="HX9" s="1">
        <v>7</v>
      </c>
      <c r="HY9" s="1">
        <v>7</v>
      </c>
      <c r="HZ9" s="1">
        <v>7</v>
      </c>
      <c r="IA9" s="1">
        <v>7</v>
      </c>
      <c r="IB9" s="1">
        <v>7</v>
      </c>
      <c r="IC9" s="1">
        <v>7</v>
      </c>
      <c r="ID9" s="1">
        <v>7</v>
      </c>
      <c r="IE9" s="1">
        <v>7</v>
      </c>
      <c r="IF9" s="1">
        <v>7</v>
      </c>
      <c r="IG9" s="1">
        <v>7</v>
      </c>
      <c r="IH9" s="1">
        <v>7</v>
      </c>
      <c r="II9" s="1">
        <v>7</v>
      </c>
      <c r="IJ9" s="1">
        <v>7</v>
      </c>
      <c r="IK9" s="1">
        <v>7</v>
      </c>
      <c r="IL9" s="1">
        <v>7</v>
      </c>
      <c r="IM9" s="1">
        <v>7</v>
      </c>
      <c r="IN9" s="1">
        <v>7</v>
      </c>
      <c r="IO9" s="1">
        <v>7</v>
      </c>
      <c r="IP9" s="1">
        <v>7</v>
      </c>
      <c r="IQ9" s="1">
        <v>7</v>
      </c>
    </row>
    <row r="10" spans="1:251">
      <c r="A10" s="4" t="s">
        <v>258</v>
      </c>
      <c r="B10" s="8" t="s">
        <v>762</v>
      </c>
      <c r="C10" s="8" t="s">
        <v>763</v>
      </c>
      <c r="D10" s="8" t="s">
        <v>764</v>
      </c>
      <c r="E10" s="8" t="s">
        <v>765</v>
      </c>
      <c r="F10" s="8" t="s">
        <v>766</v>
      </c>
      <c r="G10" s="8" t="s">
        <v>767</v>
      </c>
      <c r="H10" s="8" t="s">
        <v>768</v>
      </c>
      <c r="I10" s="8" t="s">
        <v>769</v>
      </c>
      <c r="J10" s="8" t="s">
        <v>770</v>
      </c>
      <c r="K10" s="8" t="s">
        <v>771</v>
      </c>
      <c r="L10" s="8" t="s">
        <v>772</v>
      </c>
      <c r="M10" s="8" t="s">
        <v>773</v>
      </c>
      <c r="N10" s="8" t="s">
        <v>774</v>
      </c>
      <c r="O10" s="8" t="s">
        <v>775</v>
      </c>
      <c r="P10" s="8" t="s">
        <v>776</v>
      </c>
      <c r="Q10" s="8" t="s">
        <v>777</v>
      </c>
      <c r="R10" s="8" t="s">
        <v>778</v>
      </c>
      <c r="S10" s="8" t="s">
        <v>779</v>
      </c>
      <c r="T10" s="8" t="s">
        <v>780</v>
      </c>
      <c r="U10" s="8" t="s">
        <v>781</v>
      </c>
      <c r="V10" s="8" t="s">
        <v>782</v>
      </c>
      <c r="W10" s="8" t="s">
        <v>783</v>
      </c>
      <c r="X10" s="8" t="s">
        <v>784</v>
      </c>
      <c r="Y10" s="8" t="s">
        <v>785</v>
      </c>
      <c r="Z10" s="8" t="s">
        <v>786</v>
      </c>
      <c r="AA10" s="8" t="s">
        <v>787</v>
      </c>
      <c r="AB10" s="8" t="s">
        <v>788</v>
      </c>
      <c r="AC10" s="8" t="s">
        <v>789</v>
      </c>
      <c r="AD10" s="8" t="s">
        <v>790</v>
      </c>
      <c r="AE10" s="8" t="s">
        <v>791</v>
      </c>
      <c r="AF10" s="8" t="s">
        <v>792</v>
      </c>
      <c r="AG10" s="8" t="s">
        <v>793</v>
      </c>
      <c r="AH10" s="8" t="s">
        <v>794</v>
      </c>
      <c r="AI10" s="8" t="s">
        <v>795</v>
      </c>
      <c r="AJ10" s="8" t="s">
        <v>796</v>
      </c>
      <c r="AK10" s="8" t="s">
        <v>797</v>
      </c>
      <c r="AL10" s="8" t="s">
        <v>798</v>
      </c>
      <c r="AM10" s="8" t="s">
        <v>799</v>
      </c>
      <c r="AN10" s="8" t="s">
        <v>800</v>
      </c>
      <c r="AO10" s="8" t="s">
        <v>801</v>
      </c>
      <c r="AP10" s="8" t="s">
        <v>802</v>
      </c>
      <c r="AQ10" s="8" t="s">
        <v>803</v>
      </c>
      <c r="AR10" s="8" t="s">
        <v>804</v>
      </c>
      <c r="AS10" s="8" t="s">
        <v>805</v>
      </c>
      <c r="AT10" s="8" t="s">
        <v>806</v>
      </c>
      <c r="AU10" s="8" t="s">
        <v>807</v>
      </c>
      <c r="AV10" s="8" t="s">
        <v>808</v>
      </c>
      <c r="AW10" s="8" t="s">
        <v>809</v>
      </c>
      <c r="AX10" s="8" t="s">
        <v>810</v>
      </c>
      <c r="AY10" s="8" t="s">
        <v>811</v>
      </c>
      <c r="AZ10" s="8" t="s">
        <v>812</v>
      </c>
      <c r="BA10" s="8" t="s">
        <v>813</v>
      </c>
      <c r="BB10" s="8" t="s">
        <v>814</v>
      </c>
      <c r="BC10" s="8" t="s">
        <v>815</v>
      </c>
      <c r="BD10" s="8" t="s">
        <v>816</v>
      </c>
      <c r="BE10" s="8" t="s">
        <v>817</v>
      </c>
      <c r="BF10" s="8" t="s">
        <v>818</v>
      </c>
      <c r="BG10" s="8" t="s">
        <v>819</v>
      </c>
      <c r="BH10" s="8" t="s">
        <v>820</v>
      </c>
      <c r="BI10" s="8" t="s">
        <v>821</v>
      </c>
      <c r="BJ10" s="8" t="s">
        <v>822</v>
      </c>
      <c r="BK10" s="8" t="s">
        <v>823</v>
      </c>
      <c r="BL10" s="8" t="s">
        <v>824</v>
      </c>
      <c r="BM10" s="8" t="s">
        <v>825</v>
      </c>
      <c r="BN10" s="8" t="s">
        <v>826</v>
      </c>
      <c r="BO10" s="8" t="s">
        <v>827</v>
      </c>
      <c r="BP10" s="8" t="s">
        <v>828</v>
      </c>
      <c r="BQ10" s="8" t="s">
        <v>829</v>
      </c>
      <c r="BR10" s="8" t="s">
        <v>830</v>
      </c>
      <c r="BS10" s="8" t="s">
        <v>831</v>
      </c>
      <c r="BT10" s="8" t="s">
        <v>832</v>
      </c>
      <c r="BU10" s="8" t="s">
        <v>833</v>
      </c>
      <c r="BV10" s="8" t="s">
        <v>834</v>
      </c>
      <c r="BW10" s="8" t="s">
        <v>835</v>
      </c>
      <c r="BX10" s="8" t="s">
        <v>836</v>
      </c>
      <c r="BY10" s="8" t="s">
        <v>837</v>
      </c>
      <c r="BZ10" s="8" t="s">
        <v>838</v>
      </c>
      <c r="CA10" s="8" t="s">
        <v>839</v>
      </c>
      <c r="CB10" s="8" t="s">
        <v>840</v>
      </c>
      <c r="CC10" s="8" t="s">
        <v>841</v>
      </c>
      <c r="CD10" s="8" t="s">
        <v>842</v>
      </c>
      <c r="CE10" s="8" t="s">
        <v>843</v>
      </c>
      <c r="CF10" s="8" t="s">
        <v>844</v>
      </c>
      <c r="CG10" s="8" t="s">
        <v>845</v>
      </c>
      <c r="CH10" s="8" t="s">
        <v>846</v>
      </c>
      <c r="CI10" s="8" t="s">
        <v>847</v>
      </c>
      <c r="CJ10" s="8" t="s">
        <v>848</v>
      </c>
      <c r="CK10" s="8" t="s">
        <v>849</v>
      </c>
      <c r="CL10" s="8" t="s">
        <v>850</v>
      </c>
      <c r="CM10" s="8" t="s">
        <v>851</v>
      </c>
      <c r="CN10" s="8" t="s">
        <v>852</v>
      </c>
      <c r="CO10" s="8" t="s">
        <v>853</v>
      </c>
      <c r="CP10" s="8" t="s">
        <v>854</v>
      </c>
      <c r="CQ10" s="8" t="s">
        <v>855</v>
      </c>
      <c r="CR10" s="8" t="s">
        <v>856</v>
      </c>
      <c r="CS10" s="8" t="s">
        <v>857</v>
      </c>
      <c r="CT10" s="8" t="s">
        <v>858</v>
      </c>
      <c r="CU10" s="8" t="s">
        <v>859</v>
      </c>
      <c r="CV10" s="8" t="s">
        <v>860</v>
      </c>
      <c r="CW10" s="8" t="s">
        <v>861</v>
      </c>
      <c r="CX10" s="8" t="s">
        <v>862</v>
      </c>
      <c r="CY10" s="8" t="s">
        <v>863</v>
      </c>
      <c r="CZ10" s="8" t="s">
        <v>864</v>
      </c>
      <c r="DA10" s="8" t="s">
        <v>865</v>
      </c>
      <c r="DB10" s="8" t="s">
        <v>866</v>
      </c>
      <c r="DC10" s="8" t="s">
        <v>867</v>
      </c>
      <c r="DD10" s="8" t="s">
        <v>868</v>
      </c>
      <c r="DE10" s="8" t="s">
        <v>869</v>
      </c>
      <c r="DF10" s="8" t="s">
        <v>870</v>
      </c>
      <c r="DG10" s="8" t="s">
        <v>871</v>
      </c>
      <c r="DH10" s="8" t="s">
        <v>872</v>
      </c>
      <c r="DI10" s="8" t="s">
        <v>873</v>
      </c>
      <c r="DJ10" s="8" t="s">
        <v>874</v>
      </c>
      <c r="DK10" s="8" t="s">
        <v>875</v>
      </c>
      <c r="DL10" s="8" t="s">
        <v>876</v>
      </c>
      <c r="DM10" s="8" t="s">
        <v>877</v>
      </c>
      <c r="DN10" s="8" t="s">
        <v>878</v>
      </c>
      <c r="DO10" s="8" t="s">
        <v>879</v>
      </c>
      <c r="DP10" s="8" t="s">
        <v>880</v>
      </c>
      <c r="DQ10" s="8" t="s">
        <v>881</v>
      </c>
      <c r="DR10" s="8" t="s">
        <v>882</v>
      </c>
      <c r="DS10" s="8" t="s">
        <v>883</v>
      </c>
      <c r="DT10" s="8" t="s">
        <v>884</v>
      </c>
      <c r="DU10" s="8" t="s">
        <v>885</v>
      </c>
      <c r="DV10" s="8" t="s">
        <v>886</v>
      </c>
      <c r="DW10" s="8" t="s">
        <v>887</v>
      </c>
      <c r="DX10" s="8" t="s">
        <v>888</v>
      </c>
      <c r="DY10" s="8" t="s">
        <v>889</v>
      </c>
      <c r="DZ10" s="8" t="s">
        <v>890</v>
      </c>
      <c r="EA10" s="8" t="s">
        <v>891</v>
      </c>
      <c r="EB10" s="8" t="s">
        <v>892</v>
      </c>
      <c r="EC10" s="8" t="s">
        <v>893</v>
      </c>
      <c r="ED10" s="8" t="s">
        <v>894</v>
      </c>
      <c r="EE10" s="8" t="s">
        <v>895</v>
      </c>
      <c r="EF10" s="8" t="s">
        <v>896</v>
      </c>
      <c r="EG10" s="8" t="s">
        <v>897</v>
      </c>
      <c r="EH10" s="8" t="s">
        <v>898</v>
      </c>
      <c r="EI10" s="8" t="s">
        <v>899</v>
      </c>
      <c r="EJ10" s="8" t="s">
        <v>900</v>
      </c>
      <c r="EK10" s="8" t="s">
        <v>901</v>
      </c>
      <c r="EL10" s="8" t="s">
        <v>902</v>
      </c>
      <c r="EM10" s="8" t="s">
        <v>903</v>
      </c>
      <c r="EN10" s="8" t="s">
        <v>904</v>
      </c>
      <c r="EO10" s="8" t="s">
        <v>905</v>
      </c>
      <c r="EP10" s="8" t="s">
        <v>906</v>
      </c>
      <c r="EQ10" s="8" t="s">
        <v>907</v>
      </c>
      <c r="ER10" s="8" t="s">
        <v>908</v>
      </c>
      <c r="ES10" s="8" t="s">
        <v>909</v>
      </c>
      <c r="ET10" s="8" t="s">
        <v>910</v>
      </c>
      <c r="EU10" s="8" t="s">
        <v>911</v>
      </c>
      <c r="EV10" s="8" t="s">
        <v>912</v>
      </c>
      <c r="EW10" s="8" t="s">
        <v>913</v>
      </c>
      <c r="EX10" s="8" t="s">
        <v>914</v>
      </c>
      <c r="EY10" s="8" t="s">
        <v>915</v>
      </c>
      <c r="EZ10" s="8" t="s">
        <v>916</v>
      </c>
      <c r="FA10" s="8" t="s">
        <v>917</v>
      </c>
      <c r="FB10" s="8" t="s">
        <v>918</v>
      </c>
      <c r="FC10" s="8" t="s">
        <v>919</v>
      </c>
      <c r="FD10" s="8" t="s">
        <v>920</v>
      </c>
      <c r="FE10" s="8" t="s">
        <v>921</v>
      </c>
      <c r="FF10" s="8" t="s">
        <v>922</v>
      </c>
      <c r="FG10" s="8" t="s">
        <v>923</v>
      </c>
      <c r="FH10" s="8" t="s">
        <v>924</v>
      </c>
      <c r="FI10" s="8" t="s">
        <v>925</v>
      </c>
      <c r="FJ10" s="8" t="s">
        <v>926</v>
      </c>
      <c r="FK10" s="8" t="s">
        <v>927</v>
      </c>
      <c r="FL10" s="8" t="s">
        <v>928</v>
      </c>
      <c r="FM10" s="8" t="s">
        <v>929</v>
      </c>
      <c r="FN10" s="8" t="s">
        <v>930</v>
      </c>
      <c r="FO10" s="8" t="s">
        <v>931</v>
      </c>
      <c r="FP10" s="8" t="s">
        <v>932</v>
      </c>
      <c r="FQ10" s="8" t="s">
        <v>933</v>
      </c>
      <c r="FR10" s="8" t="s">
        <v>934</v>
      </c>
      <c r="FS10" s="8" t="s">
        <v>935</v>
      </c>
      <c r="FT10" s="8" t="s">
        <v>936</v>
      </c>
      <c r="FU10" s="8" t="s">
        <v>937</v>
      </c>
      <c r="FV10" s="8" t="s">
        <v>938</v>
      </c>
      <c r="FW10" s="8" t="s">
        <v>939</v>
      </c>
      <c r="FX10" s="8" t="s">
        <v>940</v>
      </c>
      <c r="FY10" s="8" t="s">
        <v>941</v>
      </c>
      <c r="FZ10" s="8" t="s">
        <v>942</v>
      </c>
      <c r="GA10" s="8" t="s">
        <v>943</v>
      </c>
      <c r="GB10" s="8" t="s">
        <v>944</v>
      </c>
      <c r="GC10" s="8" t="s">
        <v>945</v>
      </c>
      <c r="GD10" s="8" t="s">
        <v>946</v>
      </c>
      <c r="GE10" s="8" t="s">
        <v>947</v>
      </c>
      <c r="GF10" s="8" t="s">
        <v>948</v>
      </c>
      <c r="GG10" s="8" t="s">
        <v>949</v>
      </c>
      <c r="GH10" s="8" t="s">
        <v>950</v>
      </c>
      <c r="GI10" s="8" t="s">
        <v>951</v>
      </c>
      <c r="GJ10" s="8" t="s">
        <v>952</v>
      </c>
      <c r="GK10" s="8" t="s">
        <v>953</v>
      </c>
      <c r="GL10" s="8" t="s">
        <v>954</v>
      </c>
      <c r="GM10" s="8" t="s">
        <v>955</v>
      </c>
      <c r="GN10" s="8" t="s">
        <v>956</v>
      </c>
      <c r="GO10" s="8" t="s">
        <v>957</v>
      </c>
      <c r="GP10" s="8" t="s">
        <v>958</v>
      </c>
      <c r="GQ10" s="8" t="s">
        <v>959</v>
      </c>
      <c r="GR10" s="8" t="s">
        <v>960</v>
      </c>
      <c r="GS10" s="8" t="s">
        <v>961</v>
      </c>
      <c r="GT10" s="8" t="s">
        <v>962</v>
      </c>
      <c r="GU10" s="8" t="s">
        <v>963</v>
      </c>
      <c r="GV10" s="8" t="s">
        <v>964</v>
      </c>
      <c r="GW10" s="8" t="s">
        <v>965</v>
      </c>
      <c r="GX10" s="8" t="s">
        <v>966</v>
      </c>
      <c r="GY10" s="8" t="s">
        <v>967</v>
      </c>
      <c r="GZ10" s="8" t="s">
        <v>968</v>
      </c>
      <c r="HA10" s="8" t="s">
        <v>969</v>
      </c>
      <c r="HB10" s="8" t="s">
        <v>970</v>
      </c>
      <c r="HC10" s="8" t="s">
        <v>971</v>
      </c>
      <c r="HD10" s="8" t="s">
        <v>972</v>
      </c>
      <c r="HE10" s="8" t="s">
        <v>973</v>
      </c>
      <c r="HF10" s="8" t="s">
        <v>974</v>
      </c>
      <c r="HG10" s="8" t="s">
        <v>975</v>
      </c>
      <c r="HH10" s="8" t="s">
        <v>976</v>
      </c>
      <c r="HI10" s="8" t="s">
        <v>977</v>
      </c>
      <c r="HJ10" s="8" t="s">
        <v>978</v>
      </c>
      <c r="HK10" s="8" t="s">
        <v>979</v>
      </c>
      <c r="HL10" s="8" t="s">
        <v>980</v>
      </c>
      <c r="HM10" s="8" t="s">
        <v>981</v>
      </c>
      <c r="HN10" s="8" t="s">
        <v>982</v>
      </c>
      <c r="HO10" s="8" t="s">
        <v>983</v>
      </c>
      <c r="HP10" s="8" t="s">
        <v>984</v>
      </c>
      <c r="HQ10" s="8" t="s">
        <v>985</v>
      </c>
      <c r="HR10" s="8" t="s">
        <v>986</v>
      </c>
      <c r="HS10" s="8" t="s">
        <v>987</v>
      </c>
      <c r="HT10" s="8" t="s">
        <v>988</v>
      </c>
      <c r="HU10" s="8" t="s">
        <v>989</v>
      </c>
      <c r="HV10" s="8" t="s">
        <v>990</v>
      </c>
      <c r="HW10" s="8" t="s">
        <v>991</v>
      </c>
      <c r="HX10" s="8" t="s">
        <v>992</v>
      </c>
      <c r="HY10" s="8" t="s">
        <v>993</v>
      </c>
      <c r="HZ10" s="8" t="s">
        <v>994</v>
      </c>
      <c r="IA10" s="8" t="s">
        <v>995</v>
      </c>
      <c r="IB10" s="8" t="s">
        <v>996</v>
      </c>
      <c r="IC10" s="8" t="s">
        <v>997</v>
      </c>
      <c r="ID10" s="8" t="s">
        <v>998</v>
      </c>
      <c r="IE10" s="8" t="s">
        <v>999</v>
      </c>
      <c r="IF10" s="8" t="s">
        <v>1000</v>
      </c>
      <c r="IG10" s="8" t="s">
        <v>1001</v>
      </c>
      <c r="IH10" s="8" t="s">
        <v>1002</v>
      </c>
      <c r="II10" s="8" t="s">
        <v>1003</v>
      </c>
      <c r="IJ10" s="8" t="s">
        <v>1004</v>
      </c>
      <c r="IK10" s="8" t="s">
        <v>1005</v>
      </c>
      <c r="IL10" s="8" t="s">
        <v>1006</v>
      </c>
      <c r="IM10" s="8" t="s">
        <v>1007</v>
      </c>
      <c r="IN10" s="8" t="s">
        <v>1008</v>
      </c>
      <c r="IO10" s="8" t="s">
        <v>1009</v>
      </c>
      <c r="IP10" s="8" t="s">
        <v>1010</v>
      </c>
      <c r="IQ10" s="8" t="s">
        <v>1011</v>
      </c>
    </row>
    <row r="11" spans="1:251">
      <c r="A11" s="10">
        <v>42036</v>
      </c>
      <c r="B11" s="9">
        <v>770.54600000000005</v>
      </c>
      <c r="C11" s="9">
        <v>761.16600000000005</v>
      </c>
      <c r="D11" s="9">
        <v>1363.992</v>
      </c>
      <c r="E11" s="9">
        <v>687.6</v>
      </c>
      <c r="F11" s="9">
        <v>676.39200000000005</v>
      </c>
      <c r="G11" s="9">
        <v>695.28</v>
      </c>
      <c r="H11" s="9">
        <v>344.51400000000001</v>
      </c>
      <c r="I11" s="9">
        <v>350.76600000000002</v>
      </c>
      <c r="J11" s="9">
        <v>488.81299999999999</v>
      </c>
      <c r="K11" s="9">
        <v>245.762</v>
      </c>
      <c r="L11" s="9">
        <v>243.05099999999999</v>
      </c>
      <c r="M11" s="9">
        <v>233.50299999999999</v>
      </c>
      <c r="N11" s="9">
        <v>111.059</v>
      </c>
      <c r="O11" s="9">
        <v>122.444</v>
      </c>
      <c r="P11" s="9">
        <v>291.02800000000002</v>
      </c>
      <c r="Q11" s="9">
        <v>158.74700000000001</v>
      </c>
      <c r="R11" s="9">
        <v>132.28100000000001</v>
      </c>
      <c r="S11" s="9">
        <v>988.17100000000005</v>
      </c>
      <c r="T11" s="9">
        <v>494.87299999999999</v>
      </c>
      <c r="U11" s="9">
        <v>493.29700000000003</v>
      </c>
      <c r="V11" s="9">
        <v>396.68</v>
      </c>
      <c r="W11" s="9">
        <v>194.66499999999999</v>
      </c>
      <c r="X11" s="9">
        <v>202.01400000000001</v>
      </c>
      <c r="Y11" s="9">
        <v>120.014</v>
      </c>
      <c r="Z11" s="9">
        <v>58.594000000000001</v>
      </c>
      <c r="AA11" s="9">
        <v>61.42</v>
      </c>
      <c r="AB11" s="9">
        <v>339.18400000000003</v>
      </c>
      <c r="AC11" s="9">
        <v>169.51400000000001</v>
      </c>
      <c r="AD11" s="9">
        <v>169.67</v>
      </c>
      <c r="AE11" s="9">
        <v>40.223999999999997</v>
      </c>
      <c r="AF11" s="9">
        <v>22.491</v>
      </c>
      <c r="AG11" s="9">
        <v>17.731999999999999</v>
      </c>
      <c r="AH11" s="9">
        <v>284.74900000000002</v>
      </c>
      <c r="AI11" s="9">
        <v>142.369</v>
      </c>
      <c r="AJ11" s="9">
        <v>142.38</v>
      </c>
      <c r="AK11" s="9">
        <v>18.286999999999999</v>
      </c>
      <c r="AL11" s="9">
        <v>12.487</v>
      </c>
      <c r="AM11" s="9">
        <v>5.8</v>
      </c>
      <c r="AN11" s="9">
        <v>57.695999999999998</v>
      </c>
      <c r="AO11" s="9">
        <v>25.151</v>
      </c>
      <c r="AP11" s="9">
        <v>32.543999999999997</v>
      </c>
      <c r="AQ11" s="9">
        <v>32.329000000000001</v>
      </c>
      <c r="AR11" s="9">
        <v>2.2719999999999998</v>
      </c>
      <c r="AS11" s="9">
        <v>30.058</v>
      </c>
      <c r="AT11" s="9">
        <v>294.637</v>
      </c>
      <c r="AU11" s="9">
        <v>129.03800000000001</v>
      </c>
      <c r="AV11" s="9">
        <v>165.59899999999999</v>
      </c>
      <c r="AW11" s="9">
        <v>687.90800000000002</v>
      </c>
      <c r="AX11" s="9">
        <v>353.41199999999998</v>
      </c>
      <c r="AY11" s="9">
        <v>334.495</v>
      </c>
      <c r="AZ11" s="9">
        <v>80.915999999999997</v>
      </c>
      <c r="BA11" s="9">
        <v>45.351999999999997</v>
      </c>
      <c r="BB11" s="9">
        <v>35.564999999999998</v>
      </c>
      <c r="BC11" s="9">
        <v>606.99099999999999</v>
      </c>
      <c r="BD11" s="9">
        <v>308.06099999999998</v>
      </c>
      <c r="BE11" s="9">
        <v>298.93099999999998</v>
      </c>
      <c r="BF11" s="9">
        <v>1916.174</v>
      </c>
      <c r="BG11" s="9">
        <v>983.69399999999996</v>
      </c>
      <c r="BH11" s="9">
        <v>932.48</v>
      </c>
      <c r="BI11" s="9">
        <v>1198.2829999999999</v>
      </c>
      <c r="BJ11" s="9">
        <v>608.26800000000003</v>
      </c>
      <c r="BK11" s="9">
        <v>590.01400000000001</v>
      </c>
      <c r="BL11" s="9">
        <v>333.07799999999997</v>
      </c>
      <c r="BM11" s="9">
        <v>167.43199999999999</v>
      </c>
      <c r="BN11" s="9">
        <v>165.64599999999999</v>
      </c>
      <c r="BO11" s="9">
        <v>6636.5029999999997</v>
      </c>
      <c r="BP11" s="9">
        <v>3295.94</v>
      </c>
      <c r="BQ11" s="9">
        <v>3340.5630000000001</v>
      </c>
      <c r="BR11" s="9">
        <v>5285.6769999999997</v>
      </c>
      <c r="BS11" s="9">
        <v>2887.8319999999999</v>
      </c>
      <c r="BT11" s="9">
        <v>2397.8449999999998</v>
      </c>
      <c r="BU11" s="9">
        <v>684.55799999999999</v>
      </c>
      <c r="BV11" s="9">
        <v>376.387</v>
      </c>
      <c r="BW11" s="9">
        <v>308.17099999999999</v>
      </c>
      <c r="BX11" s="9">
        <v>374.8</v>
      </c>
      <c r="BY11" s="9">
        <v>129.923</v>
      </c>
      <c r="BZ11" s="9">
        <v>244.87700000000001</v>
      </c>
      <c r="CA11" s="9">
        <v>225.13300000000001</v>
      </c>
      <c r="CB11" s="9">
        <v>103.968</v>
      </c>
      <c r="CC11" s="9">
        <v>121.166</v>
      </c>
      <c r="CD11" s="9">
        <v>369.029</v>
      </c>
      <c r="CE11" s="9">
        <v>143.30099999999999</v>
      </c>
      <c r="CF11" s="9">
        <v>225.727</v>
      </c>
      <c r="CG11" s="9">
        <v>338.26299999999998</v>
      </c>
      <c r="CH11" s="9">
        <v>118.227</v>
      </c>
      <c r="CI11" s="9">
        <v>220.036</v>
      </c>
      <c r="CJ11" s="9">
        <v>1005.777</v>
      </c>
      <c r="CK11" s="9">
        <v>541.19000000000005</v>
      </c>
      <c r="CL11" s="9">
        <v>464.58800000000002</v>
      </c>
      <c r="CM11" s="9">
        <v>4279.8999999999996</v>
      </c>
      <c r="CN11" s="9">
        <v>2346.643</v>
      </c>
      <c r="CO11" s="9">
        <v>1933.2570000000001</v>
      </c>
      <c r="CP11" s="9">
        <v>893.87400000000002</v>
      </c>
      <c r="CQ11" s="9">
        <v>480.23899999999998</v>
      </c>
      <c r="CR11" s="9">
        <v>413.63499999999999</v>
      </c>
      <c r="CS11" s="9">
        <v>3616.7260000000001</v>
      </c>
      <c r="CT11" s="9">
        <v>1936.3130000000001</v>
      </c>
      <c r="CU11" s="9">
        <v>1680.413</v>
      </c>
      <c r="CV11" s="9">
        <v>439.71600000000001</v>
      </c>
      <c r="CW11" s="9">
        <v>237.20099999999999</v>
      </c>
      <c r="CX11" s="9">
        <v>202.51499999999999</v>
      </c>
      <c r="CY11" s="9">
        <v>5625.6459999999997</v>
      </c>
      <c r="CZ11" s="9">
        <v>3028.402</v>
      </c>
      <c r="DA11" s="9">
        <v>2597.2440000000001</v>
      </c>
      <c r="DB11" s="9">
        <v>5088.6040000000003</v>
      </c>
      <c r="DC11" s="9">
        <v>2784.36</v>
      </c>
      <c r="DD11" s="9">
        <v>2304.2440000000001</v>
      </c>
      <c r="DE11" s="9">
        <v>4788.4160000000002</v>
      </c>
      <c r="DF11" s="9">
        <v>2658.97</v>
      </c>
      <c r="DG11" s="9">
        <v>2129.4450000000002</v>
      </c>
      <c r="DH11" s="9">
        <v>1330.7539999999999</v>
      </c>
      <c r="DI11" s="9">
        <v>682.09400000000005</v>
      </c>
      <c r="DJ11" s="9">
        <v>648.66</v>
      </c>
      <c r="DK11" s="9">
        <v>834.61199999999997</v>
      </c>
      <c r="DL11" s="9">
        <v>442.62400000000002</v>
      </c>
      <c r="DM11" s="9">
        <v>391.988</v>
      </c>
      <c r="DN11" s="9">
        <v>494.64400000000001</v>
      </c>
      <c r="DO11" s="9">
        <v>302.05500000000001</v>
      </c>
      <c r="DP11" s="9">
        <v>192.589</v>
      </c>
      <c r="DQ11" s="9">
        <v>291.89699999999999</v>
      </c>
      <c r="DR11" s="9">
        <v>152.04400000000001</v>
      </c>
      <c r="DS11" s="9">
        <v>139.85300000000001</v>
      </c>
      <c r="DT11" s="9">
        <v>1058.9290000000001</v>
      </c>
      <c r="DU11" s="9">
        <v>256.06400000000002</v>
      </c>
      <c r="DV11" s="9">
        <v>802.86500000000001</v>
      </c>
      <c r="DW11" s="9">
        <v>526.35900000000004</v>
      </c>
      <c r="DX11" s="9">
        <v>113.887</v>
      </c>
      <c r="DY11" s="9">
        <v>412.47199999999998</v>
      </c>
      <c r="DZ11" s="9">
        <v>123.126</v>
      </c>
      <c r="EA11" s="9">
        <v>40.848999999999997</v>
      </c>
      <c r="EB11" s="9">
        <v>82.277000000000001</v>
      </c>
      <c r="EC11" s="9">
        <v>439.35</v>
      </c>
      <c r="ED11" s="9">
        <v>88.899000000000001</v>
      </c>
      <c r="EE11" s="9">
        <v>350.452</v>
      </c>
      <c r="EF11" s="9">
        <v>83.536000000000001</v>
      </c>
      <c r="EG11" s="9">
        <v>20.436</v>
      </c>
      <c r="EH11" s="9">
        <v>63.1</v>
      </c>
      <c r="EI11" s="9">
        <v>331.90800000000002</v>
      </c>
      <c r="EJ11" s="9">
        <v>56.929000000000002</v>
      </c>
      <c r="EK11" s="9">
        <v>274.97899999999998</v>
      </c>
      <c r="EL11" s="9">
        <v>22.783999999999999</v>
      </c>
      <c r="EM11" s="9">
        <v>2.42</v>
      </c>
      <c r="EN11" s="9">
        <v>20.364000000000001</v>
      </c>
      <c r="EO11" s="9">
        <v>89.978999999999999</v>
      </c>
      <c r="EP11" s="9">
        <v>25.626000000000001</v>
      </c>
      <c r="EQ11" s="9">
        <v>64.352999999999994</v>
      </c>
      <c r="ER11" s="9">
        <v>204.85</v>
      </c>
      <c r="ES11" s="9">
        <v>9.6310000000000002</v>
      </c>
      <c r="ET11" s="9">
        <v>195.21899999999999</v>
      </c>
      <c r="EU11" s="9">
        <v>737.14200000000005</v>
      </c>
      <c r="EV11" s="9">
        <v>179.76300000000001</v>
      </c>
      <c r="EW11" s="9">
        <v>557.37900000000002</v>
      </c>
      <c r="EX11" s="9">
        <v>821.226</v>
      </c>
      <c r="EY11" s="9">
        <v>266.56900000000002</v>
      </c>
      <c r="EZ11" s="9">
        <v>554.65800000000002</v>
      </c>
      <c r="FA11" s="9">
        <v>117.691</v>
      </c>
      <c r="FB11" s="9">
        <v>37.997</v>
      </c>
      <c r="FC11" s="9">
        <v>79.694000000000003</v>
      </c>
      <c r="FD11" s="9">
        <v>703.53499999999997</v>
      </c>
      <c r="FE11" s="9">
        <v>228.572</v>
      </c>
      <c r="FF11" s="9">
        <v>474.96300000000002</v>
      </c>
      <c r="FG11" s="9">
        <v>5403.3680000000004</v>
      </c>
      <c r="FH11" s="9">
        <v>2925.8290000000002</v>
      </c>
      <c r="FI11" s="9">
        <v>2477.5390000000002</v>
      </c>
      <c r="FJ11" s="9">
        <v>1233.135</v>
      </c>
      <c r="FK11" s="9">
        <v>370.11099999999999</v>
      </c>
      <c r="FL11" s="9">
        <v>863.024</v>
      </c>
      <c r="FM11" s="9">
        <v>398.327</v>
      </c>
      <c r="FN11" s="9">
        <v>85.102999999999994</v>
      </c>
      <c r="FO11" s="9">
        <v>313.22399999999999</v>
      </c>
      <c r="FP11" s="9">
        <v>5782.1729999999998</v>
      </c>
      <c r="FQ11" s="9">
        <v>2838.88</v>
      </c>
      <c r="FR11" s="9">
        <v>2943.2939999999999</v>
      </c>
      <c r="FS11" s="9">
        <v>4119.8549999999996</v>
      </c>
      <c r="FT11" s="9">
        <v>2198.152</v>
      </c>
      <c r="FU11" s="9">
        <v>1921.703</v>
      </c>
      <c r="FV11" s="9">
        <v>470.28500000000003</v>
      </c>
      <c r="FW11" s="9">
        <v>225.774</v>
      </c>
      <c r="FX11" s="9">
        <v>244.511</v>
      </c>
      <c r="FY11" s="9">
        <v>282.3</v>
      </c>
      <c r="FZ11" s="9">
        <v>89.510999999999996</v>
      </c>
      <c r="GA11" s="9">
        <v>192.78899999999999</v>
      </c>
      <c r="GB11" s="9">
        <v>147.85400000000001</v>
      </c>
      <c r="GC11" s="9">
        <v>68.105000000000004</v>
      </c>
      <c r="GD11" s="9">
        <v>79.75</v>
      </c>
      <c r="GE11" s="9">
        <v>298.18299999999999</v>
      </c>
      <c r="GF11" s="9">
        <v>106.43899999999999</v>
      </c>
      <c r="GG11" s="9">
        <v>191.744</v>
      </c>
      <c r="GH11" s="9">
        <v>271.42899999999997</v>
      </c>
      <c r="GI11" s="9">
        <v>87.22</v>
      </c>
      <c r="GJ11" s="9">
        <v>184.209</v>
      </c>
      <c r="GK11" s="9">
        <v>406.31799999999998</v>
      </c>
      <c r="GL11" s="9">
        <v>222.374</v>
      </c>
      <c r="GM11" s="9">
        <v>183.94399999999999</v>
      </c>
      <c r="GN11" s="9">
        <v>3713.538</v>
      </c>
      <c r="GO11" s="9">
        <v>1975.779</v>
      </c>
      <c r="GP11" s="9">
        <v>1737.759</v>
      </c>
      <c r="GQ11" s="9">
        <v>356.048</v>
      </c>
      <c r="GR11" s="9">
        <v>188.43299999999999</v>
      </c>
      <c r="GS11" s="9">
        <v>167.61500000000001</v>
      </c>
      <c r="GT11" s="9">
        <v>2797.11</v>
      </c>
      <c r="GU11" s="9">
        <v>1369.8689999999999</v>
      </c>
      <c r="GV11" s="9">
        <v>1427.242</v>
      </c>
      <c r="GW11" s="9">
        <v>261.11</v>
      </c>
      <c r="GX11" s="9">
        <v>118.18600000000001</v>
      </c>
      <c r="GY11" s="9">
        <v>142.92400000000001</v>
      </c>
      <c r="GZ11" s="9">
        <v>4352.0119999999997</v>
      </c>
      <c r="HA11" s="9">
        <v>2307.549</v>
      </c>
      <c r="HB11" s="9">
        <v>2044.463</v>
      </c>
      <c r="HC11" s="9">
        <v>4141.241</v>
      </c>
      <c r="HD11" s="9">
        <v>2202.5949999999998</v>
      </c>
      <c r="HE11" s="9">
        <v>1938.646</v>
      </c>
      <c r="HF11" s="9">
        <v>3923.3110000000001</v>
      </c>
      <c r="HG11" s="9">
        <v>2099.3539999999998</v>
      </c>
      <c r="HH11" s="9">
        <v>1823.9570000000001</v>
      </c>
      <c r="HI11" s="9">
        <v>822.51800000000003</v>
      </c>
      <c r="HJ11" s="9">
        <v>408.15800000000002</v>
      </c>
      <c r="HK11" s="9">
        <v>414.36099999999999</v>
      </c>
      <c r="HL11" s="9">
        <v>422.36799999999999</v>
      </c>
      <c r="HM11" s="9">
        <v>222.60499999999999</v>
      </c>
      <c r="HN11" s="9">
        <v>199.76300000000001</v>
      </c>
      <c r="HO11" s="9">
        <v>190.21100000000001</v>
      </c>
      <c r="HP11" s="9">
        <v>113.208</v>
      </c>
      <c r="HQ11" s="9">
        <v>77.003</v>
      </c>
      <c r="HR11" s="9">
        <v>170.80099999999999</v>
      </c>
      <c r="HS11" s="9">
        <v>95.546000000000006</v>
      </c>
      <c r="HT11" s="9">
        <v>75.254999999999995</v>
      </c>
      <c r="HU11" s="9">
        <v>1491.5170000000001</v>
      </c>
      <c r="HV11" s="9">
        <v>545.18100000000004</v>
      </c>
      <c r="HW11" s="9">
        <v>946.33600000000001</v>
      </c>
      <c r="HX11" s="9">
        <v>324.83600000000001</v>
      </c>
      <c r="HY11" s="9">
        <v>112.196</v>
      </c>
      <c r="HZ11" s="9">
        <v>212.64</v>
      </c>
      <c r="IA11" s="9">
        <v>76.167000000000002</v>
      </c>
      <c r="IB11" s="9">
        <v>35.101999999999997</v>
      </c>
      <c r="IC11" s="9">
        <v>41.064999999999998</v>
      </c>
      <c r="ID11" s="9">
        <v>262.45600000000002</v>
      </c>
      <c r="IE11" s="9">
        <v>87.165000000000006</v>
      </c>
      <c r="IF11" s="9">
        <v>175.291</v>
      </c>
      <c r="IG11" s="9">
        <v>36.366999999999997</v>
      </c>
      <c r="IH11" s="9">
        <v>11.936999999999999</v>
      </c>
      <c r="II11" s="9">
        <v>24.43</v>
      </c>
      <c r="IJ11" s="9">
        <v>213.262</v>
      </c>
      <c r="IK11" s="9">
        <v>69.006</v>
      </c>
      <c r="IL11" s="9">
        <v>144.256</v>
      </c>
      <c r="IM11" s="9">
        <v>39.018999999999998</v>
      </c>
      <c r="IN11" s="9">
        <v>18.399999999999999</v>
      </c>
      <c r="IO11" s="9">
        <v>20.619</v>
      </c>
      <c r="IP11" s="9">
        <v>63.901000000000003</v>
      </c>
      <c r="IQ11" s="9">
        <v>25.419</v>
      </c>
    </row>
    <row r="12" spans="1:251">
      <c r="A12" s="10">
        <v>42401</v>
      </c>
      <c r="B12" s="9">
        <v>756.67100000000005</v>
      </c>
      <c r="C12" s="9">
        <v>784.25599999999997</v>
      </c>
      <c r="D12" s="9">
        <v>1391.982</v>
      </c>
      <c r="E12" s="9">
        <v>681.77599999999995</v>
      </c>
      <c r="F12" s="9">
        <v>710.20600000000002</v>
      </c>
      <c r="G12" s="9">
        <v>699.47900000000004</v>
      </c>
      <c r="H12" s="9">
        <v>335.89299999999997</v>
      </c>
      <c r="I12" s="9">
        <v>363.58600000000001</v>
      </c>
      <c r="J12" s="9">
        <v>490.82499999999999</v>
      </c>
      <c r="K12" s="9">
        <v>242.58</v>
      </c>
      <c r="L12" s="9">
        <v>248.245</v>
      </c>
      <c r="M12" s="9">
        <v>244.31899999999999</v>
      </c>
      <c r="N12" s="9">
        <v>112.376</v>
      </c>
      <c r="O12" s="9">
        <v>131.94300000000001</v>
      </c>
      <c r="P12" s="9">
        <v>252.108</v>
      </c>
      <c r="Q12" s="9">
        <v>144.76400000000001</v>
      </c>
      <c r="R12" s="9">
        <v>107.34399999999999</v>
      </c>
      <c r="S12" s="9">
        <v>992.66099999999994</v>
      </c>
      <c r="T12" s="9">
        <v>505.21800000000002</v>
      </c>
      <c r="U12" s="9">
        <v>487.44299999999998</v>
      </c>
      <c r="V12" s="9">
        <v>373.60199999999998</v>
      </c>
      <c r="W12" s="9">
        <v>197.971</v>
      </c>
      <c r="X12" s="9">
        <v>175.631</v>
      </c>
      <c r="Y12" s="9">
        <v>128.71299999999999</v>
      </c>
      <c r="Z12" s="9">
        <v>62.286000000000001</v>
      </c>
      <c r="AA12" s="9">
        <v>66.427000000000007</v>
      </c>
      <c r="AB12" s="9">
        <v>324.435</v>
      </c>
      <c r="AC12" s="9">
        <v>170.773</v>
      </c>
      <c r="AD12" s="9">
        <v>153.66300000000001</v>
      </c>
      <c r="AE12" s="9">
        <v>30.347000000000001</v>
      </c>
      <c r="AF12" s="9">
        <v>18.37</v>
      </c>
      <c r="AG12" s="9">
        <v>11.976000000000001</v>
      </c>
      <c r="AH12" s="9">
        <v>281.346</v>
      </c>
      <c r="AI12" s="9">
        <v>148.053</v>
      </c>
      <c r="AJ12" s="9">
        <v>133.29300000000001</v>
      </c>
      <c r="AK12" s="9">
        <v>13.909000000000001</v>
      </c>
      <c r="AL12" s="9">
        <v>7.7370000000000001</v>
      </c>
      <c r="AM12" s="9">
        <v>6.1719999999999997</v>
      </c>
      <c r="AN12" s="9">
        <v>49.167000000000002</v>
      </c>
      <c r="AO12" s="9">
        <v>27.198</v>
      </c>
      <c r="AP12" s="9">
        <v>21.968</v>
      </c>
      <c r="AQ12" s="9">
        <v>24.085000000000001</v>
      </c>
      <c r="AR12" s="9">
        <v>0.82299999999999995</v>
      </c>
      <c r="AS12" s="9">
        <v>23.263000000000002</v>
      </c>
      <c r="AT12" s="9">
        <v>283.86</v>
      </c>
      <c r="AU12" s="9">
        <v>121.172</v>
      </c>
      <c r="AV12" s="9">
        <v>162.68799999999999</v>
      </c>
      <c r="AW12" s="9">
        <v>625.71</v>
      </c>
      <c r="AX12" s="9">
        <v>342.73500000000001</v>
      </c>
      <c r="AY12" s="9">
        <v>282.97500000000002</v>
      </c>
      <c r="AZ12" s="9">
        <v>59.676000000000002</v>
      </c>
      <c r="BA12" s="9">
        <v>35.902999999999999</v>
      </c>
      <c r="BB12" s="9">
        <v>23.773</v>
      </c>
      <c r="BC12" s="9">
        <v>566.03399999999999</v>
      </c>
      <c r="BD12" s="9">
        <v>306.83199999999999</v>
      </c>
      <c r="BE12" s="9">
        <v>259.202</v>
      </c>
      <c r="BF12" s="9">
        <v>1938.2639999999999</v>
      </c>
      <c r="BG12" s="9">
        <v>981.41800000000001</v>
      </c>
      <c r="BH12" s="9">
        <v>956.846</v>
      </c>
      <c r="BI12" s="9">
        <v>1185.0940000000001</v>
      </c>
      <c r="BJ12" s="9">
        <v>614.07899999999995</v>
      </c>
      <c r="BK12" s="9">
        <v>571.01400000000001</v>
      </c>
      <c r="BL12" s="9">
        <v>319.27699999999999</v>
      </c>
      <c r="BM12" s="9">
        <v>168.339</v>
      </c>
      <c r="BN12" s="9">
        <v>150.93799999999999</v>
      </c>
      <c r="BO12" s="9">
        <v>6702.9290000000001</v>
      </c>
      <c r="BP12" s="9">
        <v>3319.3180000000002</v>
      </c>
      <c r="BQ12" s="9">
        <v>3383.6120000000001</v>
      </c>
      <c r="BR12" s="9">
        <v>5354.7349999999997</v>
      </c>
      <c r="BS12" s="9">
        <v>2915.2849999999999</v>
      </c>
      <c r="BT12" s="9">
        <v>2439.4499999999998</v>
      </c>
      <c r="BU12" s="9">
        <v>657.48500000000001</v>
      </c>
      <c r="BV12" s="9">
        <v>356.46199999999999</v>
      </c>
      <c r="BW12" s="9">
        <v>301.02199999999999</v>
      </c>
      <c r="BX12" s="9">
        <v>357.625</v>
      </c>
      <c r="BY12" s="9">
        <v>120.092</v>
      </c>
      <c r="BZ12" s="9">
        <v>237.53399999999999</v>
      </c>
      <c r="CA12" s="9">
        <v>212.35400000000001</v>
      </c>
      <c r="CB12" s="9">
        <v>96.858999999999995</v>
      </c>
      <c r="CC12" s="9">
        <v>115.495</v>
      </c>
      <c r="CD12" s="9">
        <v>357.81599999999997</v>
      </c>
      <c r="CE12" s="9">
        <v>134.28100000000001</v>
      </c>
      <c r="CF12" s="9">
        <v>223.535</v>
      </c>
      <c r="CG12" s="9">
        <v>327.76600000000002</v>
      </c>
      <c r="CH12" s="9">
        <v>112.33</v>
      </c>
      <c r="CI12" s="9">
        <v>215.43600000000001</v>
      </c>
      <c r="CJ12" s="9">
        <v>1028.422</v>
      </c>
      <c r="CK12" s="9">
        <v>553.02099999999996</v>
      </c>
      <c r="CL12" s="9">
        <v>475.40100000000001</v>
      </c>
      <c r="CM12" s="9">
        <v>4326.3130000000001</v>
      </c>
      <c r="CN12" s="9">
        <v>2362.2640000000001</v>
      </c>
      <c r="CO12" s="9">
        <v>1964.049</v>
      </c>
      <c r="CP12" s="9">
        <v>918.79899999999998</v>
      </c>
      <c r="CQ12" s="9">
        <v>489.54199999999997</v>
      </c>
      <c r="CR12" s="9">
        <v>429.25700000000001</v>
      </c>
      <c r="CS12" s="9">
        <v>3632.7620000000002</v>
      </c>
      <c r="CT12" s="9">
        <v>1911.0619999999999</v>
      </c>
      <c r="CU12" s="9">
        <v>1721.7</v>
      </c>
      <c r="CV12" s="9">
        <v>418.19600000000003</v>
      </c>
      <c r="CW12" s="9">
        <v>211.03100000000001</v>
      </c>
      <c r="CX12" s="9">
        <v>207.16499999999999</v>
      </c>
      <c r="CY12" s="9">
        <v>5679.4350000000004</v>
      </c>
      <c r="CZ12" s="9">
        <v>3043.3110000000001</v>
      </c>
      <c r="DA12" s="9">
        <v>2636.123</v>
      </c>
      <c r="DB12" s="9">
        <v>5122.8159999999998</v>
      </c>
      <c r="DC12" s="9">
        <v>2767.1480000000001</v>
      </c>
      <c r="DD12" s="9">
        <v>2355.6680000000001</v>
      </c>
      <c r="DE12" s="9">
        <v>4843.9530000000004</v>
      </c>
      <c r="DF12" s="9">
        <v>2666.2170000000001</v>
      </c>
      <c r="DG12" s="9">
        <v>2177.7359999999999</v>
      </c>
      <c r="DH12" s="9">
        <v>1303.163</v>
      </c>
      <c r="DI12" s="9">
        <v>651.16399999999999</v>
      </c>
      <c r="DJ12" s="9">
        <v>651.99800000000005</v>
      </c>
      <c r="DK12" s="9">
        <v>838.04499999999996</v>
      </c>
      <c r="DL12" s="9">
        <v>431.608</v>
      </c>
      <c r="DM12" s="9">
        <v>406.43599999999998</v>
      </c>
      <c r="DN12" s="9">
        <v>513.34500000000003</v>
      </c>
      <c r="DO12" s="9">
        <v>303.58300000000003</v>
      </c>
      <c r="DP12" s="9">
        <v>209.76300000000001</v>
      </c>
      <c r="DQ12" s="9">
        <v>279.57100000000003</v>
      </c>
      <c r="DR12" s="9">
        <v>132.48400000000001</v>
      </c>
      <c r="DS12" s="9">
        <v>147.08799999999999</v>
      </c>
      <c r="DT12" s="9">
        <v>1068.623</v>
      </c>
      <c r="DU12" s="9">
        <v>271.54899999999998</v>
      </c>
      <c r="DV12" s="9">
        <v>797.07399999999996</v>
      </c>
      <c r="DW12" s="9">
        <v>513.96600000000001</v>
      </c>
      <c r="DX12" s="9">
        <v>104.13</v>
      </c>
      <c r="DY12" s="9">
        <v>409.83600000000001</v>
      </c>
      <c r="DZ12" s="9">
        <v>135.398</v>
      </c>
      <c r="EA12" s="9">
        <v>41.289000000000001</v>
      </c>
      <c r="EB12" s="9">
        <v>94.108999999999995</v>
      </c>
      <c r="EC12" s="9">
        <v>411.54500000000002</v>
      </c>
      <c r="ED12" s="9">
        <v>79.08</v>
      </c>
      <c r="EE12" s="9">
        <v>332.46499999999997</v>
      </c>
      <c r="EF12" s="9">
        <v>82.518000000000001</v>
      </c>
      <c r="EG12" s="9">
        <v>21.231999999999999</v>
      </c>
      <c r="EH12" s="9">
        <v>61.286000000000001</v>
      </c>
      <c r="EI12" s="9">
        <v>301.12599999999998</v>
      </c>
      <c r="EJ12" s="9">
        <v>49.433999999999997</v>
      </c>
      <c r="EK12" s="9">
        <v>251.69300000000001</v>
      </c>
      <c r="EL12" s="9">
        <v>24.454999999999998</v>
      </c>
      <c r="EM12" s="9">
        <v>5.5279999999999996</v>
      </c>
      <c r="EN12" s="9">
        <v>18.927</v>
      </c>
      <c r="EO12" s="9">
        <v>104.27800000000001</v>
      </c>
      <c r="EP12" s="9">
        <v>26.350999999999999</v>
      </c>
      <c r="EQ12" s="9">
        <v>77.927000000000007</v>
      </c>
      <c r="ER12" s="9">
        <v>198.82499999999999</v>
      </c>
      <c r="ES12" s="9">
        <v>9.3049999999999997</v>
      </c>
      <c r="ET12" s="9">
        <v>189.52</v>
      </c>
      <c r="EU12" s="9">
        <v>724.54200000000003</v>
      </c>
      <c r="EV12" s="9">
        <v>174.68600000000001</v>
      </c>
      <c r="EW12" s="9">
        <v>549.85599999999999</v>
      </c>
      <c r="EX12" s="9">
        <v>795.39400000000001</v>
      </c>
      <c r="EY12" s="9">
        <v>237.91399999999999</v>
      </c>
      <c r="EZ12" s="9">
        <v>557.48</v>
      </c>
      <c r="FA12" s="9">
        <v>127.97499999999999</v>
      </c>
      <c r="FB12" s="9">
        <v>45.003999999999998</v>
      </c>
      <c r="FC12" s="9">
        <v>82.971000000000004</v>
      </c>
      <c r="FD12" s="9">
        <v>667.41800000000001</v>
      </c>
      <c r="FE12" s="9">
        <v>192.91</v>
      </c>
      <c r="FF12" s="9">
        <v>474.50900000000001</v>
      </c>
      <c r="FG12" s="9">
        <v>5482.71</v>
      </c>
      <c r="FH12" s="9">
        <v>2960.29</v>
      </c>
      <c r="FI12" s="9">
        <v>2522.4209999999998</v>
      </c>
      <c r="FJ12" s="9">
        <v>1220.2190000000001</v>
      </c>
      <c r="FK12" s="9">
        <v>359.02800000000002</v>
      </c>
      <c r="FL12" s="9">
        <v>861.19100000000003</v>
      </c>
      <c r="FM12" s="9">
        <v>372.29500000000002</v>
      </c>
      <c r="FN12" s="9">
        <v>73.542000000000002</v>
      </c>
      <c r="FO12" s="9">
        <v>298.75299999999999</v>
      </c>
      <c r="FP12" s="9">
        <v>5864.9110000000001</v>
      </c>
      <c r="FQ12" s="9">
        <v>2873.4029999999998</v>
      </c>
      <c r="FR12" s="9">
        <v>2991.509</v>
      </c>
      <c r="FS12" s="9">
        <v>4230.2920000000004</v>
      </c>
      <c r="FT12" s="9">
        <v>2238.5569999999998</v>
      </c>
      <c r="FU12" s="9">
        <v>1991.7339999999999</v>
      </c>
      <c r="FV12" s="9">
        <v>450.97699999999998</v>
      </c>
      <c r="FW12" s="9">
        <v>217.43700000000001</v>
      </c>
      <c r="FX12" s="9">
        <v>233.54</v>
      </c>
      <c r="FY12" s="9">
        <v>285.38400000000001</v>
      </c>
      <c r="FZ12" s="9">
        <v>98.991</v>
      </c>
      <c r="GA12" s="9">
        <v>186.393</v>
      </c>
      <c r="GB12" s="9">
        <v>149.166</v>
      </c>
      <c r="GC12" s="9">
        <v>66.635999999999996</v>
      </c>
      <c r="GD12" s="9">
        <v>82.53</v>
      </c>
      <c r="GE12" s="9">
        <v>297.279</v>
      </c>
      <c r="GF12" s="9">
        <v>114.06399999999999</v>
      </c>
      <c r="GG12" s="9">
        <v>183.215</v>
      </c>
      <c r="GH12" s="9">
        <v>269.79700000000003</v>
      </c>
      <c r="GI12" s="9">
        <v>92.447000000000003</v>
      </c>
      <c r="GJ12" s="9">
        <v>177.35</v>
      </c>
      <c r="GK12" s="9">
        <v>409.45699999999999</v>
      </c>
      <c r="GL12" s="9">
        <v>226.82400000000001</v>
      </c>
      <c r="GM12" s="9">
        <v>182.63300000000001</v>
      </c>
      <c r="GN12" s="9">
        <v>3820.835</v>
      </c>
      <c r="GO12" s="9">
        <v>2011.7339999999999</v>
      </c>
      <c r="GP12" s="9">
        <v>1809.1010000000001</v>
      </c>
      <c r="GQ12" s="9">
        <v>351.97500000000002</v>
      </c>
      <c r="GR12" s="9">
        <v>190.87799999999999</v>
      </c>
      <c r="GS12" s="9">
        <v>161.09700000000001</v>
      </c>
      <c r="GT12" s="9">
        <v>2872.0949999999998</v>
      </c>
      <c r="GU12" s="9">
        <v>1392.328</v>
      </c>
      <c r="GV12" s="9">
        <v>1479.7660000000001</v>
      </c>
      <c r="GW12" s="9">
        <v>271.03500000000003</v>
      </c>
      <c r="GX12" s="9">
        <v>131.75800000000001</v>
      </c>
      <c r="GY12" s="9">
        <v>139.27699999999999</v>
      </c>
      <c r="GZ12" s="9">
        <v>4470.68</v>
      </c>
      <c r="HA12" s="9">
        <v>2354.1909999999998</v>
      </c>
      <c r="HB12" s="9">
        <v>2116.489</v>
      </c>
      <c r="HC12" s="9">
        <v>4224.5640000000003</v>
      </c>
      <c r="HD12" s="9">
        <v>2232.4540000000002</v>
      </c>
      <c r="HE12" s="9">
        <v>1992.11</v>
      </c>
      <c r="HF12" s="9">
        <v>4009.4879999999998</v>
      </c>
      <c r="HG12" s="9">
        <v>2123.279</v>
      </c>
      <c r="HH12" s="9">
        <v>1886.2090000000001</v>
      </c>
      <c r="HI12" s="9">
        <v>828.15200000000004</v>
      </c>
      <c r="HJ12" s="9">
        <v>419.84300000000002</v>
      </c>
      <c r="HK12" s="9">
        <v>408.30900000000003</v>
      </c>
      <c r="HL12" s="9">
        <v>427.22899999999998</v>
      </c>
      <c r="HM12" s="9">
        <v>225.10599999999999</v>
      </c>
      <c r="HN12" s="9">
        <v>202.12200000000001</v>
      </c>
      <c r="HO12" s="9">
        <v>186.84</v>
      </c>
      <c r="HP12" s="9">
        <v>109.473</v>
      </c>
      <c r="HQ12" s="9">
        <v>77.367999999999995</v>
      </c>
      <c r="HR12" s="9">
        <v>179.626</v>
      </c>
      <c r="HS12" s="9">
        <v>97.582999999999998</v>
      </c>
      <c r="HT12" s="9">
        <v>82.043000000000006</v>
      </c>
      <c r="HU12" s="9">
        <v>1454.9939999999999</v>
      </c>
      <c r="HV12" s="9">
        <v>537.26300000000003</v>
      </c>
      <c r="HW12" s="9">
        <v>917.73099999999999</v>
      </c>
      <c r="HX12" s="9">
        <v>331.58100000000002</v>
      </c>
      <c r="HY12" s="9">
        <v>130.84700000000001</v>
      </c>
      <c r="HZ12" s="9">
        <v>200.73400000000001</v>
      </c>
      <c r="IA12" s="9">
        <v>92.664000000000001</v>
      </c>
      <c r="IB12" s="9">
        <v>40.337000000000003</v>
      </c>
      <c r="IC12" s="9">
        <v>52.326999999999998</v>
      </c>
      <c r="ID12" s="9">
        <v>274.91699999999997</v>
      </c>
      <c r="IE12" s="9">
        <v>105.276</v>
      </c>
      <c r="IF12" s="9">
        <v>169.64099999999999</v>
      </c>
      <c r="IG12" s="9">
        <v>42.536000000000001</v>
      </c>
      <c r="IH12" s="9">
        <v>17.05</v>
      </c>
      <c r="II12" s="9">
        <v>25.486000000000001</v>
      </c>
      <c r="IJ12" s="9">
        <v>215.018</v>
      </c>
      <c r="IK12" s="9">
        <v>80.260999999999996</v>
      </c>
      <c r="IL12" s="9">
        <v>134.75700000000001</v>
      </c>
      <c r="IM12" s="9">
        <v>32.420999999999999</v>
      </c>
      <c r="IN12" s="9">
        <v>13.006</v>
      </c>
      <c r="IO12" s="9">
        <v>19.416</v>
      </c>
      <c r="IP12" s="9">
        <v>61.042999999999999</v>
      </c>
      <c r="IQ12" s="9">
        <v>27.190999999999999</v>
      </c>
    </row>
    <row r="13" spans="1:251">
      <c r="A13" s="10">
        <v>42767</v>
      </c>
      <c r="B13" s="9">
        <v>752.08199999999999</v>
      </c>
      <c r="C13" s="9">
        <v>728.91600000000005</v>
      </c>
      <c r="D13" s="9">
        <v>1331.076</v>
      </c>
      <c r="E13" s="9">
        <v>680.19399999999996</v>
      </c>
      <c r="F13" s="9">
        <v>650.88199999999995</v>
      </c>
      <c r="G13" s="9">
        <v>652.02200000000005</v>
      </c>
      <c r="H13" s="9">
        <v>314.67899999999997</v>
      </c>
      <c r="I13" s="9">
        <v>337.34300000000002</v>
      </c>
      <c r="J13" s="9">
        <v>493.78399999999999</v>
      </c>
      <c r="K13" s="9">
        <v>248.23599999999999</v>
      </c>
      <c r="L13" s="9">
        <v>245.547</v>
      </c>
      <c r="M13" s="9">
        <v>243.708</v>
      </c>
      <c r="N13" s="9">
        <v>127.517</v>
      </c>
      <c r="O13" s="9">
        <v>116.191</v>
      </c>
      <c r="P13" s="9">
        <v>277.05399999999997</v>
      </c>
      <c r="Q13" s="9">
        <v>159.58500000000001</v>
      </c>
      <c r="R13" s="9">
        <v>117.46899999999999</v>
      </c>
      <c r="S13" s="9">
        <v>1033.0219999999999</v>
      </c>
      <c r="T13" s="9">
        <v>512.33199999999999</v>
      </c>
      <c r="U13" s="9">
        <v>520.69000000000005</v>
      </c>
      <c r="V13" s="9">
        <v>402</v>
      </c>
      <c r="W13" s="9">
        <v>198.202</v>
      </c>
      <c r="X13" s="9">
        <v>203.798</v>
      </c>
      <c r="Y13" s="9">
        <v>127.46899999999999</v>
      </c>
      <c r="Z13" s="9">
        <v>70.582999999999998</v>
      </c>
      <c r="AA13" s="9">
        <v>56.886000000000003</v>
      </c>
      <c r="AB13" s="9">
        <v>354.18299999999999</v>
      </c>
      <c r="AC13" s="9">
        <v>178.24</v>
      </c>
      <c r="AD13" s="9">
        <v>175.94300000000001</v>
      </c>
      <c r="AE13" s="9">
        <v>41.737000000000002</v>
      </c>
      <c r="AF13" s="9">
        <v>19.677</v>
      </c>
      <c r="AG13" s="9">
        <v>22.06</v>
      </c>
      <c r="AH13" s="9">
        <v>299.89299999999997</v>
      </c>
      <c r="AI13" s="9">
        <v>152.58699999999999</v>
      </c>
      <c r="AJ13" s="9">
        <v>147.30600000000001</v>
      </c>
      <c r="AK13" s="9">
        <v>24.263999999999999</v>
      </c>
      <c r="AL13" s="9">
        <v>11.585000000000001</v>
      </c>
      <c r="AM13" s="9">
        <v>12.679</v>
      </c>
      <c r="AN13" s="9">
        <v>48.139000000000003</v>
      </c>
      <c r="AO13" s="9">
        <v>20.283999999999999</v>
      </c>
      <c r="AP13" s="9">
        <v>27.855</v>
      </c>
      <c r="AQ13" s="9">
        <v>27.004000000000001</v>
      </c>
      <c r="AR13" s="9">
        <v>1.403</v>
      </c>
      <c r="AS13" s="9">
        <v>25.600999999999999</v>
      </c>
      <c r="AT13" s="9">
        <v>262.38400000000001</v>
      </c>
      <c r="AU13" s="9">
        <v>110.417</v>
      </c>
      <c r="AV13" s="9">
        <v>151.96700000000001</v>
      </c>
      <c r="AW13" s="9">
        <v>679.37599999999998</v>
      </c>
      <c r="AX13" s="9">
        <v>358.10899999999998</v>
      </c>
      <c r="AY13" s="9">
        <v>321.267</v>
      </c>
      <c r="AZ13" s="9">
        <v>67.870999999999995</v>
      </c>
      <c r="BA13" s="9">
        <v>34.064999999999998</v>
      </c>
      <c r="BB13" s="9">
        <v>33.807000000000002</v>
      </c>
      <c r="BC13" s="9">
        <v>611.50400000000002</v>
      </c>
      <c r="BD13" s="9">
        <v>324.04399999999998</v>
      </c>
      <c r="BE13" s="9">
        <v>287.45999999999998</v>
      </c>
      <c r="BF13" s="9">
        <v>1916.251</v>
      </c>
      <c r="BG13" s="9">
        <v>972.19100000000003</v>
      </c>
      <c r="BH13" s="9">
        <v>944.06</v>
      </c>
      <c r="BI13" s="9">
        <v>1242.204</v>
      </c>
      <c r="BJ13" s="9">
        <v>637.85199999999998</v>
      </c>
      <c r="BK13" s="9">
        <v>604.35199999999998</v>
      </c>
      <c r="BL13" s="9">
        <v>347.37799999999999</v>
      </c>
      <c r="BM13" s="9">
        <v>176.78</v>
      </c>
      <c r="BN13" s="9">
        <v>170.59800000000001</v>
      </c>
      <c r="BO13" s="9">
        <v>6808.6549999999997</v>
      </c>
      <c r="BP13" s="9">
        <v>3371.0309999999999</v>
      </c>
      <c r="BQ13" s="9">
        <v>3437.6239999999998</v>
      </c>
      <c r="BR13" s="9">
        <v>5451.7920000000004</v>
      </c>
      <c r="BS13" s="9">
        <v>2974.39</v>
      </c>
      <c r="BT13" s="9">
        <v>2477.402</v>
      </c>
      <c r="BU13" s="9">
        <v>746.17200000000003</v>
      </c>
      <c r="BV13" s="9">
        <v>394.83199999999999</v>
      </c>
      <c r="BW13" s="9">
        <v>351.34</v>
      </c>
      <c r="BX13" s="9">
        <v>409.435</v>
      </c>
      <c r="BY13" s="9">
        <v>143.46799999999999</v>
      </c>
      <c r="BZ13" s="9">
        <v>265.96699999999998</v>
      </c>
      <c r="CA13" s="9">
        <v>246.732</v>
      </c>
      <c r="CB13" s="9">
        <v>115.04300000000001</v>
      </c>
      <c r="CC13" s="9">
        <v>131.68899999999999</v>
      </c>
      <c r="CD13" s="9">
        <v>414.46499999999997</v>
      </c>
      <c r="CE13" s="9">
        <v>160.61699999999999</v>
      </c>
      <c r="CF13" s="9">
        <v>253.84800000000001</v>
      </c>
      <c r="CG13" s="9">
        <v>379.255</v>
      </c>
      <c r="CH13" s="9">
        <v>135.87100000000001</v>
      </c>
      <c r="CI13" s="9">
        <v>243.38399999999999</v>
      </c>
      <c r="CJ13" s="9">
        <v>1038.6089999999999</v>
      </c>
      <c r="CK13" s="9">
        <v>573.95899999999995</v>
      </c>
      <c r="CL13" s="9">
        <v>464.65</v>
      </c>
      <c r="CM13" s="9">
        <v>4413.183</v>
      </c>
      <c r="CN13" s="9">
        <v>2400.431</v>
      </c>
      <c r="CO13" s="9">
        <v>2012.752</v>
      </c>
      <c r="CP13" s="9">
        <v>927.20399999999995</v>
      </c>
      <c r="CQ13" s="9">
        <v>504.47500000000002</v>
      </c>
      <c r="CR13" s="9">
        <v>422.72899999999998</v>
      </c>
      <c r="CS13" s="9">
        <v>3752.0749999999998</v>
      </c>
      <c r="CT13" s="9">
        <v>1965.37</v>
      </c>
      <c r="CU13" s="9">
        <v>1786.7059999999999</v>
      </c>
      <c r="CV13" s="9">
        <v>430.76499999999999</v>
      </c>
      <c r="CW13" s="9">
        <v>205.28</v>
      </c>
      <c r="CX13" s="9">
        <v>225.48500000000001</v>
      </c>
      <c r="CY13" s="9">
        <v>5824.9219999999996</v>
      </c>
      <c r="CZ13" s="9">
        <v>3113.4090000000001</v>
      </c>
      <c r="DA13" s="9">
        <v>2711.5129999999999</v>
      </c>
      <c r="DB13" s="9">
        <v>5236.7110000000002</v>
      </c>
      <c r="DC13" s="9">
        <v>2824.366</v>
      </c>
      <c r="DD13" s="9">
        <v>2412.3449999999998</v>
      </c>
      <c r="DE13" s="9">
        <v>4911.0039999999999</v>
      </c>
      <c r="DF13" s="9">
        <v>2705.4839999999999</v>
      </c>
      <c r="DG13" s="9">
        <v>2205.52</v>
      </c>
      <c r="DH13" s="9">
        <v>1326.9670000000001</v>
      </c>
      <c r="DI13" s="9">
        <v>658.46799999999996</v>
      </c>
      <c r="DJ13" s="9">
        <v>668.49900000000002</v>
      </c>
      <c r="DK13" s="9">
        <v>880.46400000000006</v>
      </c>
      <c r="DL13" s="9">
        <v>446.47</v>
      </c>
      <c r="DM13" s="9">
        <v>433.99400000000003</v>
      </c>
      <c r="DN13" s="9">
        <v>507.33499999999998</v>
      </c>
      <c r="DO13" s="9">
        <v>307.45100000000002</v>
      </c>
      <c r="DP13" s="9">
        <v>199.88300000000001</v>
      </c>
      <c r="DQ13" s="9">
        <v>279.90499999999997</v>
      </c>
      <c r="DR13" s="9">
        <v>135.12899999999999</v>
      </c>
      <c r="DS13" s="9">
        <v>144.77699999999999</v>
      </c>
      <c r="DT13" s="9">
        <v>1076.9580000000001</v>
      </c>
      <c r="DU13" s="9">
        <v>261.51299999999998</v>
      </c>
      <c r="DV13" s="9">
        <v>815.44500000000005</v>
      </c>
      <c r="DW13" s="9">
        <v>527.99300000000005</v>
      </c>
      <c r="DX13" s="9">
        <v>107.57599999999999</v>
      </c>
      <c r="DY13" s="9">
        <v>420.41699999999997</v>
      </c>
      <c r="DZ13" s="9">
        <v>127.11</v>
      </c>
      <c r="EA13" s="9">
        <v>34.823</v>
      </c>
      <c r="EB13" s="9">
        <v>92.287999999999997</v>
      </c>
      <c r="EC13" s="9">
        <v>431.471</v>
      </c>
      <c r="ED13" s="9">
        <v>85.061999999999998</v>
      </c>
      <c r="EE13" s="9">
        <v>346.40899999999999</v>
      </c>
      <c r="EF13" s="9">
        <v>103.53700000000001</v>
      </c>
      <c r="EG13" s="9">
        <v>22.251999999999999</v>
      </c>
      <c r="EH13" s="9">
        <v>81.284999999999997</v>
      </c>
      <c r="EI13" s="9">
        <v>302.87299999999999</v>
      </c>
      <c r="EJ13" s="9">
        <v>56.750999999999998</v>
      </c>
      <c r="EK13" s="9">
        <v>246.12200000000001</v>
      </c>
      <c r="EL13" s="9">
        <v>19.733000000000001</v>
      </c>
      <c r="EM13" s="9">
        <v>5.4180000000000001</v>
      </c>
      <c r="EN13" s="9">
        <v>14.315</v>
      </c>
      <c r="EO13" s="9">
        <v>97.683999999999997</v>
      </c>
      <c r="EP13" s="9">
        <v>22.515000000000001</v>
      </c>
      <c r="EQ13" s="9">
        <v>75.168999999999997</v>
      </c>
      <c r="ER13" s="9">
        <v>201.76499999999999</v>
      </c>
      <c r="ES13" s="9">
        <v>9.5370000000000008</v>
      </c>
      <c r="ET13" s="9">
        <v>192.22900000000001</v>
      </c>
      <c r="EU13" s="9">
        <v>706.09100000000001</v>
      </c>
      <c r="EV13" s="9">
        <v>171.715</v>
      </c>
      <c r="EW13" s="9">
        <v>534.37599999999998</v>
      </c>
      <c r="EX13" s="9">
        <v>809.06</v>
      </c>
      <c r="EY13" s="9">
        <v>242.70500000000001</v>
      </c>
      <c r="EZ13" s="9">
        <v>566.35500000000002</v>
      </c>
      <c r="FA13" s="9">
        <v>147.285</v>
      </c>
      <c r="FB13" s="9">
        <v>41.008000000000003</v>
      </c>
      <c r="FC13" s="9">
        <v>106.277</v>
      </c>
      <c r="FD13" s="9">
        <v>661.774</v>
      </c>
      <c r="FE13" s="9">
        <v>201.697</v>
      </c>
      <c r="FF13" s="9">
        <v>460.07799999999997</v>
      </c>
      <c r="FG13" s="9">
        <v>5599.0770000000002</v>
      </c>
      <c r="FH13" s="9">
        <v>3015.3980000000001</v>
      </c>
      <c r="FI13" s="9">
        <v>2583.6790000000001</v>
      </c>
      <c r="FJ13" s="9">
        <v>1209.578</v>
      </c>
      <c r="FK13" s="9">
        <v>355.63299999999998</v>
      </c>
      <c r="FL13" s="9">
        <v>853.94500000000005</v>
      </c>
      <c r="FM13" s="9">
        <v>378.22</v>
      </c>
      <c r="FN13" s="9">
        <v>79.986000000000004</v>
      </c>
      <c r="FO13" s="9">
        <v>298.23399999999998</v>
      </c>
      <c r="FP13" s="9">
        <v>5941.4679999999998</v>
      </c>
      <c r="FQ13" s="9">
        <v>2900.5630000000001</v>
      </c>
      <c r="FR13" s="9">
        <v>3040.904</v>
      </c>
      <c r="FS13" s="9">
        <v>4275.2690000000002</v>
      </c>
      <c r="FT13" s="9">
        <v>2246.413</v>
      </c>
      <c r="FU13" s="9">
        <v>2028.857</v>
      </c>
      <c r="FV13" s="9">
        <v>457.733</v>
      </c>
      <c r="FW13" s="9">
        <v>226.81200000000001</v>
      </c>
      <c r="FX13" s="9">
        <v>230.922</v>
      </c>
      <c r="FY13" s="9">
        <v>292.09899999999999</v>
      </c>
      <c r="FZ13" s="9">
        <v>99.826999999999998</v>
      </c>
      <c r="GA13" s="9">
        <v>192.27199999999999</v>
      </c>
      <c r="GB13" s="9">
        <v>157.732</v>
      </c>
      <c r="GC13" s="9">
        <v>70.555000000000007</v>
      </c>
      <c r="GD13" s="9">
        <v>87.176000000000002</v>
      </c>
      <c r="GE13" s="9">
        <v>315.17500000000001</v>
      </c>
      <c r="GF13" s="9">
        <v>121.931</v>
      </c>
      <c r="GG13" s="9">
        <v>193.244</v>
      </c>
      <c r="GH13" s="9">
        <v>276.98899999999998</v>
      </c>
      <c r="GI13" s="9">
        <v>93.528000000000006</v>
      </c>
      <c r="GJ13" s="9">
        <v>183.46</v>
      </c>
      <c r="GK13" s="9">
        <v>384.83600000000001</v>
      </c>
      <c r="GL13" s="9">
        <v>209.67699999999999</v>
      </c>
      <c r="GM13" s="9">
        <v>175.15899999999999</v>
      </c>
      <c r="GN13" s="9">
        <v>3890.433</v>
      </c>
      <c r="GO13" s="9">
        <v>2036.7349999999999</v>
      </c>
      <c r="GP13" s="9">
        <v>1853.6980000000001</v>
      </c>
      <c r="GQ13" s="9">
        <v>332.48899999999998</v>
      </c>
      <c r="GR13" s="9">
        <v>175.542</v>
      </c>
      <c r="GS13" s="9">
        <v>156.946</v>
      </c>
      <c r="GT13" s="9">
        <v>2952.5219999999999</v>
      </c>
      <c r="GU13" s="9">
        <v>1420.8920000000001</v>
      </c>
      <c r="GV13" s="9">
        <v>1531.63</v>
      </c>
      <c r="GW13" s="9">
        <v>259.33499999999998</v>
      </c>
      <c r="GX13" s="9">
        <v>124.782</v>
      </c>
      <c r="GY13" s="9">
        <v>134.553</v>
      </c>
      <c r="GZ13" s="9">
        <v>4539.3950000000004</v>
      </c>
      <c r="HA13" s="9">
        <v>2370.3760000000002</v>
      </c>
      <c r="HB13" s="9">
        <v>2169.0189999999998</v>
      </c>
      <c r="HC13" s="9">
        <v>4307.2929999999997</v>
      </c>
      <c r="HD13" s="9">
        <v>2245.0239999999999</v>
      </c>
      <c r="HE13" s="9">
        <v>2062.2689999999998</v>
      </c>
      <c r="HF13" s="9">
        <v>4058.7049999999999</v>
      </c>
      <c r="HG13" s="9">
        <v>2129.2420000000002</v>
      </c>
      <c r="HH13" s="9">
        <v>1929.462</v>
      </c>
      <c r="HI13" s="9">
        <v>811.62</v>
      </c>
      <c r="HJ13" s="9">
        <v>390.25400000000002</v>
      </c>
      <c r="HK13" s="9">
        <v>421.36599999999999</v>
      </c>
      <c r="HL13" s="9">
        <v>433.83100000000002</v>
      </c>
      <c r="HM13" s="9">
        <v>217.87299999999999</v>
      </c>
      <c r="HN13" s="9">
        <v>215.958</v>
      </c>
      <c r="HO13" s="9">
        <v>169.70500000000001</v>
      </c>
      <c r="HP13" s="9">
        <v>93.909000000000006</v>
      </c>
      <c r="HQ13" s="9">
        <v>75.796000000000006</v>
      </c>
      <c r="HR13" s="9">
        <v>184.81899999999999</v>
      </c>
      <c r="HS13" s="9">
        <v>95.394999999999996</v>
      </c>
      <c r="HT13" s="9">
        <v>89.424000000000007</v>
      </c>
      <c r="HU13" s="9">
        <v>1481.3789999999999</v>
      </c>
      <c r="HV13" s="9">
        <v>558.75599999999997</v>
      </c>
      <c r="HW13" s="9">
        <v>922.62400000000002</v>
      </c>
      <c r="HX13" s="9">
        <v>316.923</v>
      </c>
      <c r="HY13" s="9">
        <v>110.38200000000001</v>
      </c>
      <c r="HZ13" s="9">
        <v>206.541</v>
      </c>
      <c r="IA13" s="9">
        <v>93.388999999999996</v>
      </c>
      <c r="IB13" s="9">
        <v>36.533000000000001</v>
      </c>
      <c r="IC13" s="9">
        <v>56.856000000000002</v>
      </c>
      <c r="ID13" s="9">
        <v>263.28100000000001</v>
      </c>
      <c r="IE13" s="9">
        <v>93.856999999999999</v>
      </c>
      <c r="IF13" s="9">
        <v>169.42400000000001</v>
      </c>
      <c r="IG13" s="9">
        <v>40.701999999999998</v>
      </c>
      <c r="IH13" s="9">
        <v>15.185</v>
      </c>
      <c r="II13" s="9">
        <v>25.516999999999999</v>
      </c>
      <c r="IJ13" s="9">
        <v>205.345</v>
      </c>
      <c r="IK13" s="9">
        <v>73.165999999999997</v>
      </c>
      <c r="IL13" s="9">
        <v>132.179</v>
      </c>
      <c r="IM13" s="9">
        <v>25.417000000000002</v>
      </c>
      <c r="IN13" s="9">
        <v>7.24</v>
      </c>
      <c r="IO13" s="9">
        <v>18.177</v>
      </c>
      <c r="IP13" s="9">
        <v>54.805999999999997</v>
      </c>
      <c r="IQ13" s="9">
        <v>17.689</v>
      </c>
    </row>
    <row r="14" spans="1:251">
      <c r="A14" s="10">
        <v>43132</v>
      </c>
      <c r="B14" s="9">
        <v>760.95299999999997</v>
      </c>
      <c r="C14" s="9">
        <v>756.37199999999996</v>
      </c>
      <c r="D14" s="9">
        <v>1365.202</v>
      </c>
      <c r="E14" s="9">
        <v>687.43100000000004</v>
      </c>
      <c r="F14" s="9">
        <v>677.77200000000005</v>
      </c>
      <c r="G14" s="9">
        <v>687.16399999999999</v>
      </c>
      <c r="H14" s="9">
        <v>319.017</v>
      </c>
      <c r="I14" s="9">
        <v>368.14699999999999</v>
      </c>
      <c r="J14" s="9">
        <v>490.81599999999997</v>
      </c>
      <c r="K14" s="9">
        <v>240.28399999999999</v>
      </c>
      <c r="L14" s="9">
        <v>250.53200000000001</v>
      </c>
      <c r="M14" s="9">
        <v>235.66499999999999</v>
      </c>
      <c r="N14" s="9">
        <v>113.113</v>
      </c>
      <c r="O14" s="9">
        <v>122.55200000000001</v>
      </c>
      <c r="P14" s="9">
        <v>287.77300000000002</v>
      </c>
      <c r="Q14" s="9">
        <v>154.626</v>
      </c>
      <c r="R14" s="9">
        <v>133.14699999999999</v>
      </c>
      <c r="S14" s="9">
        <v>982.48800000000006</v>
      </c>
      <c r="T14" s="9">
        <v>501.04500000000002</v>
      </c>
      <c r="U14" s="9">
        <v>481.44299999999998</v>
      </c>
      <c r="V14" s="9">
        <v>388.61900000000003</v>
      </c>
      <c r="W14" s="9">
        <v>193.04599999999999</v>
      </c>
      <c r="X14" s="9">
        <v>195.57300000000001</v>
      </c>
      <c r="Y14" s="9">
        <v>132.82900000000001</v>
      </c>
      <c r="Z14" s="9">
        <v>76.096000000000004</v>
      </c>
      <c r="AA14" s="9">
        <v>56.732999999999997</v>
      </c>
      <c r="AB14" s="9">
        <v>328.29899999999998</v>
      </c>
      <c r="AC14" s="9">
        <v>160.53899999999999</v>
      </c>
      <c r="AD14" s="9">
        <v>167.76</v>
      </c>
      <c r="AE14" s="9">
        <v>38.453000000000003</v>
      </c>
      <c r="AF14" s="9">
        <v>20.381</v>
      </c>
      <c r="AG14" s="9">
        <v>18.071999999999999</v>
      </c>
      <c r="AH14" s="9">
        <v>279.15199999999999</v>
      </c>
      <c r="AI14" s="9">
        <v>134.75399999999999</v>
      </c>
      <c r="AJ14" s="9">
        <v>144.398</v>
      </c>
      <c r="AK14" s="9">
        <v>13.227</v>
      </c>
      <c r="AL14" s="9">
        <v>6.3869999999999996</v>
      </c>
      <c r="AM14" s="9">
        <v>6.8390000000000004</v>
      </c>
      <c r="AN14" s="9">
        <v>60.84</v>
      </c>
      <c r="AO14" s="9">
        <v>32.506999999999998</v>
      </c>
      <c r="AP14" s="9">
        <v>28.332999999999998</v>
      </c>
      <c r="AQ14" s="9">
        <v>29.513000000000002</v>
      </c>
      <c r="AR14" s="9">
        <v>0.45100000000000001</v>
      </c>
      <c r="AS14" s="9">
        <v>29.062999999999999</v>
      </c>
      <c r="AT14" s="9">
        <v>267.464</v>
      </c>
      <c r="AU14" s="9">
        <v>114.395</v>
      </c>
      <c r="AV14" s="9">
        <v>153.06899999999999</v>
      </c>
      <c r="AW14" s="9">
        <v>676.91200000000003</v>
      </c>
      <c r="AX14" s="9">
        <v>347.67200000000003</v>
      </c>
      <c r="AY14" s="9">
        <v>329.24</v>
      </c>
      <c r="AZ14" s="9">
        <v>74.539000000000001</v>
      </c>
      <c r="BA14" s="9">
        <v>39.585999999999999</v>
      </c>
      <c r="BB14" s="9">
        <v>34.953000000000003</v>
      </c>
      <c r="BC14" s="9">
        <v>602.37300000000005</v>
      </c>
      <c r="BD14" s="9">
        <v>308.08600000000001</v>
      </c>
      <c r="BE14" s="9">
        <v>294.28699999999998</v>
      </c>
      <c r="BF14" s="9">
        <v>1987.0809999999999</v>
      </c>
      <c r="BG14" s="9">
        <v>1010.861</v>
      </c>
      <c r="BH14" s="9">
        <v>976.221</v>
      </c>
      <c r="BI14" s="9">
        <v>1195.721</v>
      </c>
      <c r="BJ14" s="9">
        <v>616.08500000000004</v>
      </c>
      <c r="BK14" s="9">
        <v>579.63599999999997</v>
      </c>
      <c r="BL14" s="9">
        <v>322.596</v>
      </c>
      <c r="BM14" s="9">
        <v>159.22</v>
      </c>
      <c r="BN14" s="9">
        <v>163.376</v>
      </c>
      <c r="BO14" s="9">
        <v>6914.2740000000003</v>
      </c>
      <c r="BP14" s="9">
        <v>3416.8310000000001</v>
      </c>
      <c r="BQ14" s="9">
        <v>3497.4430000000002</v>
      </c>
      <c r="BR14" s="9">
        <v>5631.89</v>
      </c>
      <c r="BS14" s="9">
        <v>3022.547</v>
      </c>
      <c r="BT14" s="9">
        <v>2609.3429999999998</v>
      </c>
      <c r="BU14" s="9">
        <v>733.65700000000004</v>
      </c>
      <c r="BV14" s="9">
        <v>381.34500000000003</v>
      </c>
      <c r="BW14" s="9">
        <v>352.31200000000001</v>
      </c>
      <c r="BX14" s="9">
        <v>407.399</v>
      </c>
      <c r="BY14" s="9">
        <v>138.542</v>
      </c>
      <c r="BZ14" s="9">
        <v>268.85700000000003</v>
      </c>
      <c r="CA14" s="9">
        <v>246.69499999999999</v>
      </c>
      <c r="CB14" s="9">
        <v>108.127</v>
      </c>
      <c r="CC14" s="9">
        <v>138.56800000000001</v>
      </c>
      <c r="CD14" s="9">
        <v>400.92700000000002</v>
      </c>
      <c r="CE14" s="9">
        <v>160.572</v>
      </c>
      <c r="CF14" s="9">
        <v>240.35499999999999</v>
      </c>
      <c r="CG14" s="9">
        <v>363.55700000000002</v>
      </c>
      <c r="CH14" s="9">
        <v>129.249</v>
      </c>
      <c r="CI14" s="9">
        <v>234.30699999999999</v>
      </c>
      <c r="CJ14" s="9">
        <v>1149.6030000000001</v>
      </c>
      <c r="CK14" s="9">
        <v>612.77599999999995</v>
      </c>
      <c r="CL14" s="9">
        <v>536.827</v>
      </c>
      <c r="CM14" s="9">
        <v>4482.2870000000003</v>
      </c>
      <c r="CN14" s="9">
        <v>2409.7710000000002</v>
      </c>
      <c r="CO14" s="9">
        <v>2072.5160000000001</v>
      </c>
      <c r="CP14" s="9">
        <v>1035.163</v>
      </c>
      <c r="CQ14" s="9">
        <v>542.48800000000006</v>
      </c>
      <c r="CR14" s="9">
        <v>492.67500000000001</v>
      </c>
      <c r="CS14" s="9">
        <v>3789.6030000000001</v>
      </c>
      <c r="CT14" s="9">
        <v>1960.413</v>
      </c>
      <c r="CU14" s="9">
        <v>1829.191</v>
      </c>
      <c r="CV14" s="9">
        <v>454.13</v>
      </c>
      <c r="CW14" s="9">
        <v>218.619</v>
      </c>
      <c r="CX14" s="9">
        <v>235.51</v>
      </c>
      <c r="CY14" s="9">
        <v>5935.0649999999996</v>
      </c>
      <c r="CZ14" s="9">
        <v>3140.2919999999999</v>
      </c>
      <c r="DA14" s="9">
        <v>2794.7730000000001</v>
      </c>
      <c r="DB14" s="9">
        <v>5311.27</v>
      </c>
      <c r="DC14" s="9">
        <v>2839.3420000000001</v>
      </c>
      <c r="DD14" s="9">
        <v>2471.9290000000001</v>
      </c>
      <c r="DE14" s="9">
        <v>5046.3410000000003</v>
      </c>
      <c r="DF14" s="9">
        <v>2737.4940000000001</v>
      </c>
      <c r="DG14" s="9">
        <v>2308.848</v>
      </c>
      <c r="DH14" s="9">
        <v>1350.5319999999999</v>
      </c>
      <c r="DI14" s="9">
        <v>685.22500000000002</v>
      </c>
      <c r="DJ14" s="9">
        <v>665.30700000000002</v>
      </c>
      <c r="DK14" s="9">
        <v>869.31200000000001</v>
      </c>
      <c r="DL14" s="9">
        <v>454.44099999999997</v>
      </c>
      <c r="DM14" s="9">
        <v>414.87099999999998</v>
      </c>
      <c r="DN14" s="9">
        <v>566.13699999999994</v>
      </c>
      <c r="DO14" s="9">
        <v>336.69600000000003</v>
      </c>
      <c r="DP14" s="9">
        <v>229.441</v>
      </c>
      <c r="DQ14" s="9">
        <v>259.85899999999998</v>
      </c>
      <c r="DR14" s="9">
        <v>126.619</v>
      </c>
      <c r="DS14" s="9">
        <v>133.24100000000001</v>
      </c>
      <c r="DT14" s="9">
        <v>1022.525</v>
      </c>
      <c r="DU14" s="9">
        <v>267.666</v>
      </c>
      <c r="DV14" s="9">
        <v>754.85900000000004</v>
      </c>
      <c r="DW14" s="9">
        <v>510.27499999999998</v>
      </c>
      <c r="DX14" s="9">
        <v>115.932</v>
      </c>
      <c r="DY14" s="9">
        <v>394.34300000000002</v>
      </c>
      <c r="DZ14" s="9">
        <v>142.14099999999999</v>
      </c>
      <c r="EA14" s="9">
        <v>47.552</v>
      </c>
      <c r="EB14" s="9">
        <v>94.587999999999994</v>
      </c>
      <c r="EC14" s="9">
        <v>421.87299999999999</v>
      </c>
      <c r="ED14" s="9">
        <v>91</v>
      </c>
      <c r="EE14" s="9">
        <v>330.87400000000002</v>
      </c>
      <c r="EF14" s="9">
        <v>91.436000000000007</v>
      </c>
      <c r="EG14" s="9">
        <v>18.48</v>
      </c>
      <c r="EH14" s="9">
        <v>72.956000000000003</v>
      </c>
      <c r="EI14" s="9">
        <v>303.16800000000001</v>
      </c>
      <c r="EJ14" s="9">
        <v>66.450999999999993</v>
      </c>
      <c r="EK14" s="9">
        <v>236.71700000000001</v>
      </c>
      <c r="EL14" s="9">
        <v>21.29</v>
      </c>
      <c r="EM14" s="9">
        <v>4.9859999999999998</v>
      </c>
      <c r="EN14" s="9">
        <v>16.303999999999998</v>
      </c>
      <c r="EO14" s="9">
        <v>91.043999999999997</v>
      </c>
      <c r="EP14" s="9">
        <v>25.617999999999999</v>
      </c>
      <c r="EQ14" s="9">
        <v>65.426000000000002</v>
      </c>
      <c r="ER14" s="9">
        <v>200.82900000000001</v>
      </c>
      <c r="ES14" s="9">
        <v>14.917</v>
      </c>
      <c r="ET14" s="9">
        <v>185.91200000000001</v>
      </c>
      <c r="EU14" s="9">
        <v>692.72</v>
      </c>
      <c r="EV14" s="9">
        <v>178.62700000000001</v>
      </c>
      <c r="EW14" s="9">
        <v>514.09299999999996</v>
      </c>
      <c r="EX14" s="9">
        <v>772.77700000000004</v>
      </c>
      <c r="EY14" s="9">
        <v>243.23599999999999</v>
      </c>
      <c r="EZ14" s="9">
        <v>529.54100000000005</v>
      </c>
      <c r="FA14" s="9">
        <v>124.72</v>
      </c>
      <c r="FB14" s="9">
        <v>31.98</v>
      </c>
      <c r="FC14" s="9">
        <v>92.741</v>
      </c>
      <c r="FD14" s="9">
        <v>648.05600000000004</v>
      </c>
      <c r="FE14" s="9">
        <v>211.256</v>
      </c>
      <c r="FF14" s="9">
        <v>436.8</v>
      </c>
      <c r="FG14" s="9">
        <v>5756.61</v>
      </c>
      <c r="FH14" s="9">
        <v>3054.5259999999998</v>
      </c>
      <c r="FI14" s="9">
        <v>2702.0839999999998</v>
      </c>
      <c r="FJ14" s="9">
        <v>1157.664</v>
      </c>
      <c r="FK14" s="9">
        <v>362.30500000000001</v>
      </c>
      <c r="FL14" s="9">
        <v>795.35900000000004</v>
      </c>
      <c r="FM14" s="9">
        <v>374.10500000000002</v>
      </c>
      <c r="FN14" s="9">
        <v>88.251999999999995</v>
      </c>
      <c r="FO14" s="9">
        <v>285.85399999999998</v>
      </c>
      <c r="FP14" s="9">
        <v>6014.9449999999997</v>
      </c>
      <c r="FQ14" s="9">
        <v>2937.375</v>
      </c>
      <c r="FR14" s="9">
        <v>3077.57</v>
      </c>
      <c r="FS14" s="9">
        <v>4388.223</v>
      </c>
      <c r="FT14" s="9">
        <v>2301.2449999999999</v>
      </c>
      <c r="FU14" s="9">
        <v>2086.9789999999998</v>
      </c>
      <c r="FV14" s="9">
        <v>459.45499999999998</v>
      </c>
      <c r="FW14" s="9">
        <v>214.035</v>
      </c>
      <c r="FX14" s="9">
        <v>245.42</v>
      </c>
      <c r="FY14" s="9">
        <v>300.44200000000001</v>
      </c>
      <c r="FZ14" s="9">
        <v>100.93600000000001</v>
      </c>
      <c r="GA14" s="9">
        <v>199.506</v>
      </c>
      <c r="GB14" s="9">
        <v>153.56100000000001</v>
      </c>
      <c r="GC14" s="9">
        <v>66.209000000000003</v>
      </c>
      <c r="GD14" s="9">
        <v>87.352000000000004</v>
      </c>
      <c r="GE14" s="9">
        <v>316.98200000000003</v>
      </c>
      <c r="GF14" s="9">
        <v>118.301</v>
      </c>
      <c r="GG14" s="9">
        <v>198.68100000000001</v>
      </c>
      <c r="GH14" s="9">
        <v>287.399</v>
      </c>
      <c r="GI14" s="9">
        <v>95.87</v>
      </c>
      <c r="GJ14" s="9">
        <v>191.529</v>
      </c>
      <c r="GK14" s="9">
        <v>465.33300000000003</v>
      </c>
      <c r="GL14" s="9">
        <v>248.75899999999999</v>
      </c>
      <c r="GM14" s="9">
        <v>216.57400000000001</v>
      </c>
      <c r="GN14" s="9">
        <v>3922.89</v>
      </c>
      <c r="GO14" s="9">
        <v>2052.4859999999999</v>
      </c>
      <c r="GP14" s="9">
        <v>1870.405</v>
      </c>
      <c r="GQ14" s="9">
        <v>408.89</v>
      </c>
      <c r="GR14" s="9">
        <v>213.44900000000001</v>
      </c>
      <c r="GS14" s="9">
        <v>195.441</v>
      </c>
      <c r="GT14" s="9">
        <v>2998.819</v>
      </c>
      <c r="GU14" s="9">
        <v>1428.6969999999999</v>
      </c>
      <c r="GV14" s="9">
        <v>1570.1220000000001</v>
      </c>
      <c r="GW14" s="9">
        <v>283.149</v>
      </c>
      <c r="GX14" s="9">
        <v>127.479</v>
      </c>
      <c r="GY14" s="9">
        <v>155.66900000000001</v>
      </c>
      <c r="GZ14" s="9">
        <v>4623.5200000000004</v>
      </c>
      <c r="HA14" s="9">
        <v>2410.5390000000002</v>
      </c>
      <c r="HB14" s="9">
        <v>2212.9810000000002</v>
      </c>
      <c r="HC14" s="9">
        <v>4339.308</v>
      </c>
      <c r="HD14" s="9">
        <v>2262.31</v>
      </c>
      <c r="HE14" s="9">
        <v>2076.998</v>
      </c>
      <c r="HF14" s="9">
        <v>4120.7299999999996</v>
      </c>
      <c r="HG14" s="9">
        <v>2164.627</v>
      </c>
      <c r="HH14" s="9">
        <v>1956.1020000000001</v>
      </c>
      <c r="HI14" s="9">
        <v>827.02</v>
      </c>
      <c r="HJ14" s="9">
        <v>411.262</v>
      </c>
      <c r="HK14" s="9">
        <v>415.75799999999998</v>
      </c>
      <c r="HL14" s="9">
        <v>435.49400000000003</v>
      </c>
      <c r="HM14" s="9">
        <v>226.54900000000001</v>
      </c>
      <c r="HN14" s="9">
        <v>208.94399999999999</v>
      </c>
      <c r="HO14" s="9">
        <v>200.197</v>
      </c>
      <c r="HP14" s="9">
        <v>117.255</v>
      </c>
      <c r="HQ14" s="9">
        <v>82.941999999999993</v>
      </c>
      <c r="HR14" s="9">
        <v>180.20400000000001</v>
      </c>
      <c r="HS14" s="9">
        <v>98.210999999999999</v>
      </c>
      <c r="HT14" s="9">
        <v>81.992000000000004</v>
      </c>
      <c r="HU14" s="9">
        <v>1446.518</v>
      </c>
      <c r="HV14" s="9">
        <v>537.91899999999998</v>
      </c>
      <c r="HW14" s="9">
        <v>908.59900000000005</v>
      </c>
      <c r="HX14" s="9">
        <v>324.98</v>
      </c>
      <c r="HY14" s="9">
        <v>128.97300000000001</v>
      </c>
      <c r="HZ14" s="9">
        <v>196.00700000000001</v>
      </c>
      <c r="IA14" s="9">
        <v>92.724999999999994</v>
      </c>
      <c r="IB14" s="9">
        <v>45.131</v>
      </c>
      <c r="IC14" s="9">
        <v>47.594000000000001</v>
      </c>
      <c r="ID14" s="9">
        <v>263.96899999999999</v>
      </c>
      <c r="IE14" s="9">
        <v>102.52800000000001</v>
      </c>
      <c r="IF14" s="9">
        <v>161.44</v>
      </c>
      <c r="IG14" s="9">
        <v>46.274000000000001</v>
      </c>
      <c r="IH14" s="9">
        <v>16.257999999999999</v>
      </c>
      <c r="II14" s="9">
        <v>30.015999999999998</v>
      </c>
      <c r="IJ14" s="9">
        <v>202.8</v>
      </c>
      <c r="IK14" s="9">
        <v>77.875</v>
      </c>
      <c r="IL14" s="9">
        <v>124.925</v>
      </c>
      <c r="IM14" s="9">
        <v>38.662999999999997</v>
      </c>
      <c r="IN14" s="9">
        <v>18.765999999999998</v>
      </c>
      <c r="IO14" s="9">
        <v>19.896999999999998</v>
      </c>
      <c r="IP14" s="9">
        <v>63.65</v>
      </c>
      <c r="IQ14" s="9">
        <v>28.178000000000001</v>
      </c>
    </row>
    <row r="15" spans="1:251">
      <c r="A15" s="10">
        <v>43497</v>
      </c>
      <c r="B15" s="9">
        <v>823.005</v>
      </c>
      <c r="C15" s="9">
        <v>794.26599999999996</v>
      </c>
      <c r="D15" s="9">
        <v>1456.0029999999999</v>
      </c>
      <c r="E15" s="9">
        <v>743.66399999999999</v>
      </c>
      <c r="F15" s="9">
        <v>712.33900000000006</v>
      </c>
      <c r="G15" s="9">
        <v>730.07500000000005</v>
      </c>
      <c r="H15" s="9">
        <v>343.05200000000002</v>
      </c>
      <c r="I15" s="9">
        <v>387.02300000000002</v>
      </c>
      <c r="J15" s="9">
        <v>529.50699999999995</v>
      </c>
      <c r="K15" s="9">
        <v>261.99</v>
      </c>
      <c r="L15" s="9">
        <v>267.517</v>
      </c>
      <c r="M15" s="9">
        <v>281.17399999999998</v>
      </c>
      <c r="N15" s="9">
        <v>137.90600000000001</v>
      </c>
      <c r="O15" s="9">
        <v>143.268</v>
      </c>
      <c r="P15" s="9">
        <v>249.85499999999999</v>
      </c>
      <c r="Q15" s="9">
        <v>134.93700000000001</v>
      </c>
      <c r="R15" s="9">
        <v>114.919</v>
      </c>
      <c r="S15" s="9">
        <v>990.78</v>
      </c>
      <c r="T15" s="9">
        <v>499.91</v>
      </c>
      <c r="U15" s="9">
        <v>490.87099999999998</v>
      </c>
      <c r="V15" s="9">
        <v>393.072</v>
      </c>
      <c r="W15" s="9">
        <v>199.68899999999999</v>
      </c>
      <c r="X15" s="9">
        <v>193.38300000000001</v>
      </c>
      <c r="Y15" s="9">
        <v>137.148</v>
      </c>
      <c r="Z15" s="9">
        <v>71.509</v>
      </c>
      <c r="AA15" s="9">
        <v>65.638999999999996</v>
      </c>
      <c r="AB15" s="9">
        <v>344.47500000000002</v>
      </c>
      <c r="AC15" s="9">
        <v>177.18299999999999</v>
      </c>
      <c r="AD15" s="9">
        <v>167.292</v>
      </c>
      <c r="AE15" s="9">
        <v>43.920999999999999</v>
      </c>
      <c r="AF15" s="9">
        <v>19.861999999999998</v>
      </c>
      <c r="AG15" s="9">
        <v>24.06</v>
      </c>
      <c r="AH15" s="9">
        <v>280.87200000000001</v>
      </c>
      <c r="AI15" s="9">
        <v>149.125</v>
      </c>
      <c r="AJ15" s="9">
        <v>131.74600000000001</v>
      </c>
      <c r="AK15" s="9">
        <v>12.917</v>
      </c>
      <c r="AL15" s="9">
        <v>8.3529999999999998</v>
      </c>
      <c r="AM15" s="9">
        <v>4.5640000000000001</v>
      </c>
      <c r="AN15" s="9">
        <v>50.386000000000003</v>
      </c>
      <c r="AO15" s="9">
        <v>23.081</v>
      </c>
      <c r="AP15" s="9">
        <v>27.303999999999998</v>
      </c>
      <c r="AQ15" s="9">
        <v>23.228000000000002</v>
      </c>
      <c r="AR15" s="9">
        <v>1.7709999999999999</v>
      </c>
      <c r="AS15" s="9">
        <v>21.457000000000001</v>
      </c>
      <c r="AT15" s="9">
        <v>270.49200000000002</v>
      </c>
      <c r="AU15" s="9">
        <v>123.625</v>
      </c>
      <c r="AV15" s="9">
        <v>146.86699999999999</v>
      </c>
      <c r="AW15" s="9">
        <v>644.71600000000001</v>
      </c>
      <c r="AX15" s="9">
        <v>335.20100000000002</v>
      </c>
      <c r="AY15" s="9">
        <v>309.51499999999999</v>
      </c>
      <c r="AZ15" s="9">
        <v>85.691000000000003</v>
      </c>
      <c r="BA15" s="9">
        <v>44.651000000000003</v>
      </c>
      <c r="BB15" s="9">
        <v>41.039000000000001</v>
      </c>
      <c r="BC15" s="9">
        <v>559.02499999999998</v>
      </c>
      <c r="BD15" s="9">
        <v>290.55</v>
      </c>
      <c r="BE15" s="9">
        <v>268.476</v>
      </c>
      <c r="BF15" s="9">
        <v>2059.44</v>
      </c>
      <c r="BG15" s="9">
        <v>1051.6869999999999</v>
      </c>
      <c r="BH15" s="9">
        <v>1007.752</v>
      </c>
      <c r="BI15" s="9">
        <v>1154.9449999999999</v>
      </c>
      <c r="BJ15" s="9">
        <v>590.19500000000005</v>
      </c>
      <c r="BK15" s="9">
        <v>564.75</v>
      </c>
      <c r="BL15" s="9">
        <v>334.53100000000001</v>
      </c>
      <c r="BM15" s="9">
        <v>175.19800000000001</v>
      </c>
      <c r="BN15" s="9">
        <v>159.333</v>
      </c>
      <c r="BO15" s="9">
        <v>7024.24</v>
      </c>
      <c r="BP15" s="9">
        <v>3468.913</v>
      </c>
      <c r="BQ15" s="9">
        <v>3555.3270000000002</v>
      </c>
      <c r="BR15" s="9">
        <v>5747.5839999999998</v>
      </c>
      <c r="BS15" s="9">
        <v>3073.7080000000001</v>
      </c>
      <c r="BT15" s="9">
        <v>2673.8760000000002</v>
      </c>
      <c r="BU15" s="9">
        <v>726.52700000000004</v>
      </c>
      <c r="BV15" s="9">
        <v>384.40300000000002</v>
      </c>
      <c r="BW15" s="9">
        <v>342.125</v>
      </c>
      <c r="BX15" s="9">
        <v>404.721</v>
      </c>
      <c r="BY15" s="9">
        <v>144.73599999999999</v>
      </c>
      <c r="BZ15" s="9">
        <v>259.98399999999998</v>
      </c>
      <c r="CA15" s="9">
        <v>231.77199999999999</v>
      </c>
      <c r="CB15" s="9">
        <v>106.11199999999999</v>
      </c>
      <c r="CC15" s="9">
        <v>125.66</v>
      </c>
      <c r="CD15" s="9">
        <v>399.67099999999999</v>
      </c>
      <c r="CE15" s="9">
        <v>158.78700000000001</v>
      </c>
      <c r="CF15" s="9">
        <v>240.88499999999999</v>
      </c>
      <c r="CG15" s="9">
        <v>362.23899999999998</v>
      </c>
      <c r="CH15" s="9">
        <v>134.268</v>
      </c>
      <c r="CI15" s="9">
        <v>227.971</v>
      </c>
      <c r="CJ15" s="9">
        <v>1149.818</v>
      </c>
      <c r="CK15" s="9">
        <v>590.38599999999997</v>
      </c>
      <c r="CL15" s="9">
        <v>559.43200000000002</v>
      </c>
      <c r="CM15" s="9">
        <v>4597.7659999999996</v>
      </c>
      <c r="CN15" s="9">
        <v>2483.3229999999999</v>
      </c>
      <c r="CO15" s="9">
        <v>2114.444</v>
      </c>
      <c r="CP15" s="9">
        <v>1037.93</v>
      </c>
      <c r="CQ15" s="9">
        <v>525.56200000000001</v>
      </c>
      <c r="CR15" s="9">
        <v>512.36800000000005</v>
      </c>
      <c r="CS15" s="9">
        <v>3877.1239999999998</v>
      </c>
      <c r="CT15" s="9">
        <v>2021.41</v>
      </c>
      <c r="CU15" s="9">
        <v>1855.7139999999999</v>
      </c>
      <c r="CV15" s="9">
        <v>442.55</v>
      </c>
      <c r="CW15" s="9">
        <v>222.31800000000001</v>
      </c>
      <c r="CX15" s="9">
        <v>220.23099999999999</v>
      </c>
      <c r="CY15" s="9">
        <v>6065.2780000000002</v>
      </c>
      <c r="CZ15" s="9">
        <v>3196.2689999999998</v>
      </c>
      <c r="DA15" s="9">
        <v>2869.009</v>
      </c>
      <c r="DB15" s="9">
        <v>5455.8429999999998</v>
      </c>
      <c r="DC15" s="9">
        <v>2909.154</v>
      </c>
      <c r="DD15" s="9">
        <v>2546.6889999999999</v>
      </c>
      <c r="DE15" s="9">
        <v>5172.8310000000001</v>
      </c>
      <c r="DF15" s="9">
        <v>2802.8960000000002</v>
      </c>
      <c r="DG15" s="9">
        <v>2369.9349999999999</v>
      </c>
      <c r="DH15" s="9">
        <v>1421.3689999999999</v>
      </c>
      <c r="DI15" s="9">
        <v>704.77700000000004</v>
      </c>
      <c r="DJ15" s="9">
        <v>716.59199999999998</v>
      </c>
      <c r="DK15" s="9">
        <v>894.62199999999996</v>
      </c>
      <c r="DL15" s="9">
        <v>445.55700000000002</v>
      </c>
      <c r="DM15" s="9">
        <v>449.065</v>
      </c>
      <c r="DN15" s="9">
        <v>576.92700000000002</v>
      </c>
      <c r="DO15" s="9">
        <v>322.99599999999998</v>
      </c>
      <c r="DP15" s="9">
        <v>253.93100000000001</v>
      </c>
      <c r="DQ15" s="9">
        <v>245.53399999999999</v>
      </c>
      <c r="DR15" s="9">
        <v>125.104</v>
      </c>
      <c r="DS15" s="9">
        <v>120.43</v>
      </c>
      <c r="DT15" s="9">
        <v>1031.1220000000001</v>
      </c>
      <c r="DU15" s="9">
        <v>270.101</v>
      </c>
      <c r="DV15" s="9">
        <v>761.02200000000005</v>
      </c>
      <c r="DW15" s="9">
        <v>494.73399999999998</v>
      </c>
      <c r="DX15" s="9">
        <v>112.33</v>
      </c>
      <c r="DY15" s="9">
        <v>382.404</v>
      </c>
      <c r="DZ15" s="9">
        <v>140.62299999999999</v>
      </c>
      <c r="EA15" s="9">
        <v>50.57</v>
      </c>
      <c r="EB15" s="9">
        <v>90.052000000000007</v>
      </c>
      <c r="EC15" s="9">
        <v>412.75099999999998</v>
      </c>
      <c r="ED15" s="9">
        <v>94.58</v>
      </c>
      <c r="EE15" s="9">
        <v>318.17099999999999</v>
      </c>
      <c r="EF15" s="9">
        <v>97.012</v>
      </c>
      <c r="EG15" s="9">
        <v>21.643000000000001</v>
      </c>
      <c r="EH15" s="9">
        <v>75.369</v>
      </c>
      <c r="EI15" s="9">
        <v>289.26900000000001</v>
      </c>
      <c r="EJ15" s="9">
        <v>61.75</v>
      </c>
      <c r="EK15" s="9">
        <v>227.518</v>
      </c>
      <c r="EL15" s="9">
        <v>21.364000000000001</v>
      </c>
      <c r="EM15" s="9">
        <v>6.3090000000000002</v>
      </c>
      <c r="EN15" s="9">
        <v>15.055</v>
      </c>
      <c r="EO15" s="9">
        <v>85.921000000000006</v>
      </c>
      <c r="EP15" s="9">
        <v>19.478999999999999</v>
      </c>
      <c r="EQ15" s="9">
        <v>66.441000000000003</v>
      </c>
      <c r="ER15" s="9">
        <v>182.79400000000001</v>
      </c>
      <c r="ES15" s="9">
        <v>8.2080000000000002</v>
      </c>
      <c r="ET15" s="9">
        <v>174.58600000000001</v>
      </c>
      <c r="EU15" s="9">
        <v>694.27800000000002</v>
      </c>
      <c r="EV15" s="9">
        <v>180.869</v>
      </c>
      <c r="EW15" s="9">
        <v>513.41</v>
      </c>
      <c r="EX15" s="9">
        <v>744.20500000000004</v>
      </c>
      <c r="EY15" s="9">
        <v>239.16300000000001</v>
      </c>
      <c r="EZ15" s="9">
        <v>505.04199999999997</v>
      </c>
      <c r="FA15" s="9">
        <v>141.227</v>
      </c>
      <c r="FB15" s="9">
        <v>42.49</v>
      </c>
      <c r="FC15" s="9">
        <v>98.736000000000004</v>
      </c>
      <c r="FD15" s="9">
        <v>602.97900000000004</v>
      </c>
      <c r="FE15" s="9">
        <v>196.673</v>
      </c>
      <c r="FF15" s="9">
        <v>406.30599999999998</v>
      </c>
      <c r="FG15" s="9">
        <v>5888.8109999999997</v>
      </c>
      <c r="FH15" s="9">
        <v>3116.1990000000001</v>
      </c>
      <c r="FI15" s="9">
        <v>2772.6120000000001</v>
      </c>
      <c r="FJ15" s="9">
        <v>1135.4290000000001</v>
      </c>
      <c r="FK15" s="9">
        <v>352.714</v>
      </c>
      <c r="FL15" s="9">
        <v>782.71500000000003</v>
      </c>
      <c r="FM15" s="9">
        <v>362.60899999999998</v>
      </c>
      <c r="FN15" s="9">
        <v>87.510999999999996</v>
      </c>
      <c r="FO15" s="9">
        <v>275.09699999999998</v>
      </c>
      <c r="FP15" s="9">
        <v>6058.7209999999995</v>
      </c>
      <c r="FQ15" s="9">
        <v>2955.0189999999998</v>
      </c>
      <c r="FR15" s="9">
        <v>3103.701</v>
      </c>
      <c r="FS15" s="9">
        <v>4440.4650000000001</v>
      </c>
      <c r="FT15" s="9">
        <v>2311.7860000000001</v>
      </c>
      <c r="FU15" s="9">
        <v>2128.6790000000001</v>
      </c>
      <c r="FV15" s="9">
        <v>447.01799999999997</v>
      </c>
      <c r="FW15" s="9">
        <v>215.179</v>
      </c>
      <c r="FX15" s="9">
        <v>231.839</v>
      </c>
      <c r="FY15" s="9">
        <v>274.661</v>
      </c>
      <c r="FZ15" s="9">
        <v>96.343999999999994</v>
      </c>
      <c r="GA15" s="9">
        <v>178.31800000000001</v>
      </c>
      <c r="GB15" s="9">
        <v>148.822</v>
      </c>
      <c r="GC15" s="9">
        <v>66.944000000000003</v>
      </c>
      <c r="GD15" s="9">
        <v>81.878</v>
      </c>
      <c r="GE15" s="9">
        <v>284.80900000000003</v>
      </c>
      <c r="GF15" s="9">
        <v>111.672</v>
      </c>
      <c r="GG15" s="9">
        <v>173.137</v>
      </c>
      <c r="GH15" s="9">
        <v>256.77300000000002</v>
      </c>
      <c r="GI15" s="9">
        <v>89.855000000000004</v>
      </c>
      <c r="GJ15" s="9">
        <v>166.91800000000001</v>
      </c>
      <c r="GK15" s="9">
        <v>457.78500000000003</v>
      </c>
      <c r="GL15" s="9">
        <v>242.566</v>
      </c>
      <c r="GM15" s="9">
        <v>215.21899999999999</v>
      </c>
      <c r="GN15" s="9">
        <v>3982.68</v>
      </c>
      <c r="GO15" s="9">
        <v>2069.2199999999998</v>
      </c>
      <c r="GP15" s="9">
        <v>1913.46</v>
      </c>
      <c r="GQ15" s="9">
        <v>416.512</v>
      </c>
      <c r="GR15" s="9">
        <v>217.36799999999999</v>
      </c>
      <c r="GS15" s="9">
        <v>199.14500000000001</v>
      </c>
      <c r="GT15" s="9">
        <v>3048.1010000000001</v>
      </c>
      <c r="GU15" s="9">
        <v>1465.9649999999999</v>
      </c>
      <c r="GV15" s="9">
        <v>1582.136</v>
      </c>
      <c r="GW15" s="9">
        <v>283.11399999999998</v>
      </c>
      <c r="GX15" s="9">
        <v>132.423</v>
      </c>
      <c r="GY15" s="9">
        <v>150.691</v>
      </c>
      <c r="GZ15" s="9">
        <v>4672.1130000000003</v>
      </c>
      <c r="HA15" s="9">
        <v>2421.4650000000001</v>
      </c>
      <c r="HB15" s="9">
        <v>2250.6480000000001</v>
      </c>
      <c r="HC15" s="9">
        <v>4431.9589999999998</v>
      </c>
      <c r="HD15" s="9">
        <v>2300.0520000000001</v>
      </c>
      <c r="HE15" s="9">
        <v>2131.9079999999999</v>
      </c>
      <c r="HF15" s="9">
        <v>4194.5879999999997</v>
      </c>
      <c r="HG15" s="9">
        <v>2189.989</v>
      </c>
      <c r="HH15" s="9">
        <v>2004.5989999999999</v>
      </c>
      <c r="HI15" s="9">
        <v>850.48599999999999</v>
      </c>
      <c r="HJ15" s="9">
        <v>421.34800000000001</v>
      </c>
      <c r="HK15" s="9">
        <v>429.13799999999998</v>
      </c>
      <c r="HL15" s="9">
        <v>442.69400000000002</v>
      </c>
      <c r="HM15" s="9">
        <v>232.524</v>
      </c>
      <c r="HN15" s="9">
        <v>210.17</v>
      </c>
      <c r="HO15" s="9">
        <v>211.047</v>
      </c>
      <c r="HP15" s="9">
        <v>122.845</v>
      </c>
      <c r="HQ15" s="9">
        <v>88.200999999999993</v>
      </c>
      <c r="HR15" s="9">
        <v>163.73400000000001</v>
      </c>
      <c r="HS15" s="9">
        <v>86.596000000000004</v>
      </c>
      <c r="HT15" s="9">
        <v>77.138999999999996</v>
      </c>
      <c r="HU15" s="9">
        <v>1454.5219999999999</v>
      </c>
      <c r="HV15" s="9">
        <v>556.63800000000003</v>
      </c>
      <c r="HW15" s="9">
        <v>897.88400000000001</v>
      </c>
      <c r="HX15" s="9">
        <v>287.375</v>
      </c>
      <c r="HY15" s="9">
        <v>111.756</v>
      </c>
      <c r="HZ15" s="9">
        <v>175.619</v>
      </c>
      <c r="IA15" s="9">
        <v>81.873999999999995</v>
      </c>
      <c r="IB15" s="9">
        <v>34.566000000000003</v>
      </c>
      <c r="IC15" s="9">
        <v>47.308999999999997</v>
      </c>
      <c r="ID15" s="9">
        <v>243.08799999999999</v>
      </c>
      <c r="IE15" s="9">
        <v>94.929000000000002</v>
      </c>
      <c r="IF15" s="9">
        <v>148.15899999999999</v>
      </c>
      <c r="IG15" s="9">
        <v>44.765000000000001</v>
      </c>
      <c r="IH15" s="9">
        <v>23.337</v>
      </c>
      <c r="II15" s="9">
        <v>21.428999999999998</v>
      </c>
      <c r="IJ15" s="9">
        <v>182.07599999999999</v>
      </c>
      <c r="IK15" s="9">
        <v>64</v>
      </c>
      <c r="IL15" s="9">
        <v>118.077</v>
      </c>
      <c r="IM15" s="9">
        <v>27.047000000000001</v>
      </c>
      <c r="IN15" s="9">
        <v>9.3719999999999999</v>
      </c>
      <c r="IO15" s="9">
        <v>17.675000000000001</v>
      </c>
      <c r="IP15" s="9">
        <v>46.715000000000003</v>
      </c>
      <c r="IQ15" s="9">
        <v>18.024999999999999</v>
      </c>
    </row>
    <row r="16" spans="1:251">
      <c r="A16" s="10">
        <v>43862</v>
      </c>
      <c r="B16" s="9">
        <v>786.15700000000004</v>
      </c>
      <c r="C16" s="9">
        <v>803.30700000000002</v>
      </c>
      <c r="D16" s="9">
        <v>1426.377</v>
      </c>
      <c r="E16" s="9">
        <v>707.36099999999999</v>
      </c>
      <c r="F16" s="9">
        <v>719.01599999999996</v>
      </c>
      <c r="G16" s="9">
        <v>719.755</v>
      </c>
      <c r="H16" s="9">
        <v>343.41199999999998</v>
      </c>
      <c r="I16" s="9">
        <v>376.34300000000002</v>
      </c>
      <c r="J16" s="9">
        <v>509.5</v>
      </c>
      <c r="K16" s="9">
        <v>251.47800000000001</v>
      </c>
      <c r="L16" s="9">
        <v>258.02100000000002</v>
      </c>
      <c r="M16" s="9">
        <v>249.93199999999999</v>
      </c>
      <c r="N16" s="9">
        <v>116.274</v>
      </c>
      <c r="O16" s="9">
        <v>133.65799999999999</v>
      </c>
      <c r="P16" s="9">
        <v>276.79399999999998</v>
      </c>
      <c r="Q16" s="9">
        <v>158.571</v>
      </c>
      <c r="R16" s="9">
        <v>118.22199999999999</v>
      </c>
      <c r="S16" s="9">
        <v>966.90599999999995</v>
      </c>
      <c r="T16" s="9">
        <v>511.226</v>
      </c>
      <c r="U16" s="9">
        <v>455.68</v>
      </c>
      <c r="V16" s="9">
        <v>379.60399999999998</v>
      </c>
      <c r="W16" s="9">
        <v>195.66499999999999</v>
      </c>
      <c r="X16" s="9">
        <v>183.93899999999999</v>
      </c>
      <c r="Y16" s="9">
        <v>123.58799999999999</v>
      </c>
      <c r="Z16" s="9">
        <v>57.607999999999997</v>
      </c>
      <c r="AA16" s="9">
        <v>65.98</v>
      </c>
      <c r="AB16" s="9">
        <v>326.226</v>
      </c>
      <c r="AC16" s="9">
        <v>167.75399999999999</v>
      </c>
      <c r="AD16" s="9">
        <v>158.47200000000001</v>
      </c>
      <c r="AE16" s="9">
        <v>50.625999999999998</v>
      </c>
      <c r="AF16" s="9">
        <v>32.048999999999999</v>
      </c>
      <c r="AG16" s="9">
        <v>18.577000000000002</v>
      </c>
      <c r="AH16" s="9">
        <v>260.21899999999999</v>
      </c>
      <c r="AI16" s="9">
        <v>129.16300000000001</v>
      </c>
      <c r="AJ16" s="9">
        <v>131.05600000000001</v>
      </c>
      <c r="AK16" s="9">
        <v>18.988</v>
      </c>
      <c r="AL16" s="9">
        <v>9.657</v>
      </c>
      <c r="AM16" s="9">
        <v>9.3309999999999995</v>
      </c>
      <c r="AN16" s="9">
        <v>53.953000000000003</v>
      </c>
      <c r="AO16" s="9">
        <v>27.911999999999999</v>
      </c>
      <c r="AP16" s="9">
        <v>26.041</v>
      </c>
      <c r="AQ16" s="9">
        <v>15.948</v>
      </c>
      <c r="AR16" s="9">
        <v>0.45600000000000002</v>
      </c>
      <c r="AS16" s="9">
        <v>15.493</v>
      </c>
      <c r="AT16" s="9">
        <v>278.40600000000001</v>
      </c>
      <c r="AU16" s="9">
        <v>127.267</v>
      </c>
      <c r="AV16" s="9">
        <v>151.13999999999999</v>
      </c>
      <c r="AW16" s="9">
        <v>656.97199999999998</v>
      </c>
      <c r="AX16" s="9">
        <v>354.23700000000002</v>
      </c>
      <c r="AY16" s="9">
        <v>302.73500000000001</v>
      </c>
      <c r="AZ16" s="9">
        <v>91.552000000000007</v>
      </c>
      <c r="BA16" s="9">
        <v>55.561</v>
      </c>
      <c r="BB16" s="9">
        <v>35.991</v>
      </c>
      <c r="BC16" s="9">
        <v>565.41999999999996</v>
      </c>
      <c r="BD16" s="9">
        <v>298.67599999999999</v>
      </c>
      <c r="BE16" s="9">
        <v>266.74400000000003</v>
      </c>
      <c r="BF16" s="9">
        <v>2034.248</v>
      </c>
      <c r="BG16" s="9">
        <v>1026.8019999999999</v>
      </c>
      <c r="BH16" s="9">
        <v>1007.446</v>
      </c>
      <c r="BI16" s="9">
        <v>1152.1469999999999</v>
      </c>
      <c r="BJ16" s="9">
        <v>614.23599999999999</v>
      </c>
      <c r="BK16" s="9">
        <v>537.91099999999994</v>
      </c>
      <c r="BL16" s="9">
        <v>315.63200000000001</v>
      </c>
      <c r="BM16" s="9">
        <v>162.41200000000001</v>
      </c>
      <c r="BN16" s="9">
        <v>153.22</v>
      </c>
      <c r="BO16" s="9">
        <v>7166.3149999999996</v>
      </c>
      <c r="BP16" s="9">
        <v>3543.605</v>
      </c>
      <c r="BQ16" s="9">
        <v>3622.71</v>
      </c>
      <c r="BR16" s="9">
        <v>5894.451</v>
      </c>
      <c r="BS16" s="9">
        <v>3127.0529999999999</v>
      </c>
      <c r="BT16" s="9">
        <v>2767.3980000000001</v>
      </c>
      <c r="BU16" s="9">
        <v>783.18899999999996</v>
      </c>
      <c r="BV16" s="9">
        <v>420.97199999999998</v>
      </c>
      <c r="BW16" s="9">
        <v>362.21699999999998</v>
      </c>
      <c r="BX16" s="9">
        <v>412.98399999999998</v>
      </c>
      <c r="BY16" s="9">
        <v>143.90899999999999</v>
      </c>
      <c r="BZ16" s="9">
        <v>269.07600000000002</v>
      </c>
      <c r="CA16" s="9">
        <v>243.291</v>
      </c>
      <c r="CB16" s="9">
        <v>103.27800000000001</v>
      </c>
      <c r="CC16" s="9">
        <v>140.01300000000001</v>
      </c>
      <c r="CD16" s="9">
        <v>415.62700000000001</v>
      </c>
      <c r="CE16" s="9">
        <v>168.08099999999999</v>
      </c>
      <c r="CF16" s="9">
        <v>247.547</v>
      </c>
      <c r="CG16" s="9">
        <v>374.51400000000001</v>
      </c>
      <c r="CH16" s="9">
        <v>134.60599999999999</v>
      </c>
      <c r="CI16" s="9">
        <v>239.90799999999999</v>
      </c>
      <c r="CJ16" s="9">
        <v>1169.0719999999999</v>
      </c>
      <c r="CK16" s="9">
        <v>607.57899999999995</v>
      </c>
      <c r="CL16" s="9">
        <v>561.49300000000005</v>
      </c>
      <c r="CM16" s="9">
        <v>4725.3789999999999</v>
      </c>
      <c r="CN16" s="9">
        <v>2519.4740000000002</v>
      </c>
      <c r="CO16" s="9">
        <v>2205.9050000000002</v>
      </c>
      <c r="CP16" s="9">
        <v>1050.5989999999999</v>
      </c>
      <c r="CQ16" s="9">
        <v>540.00199999999995</v>
      </c>
      <c r="CR16" s="9">
        <v>510.59699999999998</v>
      </c>
      <c r="CS16" s="9">
        <v>4008.5810000000001</v>
      </c>
      <c r="CT16" s="9">
        <v>2048.3719999999998</v>
      </c>
      <c r="CU16" s="9">
        <v>1960.2090000000001</v>
      </c>
      <c r="CV16" s="9">
        <v>530.96699999999998</v>
      </c>
      <c r="CW16" s="9">
        <v>275.98700000000002</v>
      </c>
      <c r="CX16" s="9">
        <v>254.98099999999999</v>
      </c>
      <c r="CY16" s="9">
        <v>6212.7250000000004</v>
      </c>
      <c r="CZ16" s="9">
        <v>3252.8440000000001</v>
      </c>
      <c r="DA16" s="9">
        <v>2959.88</v>
      </c>
      <c r="DB16" s="9">
        <v>5598.8580000000002</v>
      </c>
      <c r="DC16" s="9">
        <v>2969.18</v>
      </c>
      <c r="DD16" s="9">
        <v>2629.6790000000001</v>
      </c>
      <c r="DE16" s="9">
        <v>5309.6819999999998</v>
      </c>
      <c r="DF16" s="9">
        <v>2854.8780000000002</v>
      </c>
      <c r="DG16" s="9">
        <v>2454.8040000000001</v>
      </c>
      <c r="DH16" s="9">
        <v>1471.42</v>
      </c>
      <c r="DI16" s="9">
        <v>751.79600000000005</v>
      </c>
      <c r="DJ16" s="9">
        <v>719.62400000000002</v>
      </c>
      <c r="DK16" s="9">
        <v>901.28399999999999</v>
      </c>
      <c r="DL16" s="9">
        <v>460.77600000000001</v>
      </c>
      <c r="DM16" s="9">
        <v>440.50799999999998</v>
      </c>
      <c r="DN16" s="9">
        <v>583.01</v>
      </c>
      <c r="DO16" s="9">
        <v>334.98500000000001</v>
      </c>
      <c r="DP16" s="9">
        <v>248.02600000000001</v>
      </c>
      <c r="DQ16" s="9">
        <v>243.44300000000001</v>
      </c>
      <c r="DR16" s="9">
        <v>127.116</v>
      </c>
      <c r="DS16" s="9">
        <v>116.327</v>
      </c>
      <c r="DT16" s="9">
        <v>1028.421</v>
      </c>
      <c r="DU16" s="9">
        <v>289.43700000000001</v>
      </c>
      <c r="DV16" s="9">
        <v>738.98400000000004</v>
      </c>
      <c r="DW16" s="9">
        <v>533.24099999999999</v>
      </c>
      <c r="DX16" s="9">
        <v>126.96</v>
      </c>
      <c r="DY16" s="9">
        <v>406.28100000000001</v>
      </c>
      <c r="DZ16" s="9">
        <v>137.91499999999999</v>
      </c>
      <c r="EA16" s="9">
        <v>48.417999999999999</v>
      </c>
      <c r="EB16" s="9">
        <v>89.495999999999995</v>
      </c>
      <c r="EC16" s="9">
        <v>449.91199999999998</v>
      </c>
      <c r="ED16" s="9">
        <v>107.25</v>
      </c>
      <c r="EE16" s="9">
        <v>342.66199999999998</v>
      </c>
      <c r="EF16" s="9">
        <v>107.771</v>
      </c>
      <c r="EG16" s="9">
        <v>28.120999999999999</v>
      </c>
      <c r="EH16" s="9">
        <v>79.650000000000006</v>
      </c>
      <c r="EI16" s="9">
        <v>313.12</v>
      </c>
      <c r="EJ16" s="9">
        <v>67.046999999999997</v>
      </c>
      <c r="EK16" s="9">
        <v>246.07300000000001</v>
      </c>
      <c r="EL16" s="9">
        <v>21.245999999999999</v>
      </c>
      <c r="EM16" s="9">
        <v>5.726</v>
      </c>
      <c r="EN16" s="9">
        <v>15.52</v>
      </c>
      <c r="EO16" s="9">
        <v>85.933000000000007</v>
      </c>
      <c r="EP16" s="9">
        <v>21.24</v>
      </c>
      <c r="EQ16" s="9">
        <v>64.692999999999998</v>
      </c>
      <c r="ER16" s="9">
        <v>202.27699999999999</v>
      </c>
      <c r="ES16" s="9">
        <v>13.632999999999999</v>
      </c>
      <c r="ET16" s="9">
        <v>188.64400000000001</v>
      </c>
      <c r="EU16" s="9">
        <v>687.24699999999996</v>
      </c>
      <c r="EV16" s="9">
        <v>188.71700000000001</v>
      </c>
      <c r="EW16" s="9">
        <v>498.529</v>
      </c>
      <c r="EX16" s="9">
        <v>779.28800000000001</v>
      </c>
      <c r="EY16" s="9">
        <v>255.60599999999999</v>
      </c>
      <c r="EZ16" s="9">
        <v>523.68200000000002</v>
      </c>
      <c r="FA16" s="9">
        <v>149.59200000000001</v>
      </c>
      <c r="FB16" s="9">
        <v>49.743000000000002</v>
      </c>
      <c r="FC16" s="9">
        <v>99.849000000000004</v>
      </c>
      <c r="FD16" s="9">
        <v>629.69600000000003</v>
      </c>
      <c r="FE16" s="9">
        <v>205.863</v>
      </c>
      <c r="FF16" s="9">
        <v>423.83300000000003</v>
      </c>
      <c r="FG16" s="9">
        <v>6044.0439999999999</v>
      </c>
      <c r="FH16" s="9">
        <v>3176.7959999999998</v>
      </c>
      <c r="FI16" s="9">
        <v>2867.2469999999998</v>
      </c>
      <c r="FJ16" s="9">
        <v>1122.271</v>
      </c>
      <c r="FK16" s="9">
        <v>366.80900000000003</v>
      </c>
      <c r="FL16" s="9">
        <v>755.46299999999997</v>
      </c>
      <c r="FM16" s="9">
        <v>401.54599999999999</v>
      </c>
      <c r="FN16" s="9">
        <v>102.36499999999999</v>
      </c>
      <c r="FO16" s="9">
        <v>299.18200000000002</v>
      </c>
      <c r="FP16" s="9">
        <v>6169.2820000000002</v>
      </c>
      <c r="FQ16" s="9">
        <v>3010.3969999999999</v>
      </c>
      <c r="FR16" s="9">
        <v>3158.8850000000002</v>
      </c>
      <c r="FS16" s="9">
        <v>4548.366</v>
      </c>
      <c r="FT16" s="9">
        <v>2376.8850000000002</v>
      </c>
      <c r="FU16" s="9">
        <v>2171.4810000000002</v>
      </c>
      <c r="FV16" s="9">
        <v>504.48399999999998</v>
      </c>
      <c r="FW16" s="9">
        <v>240.774</v>
      </c>
      <c r="FX16" s="9">
        <v>263.71100000000001</v>
      </c>
      <c r="FY16" s="9">
        <v>309.66399999999999</v>
      </c>
      <c r="FZ16" s="9">
        <v>99.718000000000004</v>
      </c>
      <c r="GA16" s="9">
        <v>209.946</v>
      </c>
      <c r="GB16" s="9">
        <v>164.23099999999999</v>
      </c>
      <c r="GC16" s="9">
        <v>65.965000000000003</v>
      </c>
      <c r="GD16" s="9">
        <v>98.266000000000005</v>
      </c>
      <c r="GE16" s="9">
        <v>338.41399999999999</v>
      </c>
      <c r="GF16" s="9">
        <v>125.358</v>
      </c>
      <c r="GG16" s="9">
        <v>213.05600000000001</v>
      </c>
      <c r="GH16" s="9">
        <v>298.49799999999999</v>
      </c>
      <c r="GI16" s="9">
        <v>95.521000000000001</v>
      </c>
      <c r="GJ16" s="9">
        <v>202.976</v>
      </c>
      <c r="GK16" s="9">
        <v>451.98200000000003</v>
      </c>
      <c r="GL16" s="9">
        <v>231.245</v>
      </c>
      <c r="GM16" s="9">
        <v>220.73699999999999</v>
      </c>
      <c r="GN16" s="9">
        <v>4096.384</v>
      </c>
      <c r="GO16" s="9">
        <v>2145.6410000000001</v>
      </c>
      <c r="GP16" s="9">
        <v>1950.7429999999999</v>
      </c>
      <c r="GQ16" s="9">
        <v>403.90300000000002</v>
      </c>
      <c r="GR16" s="9">
        <v>204.32400000000001</v>
      </c>
      <c r="GS16" s="9">
        <v>199.57900000000001</v>
      </c>
      <c r="GT16" s="9">
        <v>3145.15</v>
      </c>
      <c r="GU16" s="9">
        <v>1535.68</v>
      </c>
      <c r="GV16" s="9">
        <v>1609.471</v>
      </c>
      <c r="GW16" s="9">
        <v>311.91399999999999</v>
      </c>
      <c r="GX16" s="9">
        <v>153.328</v>
      </c>
      <c r="GY16" s="9">
        <v>158.58600000000001</v>
      </c>
      <c r="GZ16" s="9">
        <v>4781.9970000000003</v>
      </c>
      <c r="HA16" s="9">
        <v>2488.0459999999998</v>
      </c>
      <c r="HB16" s="9">
        <v>2293.9520000000002</v>
      </c>
      <c r="HC16" s="9">
        <v>4560.0439999999999</v>
      </c>
      <c r="HD16" s="9">
        <v>2382.3150000000001</v>
      </c>
      <c r="HE16" s="9">
        <v>2177.7289999999998</v>
      </c>
      <c r="HF16" s="9">
        <v>4320.4080000000004</v>
      </c>
      <c r="HG16" s="9">
        <v>2267.58</v>
      </c>
      <c r="HH16" s="9">
        <v>2052.828</v>
      </c>
      <c r="HI16" s="9">
        <v>901.53200000000004</v>
      </c>
      <c r="HJ16" s="9">
        <v>444.33699999999999</v>
      </c>
      <c r="HK16" s="9">
        <v>457.19499999999999</v>
      </c>
      <c r="HL16" s="9">
        <v>451.79</v>
      </c>
      <c r="HM16" s="9">
        <v>232.79300000000001</v>
      </c>
      <c r="HN16" s="9">
        <v>218.99700000000001</v>
      </c>
      <c r="HO16" s="9">
        <v>218.15899999999999</v>
      </c>
      <c r="HP16" s="9">
        <v>121.633</v>
      </c>
      <c r="HQ16" s="9">
        <v>96.525999999999996</v>
      </c>
      <c r="HR16" s="9">
        <v>171.745</v>
      </c>
      <c r="HS16" s="9">
        <v>88.796999999999997</v>
      </c>
      <c r="HT16" s="9">
        <v>82.948999999999998</v>
      </c>
      <c r="HU16" s="9">
        <v>1449.171</v>
      </c>
      <c r="HV16" s="9">
        <v>544.71500000000003</v>
      </c>
      <c r="HW16" s="9">
        <v>904.45600000000002</v>
      </c>
      <c r="HX16" s="9">
        <v>307.14</v>
      </c>
      <c r="HY16" s="9">
        <v>114.858</v>
      </c>
      <c r="HZ16" s="9">
        <v>192.28100000000001</v>
      </c>
      <c r="IA16" s="9">
        <v>103.604</v>
      </c>
      <c r="IB16" s="9">
        <v>42.222000000000001</v>
      </c>
      <c r="IC16" s="9">
        <v>61.381999999999998</v>
      </c>
      <c r="ID16" s="9">
        <v>253.56399999999999</v>
      </c>
      <c r="IE16" s="9">
        <v>98.221999999999994</v>
      </c>
      <c r="IF16" s="9">
        <v>155.34200000000001</v>
      </c>
      <c r="IG16" s="9">
        <v>50.378999999999998</v>
      </c>
      <c r="IH16" s="9">
        <v>24.442</v>
      </c>
      <c r="II16" s="9">
        <v>25.937000000000001</v>
      </c>
      <c r="IJ16" s="9">
        <v>185.45500000000001</v>
      </c>
      <c r="IK16" s="9">
        <v>66.251999999999995</v>
      </c>
      <c r="IL16" s="9">
        <v>119.20399999999999</v>
      </c>
      <c r="IM16" s="9">
        <v>27.744</v>
      </c>
      <c r="IN16" s="9">
        <v>9.7919999999999998</v>
      </c>
      <c r="IO16" s="9">
        <v>17.952000000000002</v>
      </c>
      <c r="IP16" s="9">
        <v>58.822000000000003</v>
      </c>
      <c r="IQ16" s="9">
        <v>19.074000000000002</v>
      </c>
    </row>
    <row r="17" spans="1:251">
      <c r="A17" s="10">
        <v>44228</v>
      </c>
      <c r="B17" s="9">
        <v>751.02300000000002</v>
      </c>
      <c r="C17" s="9">
        <v>771.01499999999999</v>
      </c>
      <c r="D17" s="9">
        <v>1377.3869999999999</v>
      </c>
      <c r="E17" s="9">
        <v>683.58100000000002</v>
      </c>
      <c r="F17" s="9">
        <v>693.80700000000002</v>
      </c>
      <c r="G17" s="9">
        <v>664.48500000000001</v>
      </c>
      <c r="H17" s="9">
        <v>312.76499999999999</v>
      </c>
      <c r="I17" s="9">
        <v>351.72</v>
      </c>
      <c r="J17" s="9">
        <v>448.78199999999998</v>
      </c>
      <c r="K17" s="9">
        <v>225.86199999999999</v>
      </c>
      <c r="L17" s="9">
        <v>222.92</v>
      </c>
      <c r="M17" s="9">
        <v>246.08600000000001</v>
      </c>
      <c r="N17" s="9">
        <v>122.78100000000001</v>
      </c>
      <c r="O17" s="9">
        <v>123.30500000000001</v>
      </c>
      <c r="P17" s="9">
        <v>278.41699999999997</v>
      </c>
      <c r="Q17" s="9">
        <v>158.47900000000001</v>
      </c>
      <c r="R17" s="9">
        <v>119.938</v>
      </c>
      <c r="S17" s="9">
        <v>926.75800000000004</v>
      </c>
      <c r="T17" s="9">
        <v>486.49099999999999</v>
      </c>
      <c r="U17" s="9">
        <v>440.267</v>
      </c>
      <c r="V17" s="9">
        <v>381.00799999999998</v>
      </c>
      <c r="W17" s="9">
        <v>207.102</v>
      </c>
      <c r="X17" s="9">
        <v>173.90600000000001</v>
      </c>
      <c r="Y17" s="9">
        <v>133.24799999999999</v>
      </c>
      <c r="Z17" s="9">
        <v>73.155000000000001</v>
      </c>
      <c r="AA17" s="9">
        <v>60.093000000000004</v>
      </c>
      <c r="AB17" s="9">
        <v>329.846</v>
      </c>
      <c r="AC17" s="9">
        <v>178.595</v>
      </c>
      <c r="AD17" s="9">
        <v>151.251</v>
      </c>
      <c r="AE17" s="9">
        <v>40.451999999999998</v>
      </c>
      <c r="AF17" s="9">
        <v>23.137</v>
      </c>
      <c r="AG17" s="9">
        <v>17.315000000000001</v>
      </c>
      <c r="AH17" s="9">
        <v>267.79300000000001</v>
      </c>
      <c r="AI17" s="9">
        <v>145.542</v>
      </c>
      <c r="AJ17" s="9">
        <v>122.251</v>
      </c>
      <c r="AK17" s="9">
        <v>19.728999999999999</v>
      </c>
      <c r="AL17" s="9">
        <v>12.989000000000001</v>
      </c>
      <c r="AM17" s="9">
        <v>6.74</v>
      </c>
      <c r="AN17" s="9">
        <v>51.843000000000004</v>
      </c>
      <c r="AO17" s="9">
        <v>28.507000000000001</v>
      </c>
      <c r="AP17" s="9">
        <v>23.335999999999999</v>
      </c>
      <c r="AQ17" s="9">
        <v>14.53</v>
      </c>
      <c r="AR17" s="9">
        <v>1.663</v>
      </c>
      <c r="AS17" s="9">
        <v>12.868</v>
      </c>
      <c r="AT17" s="9">
        <v>255.96600000000001</v>
      </c>
      <c r="AU17" s="9">
        <v>120.03400000000001</v>
      </c>
      <c r="AV17" s="9">
        <v>135.93199999999999</v>
      </c>
      <c r="AW17" s="9">
        <v>660.10599999999999</v>
      </c>
      <c r="AX17" s="9">
        <v>365.58</v>
      </c>
      <c r="AY17" s="9">
        <v>294.52600000000001</v>
      </c>
      <c r="AZ17" s="9">
        <v>85.718999999999994</v>
      </c>
      <c r="BA17" s="9">
        <v>48.215000000000003</v>
      </c>
      <c r="BB17" s="9">
        <v>37.503999999999998</v>
      </c>
      <c r="BC17" s="9">
        <v>574.38699999999994</v>
      </c>
      <c r="BD17" s="9">
        <v>317.36500000000001</v>
      </c>
      <c r="BE17" s="9">
        <v>257.02199999999999</v>
      </c>
      <c r="BF17" s="9">
        <v>1953.066</v>
      </c>
      <c r="BG17" s="9">
        <v>980.96600000000001</v>
      </c>
      <c r="BH17" s="9">
        <v>972.1</v>
      </c>
      <c r="BI17" s="9">
        <v>1119.4559999999999</v>
      </c>
      <c r="BJ17" s="9">
        <v>596.755</v>
      </c>
      <c r="BK17" s="9">
        <v>522.70100000000002</v>
      </c>
      <c r="BL17" s="9">
        <v>324.50099999999998</v>
      </c>
      <c r="BM17" s="9">
        <v>176.86799999999999</v>
      </c>
      <c r="BN17" s="9">
        <v>147.63399999999999</v>
      </c>
      <c r="BO17" s="9">
        <v>7159.902</v>
      </c>
      <c r="BP17" s="9">
        <v>3536.3310000000001</v>
      </c>
      <c r="BQ17" s="9">
        <v>3623.5709999999999</v>
      </c>
      <c r="BR17" s="9">
        <v>5884.6890000000003</v>
      </c>
      <c r="BS17" s="9">
        <v>3112.6210000000001</v>
      </c>
      <c r="BT17" s="9">
        <v>2772.0680000000002</v>
      </c>
      <c r="BU17" s="9">
        <v>725.553</v>
      </c>
      <c r="BV17" s="9">
        <v>401.62700000000001</v>
      </c>
      <c r="BW17" s="9">
        <v>323.92599999999999</v>
      </c>
      <c r="BX17" s="9">
        <v>397.25</v>
      </c>
      <c r="BY17" s="9">
        <v>145.06899999999999</v>
      </c>
      <c r="BZ17" s="9">
        <v>252.18100000000001</v>
      </c>
      <c r="CA17" s="9">
        <v>251.55</v>
      </c>
      <c r="CB17" s="9">
        <v>118.86</v>
      </c>
      <c r="CC17" s="9">
        <v>132.69</v>
      </c>
      <c r="CD17" s="9">
        <v>438.50599999999997</v>
      </c>
      <c r="CE17" s="9">
        <v>189.8</v>
      </c>
      <c r="CF17" s="9">
        <v>248.70699999999999</v>
      </c>
      <c r="CG17" s="9">
        <v>367.65</v>
      </c>
      <c r="CH17" s="9">
        <v>140.30500000000001</v>
      </c>
      <c r="CI17" s="9">
        <v>227.345</v>
      </c>
      <c r="CJ17" s="9">
        <v>1058.98</v>
      </c>
      <c r="CK17" s="9">
        <v>535.75400000000002</v>
      </c>
      <c r="CL17" s="9">
        <v>523.226</v>
      </c>
      <c r="CM17" s="9">
        <v>4825.7089999999998</v>
      </c>
      <c r="CN17" s="9">
        <v>2576.8670000000002</v>
      </c>
      <c r="CO17" s="9">
        <v>2248.8420000000001</v>
      </c>
      <c r="CP17" s="9">
        <v>955.23299999999995</v>
      </c>
      <c r="CQ17" s="9">
        <v>477.69900000000001</v>
      </c>
      <c r="CR17" s="9">
        <v>477.53399999999999</v>
      </c>
      <c r="CS17" s="9">
        <v>4124.2439999999997</v>
      </c>
      <c r="CT17" s="9">
        <v>2142.1619999999998</v>
      </c>
      <c r="CU17" s="9">
        <v>1982.0820000000001</v>
      </c>
      <c r="CV17" s="9">
        <v>522.20899999999995</v>
      </c>
      <c r="CW17" s="9">
        <v>254.57</v>
      </c>
      <c r="CX17" s="9">
        <v>267.63900000000001</v>
      </c>
      <c r="CY17" s="9">
        <v>6200.2479999999996</v>
      </c>
      <c r="CZ17" s="9">
        <v>3230.5149999999999</v>
      </c>
      <c r="DA17" s="9">
        <v>2969.7330000000002</v>
      </c>
      <c r="DB17" s="9">
        <v>5640.723</v>
      </c>
      <c r="DC17" s="9">
        <v>2969.7249999999999</v>
      </c>
      <c r="DD17" s="9">
        <v>2670.998</v>
      </c>
      <c r="DE17" s="9">
        <v>5327.2870000000003</v>
      </c>
      <c r="DF17" s="9">
        <v>2842.6660000000002</v>
      </c>
      <c r="DG17" s="9">
        <v>2484.6210000000001</v>
      </c>
      <c r="DH17" s="9">
        <v>1368.3309999999999</v>
      </c>
      <c r="DI17" s="9">
        <v>650.50099999999998</v>
      </c>
      <c r="DJ17" s="9">
        <v>717.83100000000002</v>
      </c>
      <c r="DK17" s="9">
        <v>815.04399999999998</v>
      </c>
      <c r="DL17" s="9">
        <v>385.9</v>
      </c>
      <c r="DM17" s="9">
        <v>429.14400000000001</v>
      </c>
      <c r="DN17" s="9">
        <v>499.48500000000001</v>
      </c>
      <c r="DO17" s="9">
        <v>268.00599999999997</v>
      </c>
      <c r="DP17" s="9">
        <v>231.47900000000001</v>
      </c>
      <c r="DQ17" s="9">
        <v>294.81900000000002</v>
      </c>
      <c r="DR17" s="9">
        <v>157.99</v>
      </c>
      <c r="DS17" s="9">
        <v>136.82900000000001</v>
      </c>
      <c r="DT17" s="9">
        <v>980.39499999999998</v>
      </c>
      <c r="DU17" s="9">
        <v>265.72000000000003</v>
      </c>
      <c r="DV17" s="9">
        <v>714.67399999999998</v>
      </c>
      <c r="DW17" s="9">
        <v>508.82900000000001</v>
      </c>
      <c r="DX17" s="9">
        <v>112.943</v>
      </c>
      <c r="DY17" s="9">
        <v>395.88600000000002</v>
      </c>
      <c r="DZ17" s="9">
        <v>151.69499999999999</v>
      </c>
      <c r="EA17" s="9">
        <v>47.875</v>
      </c>
      <c r="EB17" s="9">
        <v>103.82</v>
      </c>
      <c r="EC17" s="9">
        <v>420.08499999999998</v>
      </c>
      <c r="ED17" s="9">
        <v>96.27</v>
      </c>
      <c r="EE17" s="9">
        <v>323.81599999999997</v>
      </c>
      <c r="EF17" s="9">
        <v>107.84099999999999</v>
      </c>
      <c r="EG17" s="9">
        <v>25.143999999999998</v>
      </c>
      <c r="EH17" s="9">
        <v>82.697000000000003</v>
      </c>
      <c r="EI17" s="9">
        <v>277.62299999999999</v>
      </c>
      <c r="EJ17" s="9">
        <v>59.3</v>
      </c>
      <c r="EK17" s="9">
        <v>218.32400000000001</v>
      </c>
      <c r="EL17" s="9">
        <v>18.632999999999999</v>
      </c>
      <c r="EM17" s="9">
        <v>4.3460000000000001</v>
      </c>
      <c r="EN17" s="9">
        <v>14.287000000000001</v>
      </c>
      <c r="EO17" s="9">
        <v>90.715999999999994</v>
      </c>
      <c r="EP17" s="9">
        <v>17.297999999999998</v>
      </c>
      <c r="EQ17" s="9">
        <v>73.417000000000002</v>
      </c>
      <c r="ER17" s="9">
        <v>185.244</v>
      </c>
      <c r="ES17" s="9">
        <v>10.239000000000001</v>
      </c>
      <c r="ET17" s="9">
        <v>175.00399999999999</v>
      </c>
      <c r="EU17" s="9">
        <v>674.52800000000002</v>
      </c>
      <c r="EV17" s="9">
        <v>176.328</v>
      </c>
      <c r="EW17" s="9">
        <v>498.2</v>
      </c>
      <c r="EX17" s="9">
        <v>805.61900000000003</v>
      </c>
      <c r="EY17" s="9">
        <v>271.55799999999999</v>
      </c>
      <c r="EZ17" s="9">
        <v>534.06200000000001</v>
      </c>
      <c r="FA17" s="9">
        <v>148.60300000000001</v>
      </c>
      <c r="FB17" s="9">
        <v>45.021999999999998</v>
      </c>
      <c r="FC17" s="9">
        <v>103.58</v>
      </c>
      <c r="FD17" s="9">
        <v>657.01700000000005</v>
      </c>
      <c r="FE17" s="9">
        <v>226.535</v>
      </c>
      <c r="FF17" s="9">
        <v>430.48099999999999</v>
      </c>
      <c r="FG17" s="9">
        <v>6033.2920000000004</v>
      </c>
      <c r="FH17" s="9">
        <v>3157.643</v>
      </c>
      <c r="FI17" s="9">
        <v>2875.6480000000001</v>
      </c>
      <c r="FJ17" s="9">
        <v>1126.6099999999999</v>
      </c>
      <c r="FK17" s="9">
        <v>378.68799999999999</v>
      </c>
      <c r="FL17" s="9">
        <v>747.923</v>
      </c>
      <c r="FM17" s="9">
        <v>372.69299999999998</v>
      </c>
      <c r="FN17" s="9">
        <v>89.53</v>
      </c>
      <c r="FO17" s="9">
        <v>283.16300000000001</v>
      </c>
      <c r="FP17" s="9">
        <v>6184.6289999999999</v>
      </c>
      <c r="FQ17" s="9">
        <v>3015.84</v>
      </c>
      <c r="FR17" s="9">
        <v>3168.7890000000002</v>
      </c>
      <c r="FS17" s="9">
        <v>4545.1970000000001</v>
      </c>
      <c r="FT17" s="9">
        <v>2356.83</v>
      </c>
      <c r="FU17" s="9">
        <v>2188.3670000000002</v>
      </c>
      <c r="FV17" s="9">
        <v>460.89499999999998</v>
      </c>
      <c r="FW17" s="9">
        <v>242.84700000000001</v>
      </c>
      <c r="FX17" s="9">
        <v>218.048</v>
      </c>
      <c r="FY17" s="9">
        <v>282.274</v>
      </c>
      <c r="FZ17" s="9">
        <v>109.411</v>
      </c>
      <c r="GA17" s="9">
        <v>172.863</v>
      </c>
      <c r="GB17" s="9">
        <v>156.304</v>
      </c>
      <c r="GC17" s="9">
        <v>78.545000000000002</v>
      </c>
      <c r="GD17" s="9">
        <v>77.759</v>
      </c>
      <c r="GE17" s="9">
        <v>332.23099999999999</v>
      </c>
      <c r="GF17" s="9">
        <v>150.93</v>
      </c>
      <c r="GG17" s="9">
        <v>181.30099999999999</v>
      </c>
      <c r="GH17" s="9">
        <v>267.45100000000002</v>
      </c>
      <c r="GI17" s="9">
        <v>104.533</v>
      </c>
      <c r="GJ17" s="9">
        <v>162.91800000000001</v>
      </c>
      <c r="GK17" s="9">
        <v>454.35899999999998</v>
      </c>
      <c r="GL17" s="9">
        <v>231.68799999999999</v>
      </c>
      <c r="GM17" s="9">
        <v>222.67</v>
      </c>
      <c r="GN17" s="9">
        <v>4090.8389999999999</v>
      </c>
      <c r="GO17" s="9">
        <v>2125.1419999999998</v>
      </c>
      <c r="GP17" s="9">
        <v>1965.6969999999999</v>
      </c>
      <c r="GQ17" s="9">
        <v>401.92500000000001</v>
      </c>
      <c r="GR17" s="9">
        <v>201.34100000000001</v>
      </c>
      <c r="GS17" s="9">
        <v>200.58500000000001</v>
      </c>
      <c r="GT17" s="9">
        <v>3125.6260000000002</v>
      </c>
      <c r="GU17" s="9">
        <v>1502.8040000000001</v>
      </c>
      <c r="GV17" s="9">
        <v>1622.8209999999999</v>
      </c>
      <c r="GW17" s="9">
        <v>303.86900000000003</v>
      </c>
      <c r="GX17" s="9">
        <v>149.85900000000001</v>
      </c>
      <c r="GY17" s="9">
        <v>154.011</v>
      </c>
      <c r="GZ17" s="9">
        <v>4773.2929999999997</v>
      </c>
      <c r="HA17" s="9">
        <v>2459.1480000000001</v>
      </c>
      <c r="HB17" s="9">
        <v>2314.145</v>
      </c>
      <c r="HC17" s="9">
        <v>4569.0540000000001</v>
      </c>
      <c r="HD17" s="9">
        <v>2358.1350000000002</v>
      </c>
      <c r="HE17" s="9">
        <v>2210.9189999999999</v>
      </c>
      <c r="HF17" s="9">
        <v>4318.9960000000001</v>
      </c>
      <c r="HG17" s="9">
        <v>2239.0520000000001</v>
      </c>
      <c r="HH17" s="9">
        <v>2079.944</v>
      </c>
      <c r="HI17" s="9">
        <v>900.32899999999995</v>
      </c>
      <c r="HJ17" s="9">
        <v>418.25099999999998</v>
      </c>
      <c r="HK17" s="9">
        <v>482.07799999999997</v>
      </c>
      <c r="HL17" s="9">
        <v>450.77199999999999</v>
      </c>
      <c r="HM17" s="9">
        <v>216.209</v>
      </c>
      <c r="HN17" s="9">
        <v>234.56299999999999</v>
      </c>
      <c r="HO17" s="9">
        <v>222.67599999999999</v>
      </c>
      <c r="HP17" s="9">
        <v>113.89100000000001</v>
      </c>
      <c r="HQ17" s="9">
        <v>108.785</v>
      </c>
      <c r="HR17" s="9">
        <v>217.56200000000001</v>
      </c>
      <c r="HS17" s="9">
        <v>116.428</v>
      </c>
      <c r="HT17" s="9">
        <v>101.134</v>
      </c>
      <c r="HU17" s="9">
        <v>1421.87</v>
      </c>
      <c r="HV17" s="9">
        <v>542.58199999999999</v>
      </c>
      <c r="HW17" s="9">
        <v>879.28800000000001</v>
      </c>
      <c r="HX17" s="9">
        <v>348.572</v>
      </c>
      <c r="HY17" s="9">
        <v>124.417</v>
      </c>
      <c r="HZ17" s="9">
        <v>224.154</v>
      </c>
      <c r="IA17" s="9">
        <v>102.768</v>
      </c>
      <c r="IB17" s="9">
        <v>40.447000000000003</v>
      </c>
      <c r="IC17" s="9">
        <v>62.320999999999998</v>
      </c>
      <c r="ID17" s="9">
        <v>291.61799999999999</v>
      </c>
      <c r="IE17" s="9">
        <v>107.452</v>
      </c>
      <c r="IF17" s="9">
        <v>184.166</v>
      </c>
      <c r="IG17" s="9">
        <v>55.136000000000003</v>
      </c>
      <c r="IH17" s="9">
        <v>25.911999999999999</v>
      </c>
      <c r="II17" s="9">
        <v>29.222999999999999</v>
      </c>
      <c r="IJ17" s="9">
        <v>219.435</v>
      </c>
      <c r="IK17" s="9">
        <v>78.274000000000001</v>
      </c>
      <c r="IL17" s="9">
        <v>141.161</v>
      </c>
      <c r="IM17" s="9">
        <v>43.363</v>
      </c>
      <c r="IN17" s="9">
        <v>18.335999999999999</v>
      </c>
      <c r="IO17" s="9">
        <v>25.027000000000001</v>
      </c>
      <c r="IP17" s="9">
        <v>60.334000000000003</v>
      </c>
      <c r="IQ17" s="9">
        <v>19.844000000000001</v>
      </c>
    </row>
  </sheetData>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Q17"/>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1012</v>
      </c>
      <c r="C1" s="3" t="s">
        <v>1013</v>
      </c>
      <c r="D1" s="3" t="s">
        <v>1014</v>
      </c>
      <c r="E1" s="3" t="s">
        <v>1015</v>
      </c>
      <c r="F1" s="3" t="s">
        <v>1016</v>
      </c>
      <c r="G1" s="3" t="s">
        <v>1017</v>
      </c>
      <c r="H1" s="3" t="s">
        <v>1018</v>
      </c>
      <c r="I1" s="3" t="s">
        <v>1019</v>
      </c>
      <c r="J1" s="3" t="s">
        <v>1020</v>
      </c>
      <c r="K1" s="3" t="s">
        <v>1021</v>
      </c>
      <c r="L1" s="3" t="s">
        <v>1022</v>
      </c>
      <c r="M1" s="3" t="s">
        <v>1023</v>
      </c>
      <c r="N1" s="3" t="s">
        <v>1024</v>
      </c>
      <c r="O1" s="3" t="s">
        <v>1025</v>
      </c>
      <c r="P1" s="3" t="s">
        <v>1026</v>
      </c>
      <c r="Q1" s="3" t="s">
        <v>1027</v>
      </c>
      <c r="R1" s="3" t="s">
        <v>1028</v>
      </c>
      <c r="S1" s="3" t="s">
        <v>1029</v>
      </c>
      <c r="T1" s="3" t="s">
        <v>1030</v>
      </c>
      <c r="U1" s="3" t="s">
        <v>1031</v>
      </c>
      <c r="V1" s="3" t="s">
        <v>1032</v>
      </c>
      <c r="W1" s="3" t="s">
        <v>1033</v>
      </c>
      <c r="X1" s="3" t="s">
        <v>1034</v>
      </c>
      <c r="Y1" s="3" t="s">
        <v>1035</v>
      </c>
      <c r="Z1" s="3" t="s">
        <v>1036</v>
      </c>
      <c r="AA1" s="3" t="s">
        <v>1037</v>
      </c>
      <c r="AB1" s="3" t="s">
        <v>1038</v>
      </c>
      <c r="AC1" s="3" t="s">
        <v>1039</v>
      </c>
      <c r="AD1" s="3" t="s">
        <v>1040</v>
      </c>
      <c r="AE1" s="3" t="s">
        <v>1041</v>
      </c>
      <c r="AF1" s="3" t="s">
        <v>1042</v>
      </c>
      <c r="AG1" s="3" t="s">
        <v>1043</v>
      </c>
      <c r="AH1" s="3" t="s">
        <v>1044</v>
      </c>
      <c r="AI1" s="3" t="s">
        <v>1045</v>
      </c>
      <c r="AJ1" s="3" t="s">
        <v>1046</v>
      </c>
      <c r="AK1" s="3" t="s">
        <v>1047</v>
      </c>
      <c r="AL1" s="3" t="s">
        <v>1048</v>
      </c>
      <c r="AM1" s="3" t="s">
        <v>1049</v>
      </c>
      <c r="AN1" s="3" t="s">
        <v>1050</v>
      </c>
      <c r="AO1" s="3" t="s">
        <v>1051</v>
      </c>
      <c r="AP1" s="3" t="s">
        <v>1052</v>
      </c>
      <c r="AQ1" s="3" t="s">
        <v>1053</v>
      </c>
      <c r="AR1" s="3" t="s">
        <v>1054</v>
      </c>
      <c r="AS1" s="3" t="s">
        <v>1055</v>
      </c>
      <c r="AT1" s="3" t="s">
        <v>1056</v>
      </c>
      <c r="AU1" s="3" t="s">
        <v>1057</v>
      </c>
      <c r="AV1" s="3" t="s">
        <v>1058</v>
      </c>
      <c r="AW1" s="3" t="s">
        <v>1059</v>
      </c>
      <c r="AX1" s="3" t="s">
        <v>1060</v>
      </c>
      <c r="AY1" s="3" t="s">
        <v>1061</v>
      </c>
      <c r="AZ1" s="3" t="s">
        <v>1062</v>
      </c>
      <c r="BA1" s="3" t="s">
        <v>1063</v>
      </c>
      <c r="BB1" s="3" t="s">
        <v>1064</v>
      </c>
      <c r="BC1" s="3" t="s">
        <v>1065</v>
      </c>
      <c r="BD1" s="3" t="s">
        <v>1066</v>
      </c>
      <c r="BE1" s="3" t="s">
        <v>1067</v>
      </c>
      <c r="BF1" s="3" t="s">
        <v>1068</v>
      </c>
      <c r="BG1" s="3" t="s">
        <v>1069</v>
      </c>
      <c r="BH1" s="3" t="s">
        <v>1070</v>
      </c>
      <c r="BI1" s="3" t="s">
        <v>1071</v>
      </c>
      <c r="BJ1" s="3" t="s">
        <v>1072</v>
      </c>
      <c r="BK1" s="3" t="s">
        <v>1073</v>
      </c>
      <c r="BL1" s="3" t="s">
        <v>1074</v>
      </c>
      <c r="BM1" s="3" t="s">
        <v>1075</v>
      </c>
      <c r="BN1" s="3" t="s">
        <v>1076</v>
      </c>
      <c r="BO1" s="3" t="s">
        <v>1077</v>
      </c>
      <c r="BP1" s="3" t="s">
        <v>1078</v>
      </c>
      <c r="BQ1" s="3" t="s">
        <v>1079</v>
      </c>
      <c r="BR1" s="3" t="s">
        <v>1080</v>
      </c>
      <c r="BS1" s="3" t="s">
        <v>1081</v>
      </c>
      <c r="BT1" s="3" t="s">
        <v>1082</v>
      </c>
      <c r="BU1" s="3" t="s">
        <v>1083</v>
      </c>
      <c r="BV1" s="3" t="s">
        <v>1084</v>
      </c>
      <c r="BW1" s="3" t="s">
        <v>1085</v>
      </c>
      <c r="BX1" s="3" t="s">
        <v>1086</v>
      </c>
      <c r="BY1" s="3" t="s">
        <v>1087</v>
      </c>
      <c r="BZ1" s="3" t="s">
        <v>1088</v>
      </c>
      <c r="CA1" s="3" t="s">
        <v>1089</v>
      </c>
      <c r="CB1" s="3" t="s">
        <v>1090</v>
      </c>
      <c r="CC1" s="3" t="s">
        <v>1091</v>
      </c>
      <c r="CD1" s="3" t="s">
        <v>1092</v>
      </c>
      <c r="CE1" s="3" t="s">
        <v>1093</v>
      </c>
      <c r="CF1" s="3" t="s">
        <v>1094</v>
      </c>
      <c r="CG1" s="3" t="s">
        <v>1095</v>
      </c>
      <c r="CH1" s="3" t="s">
        <v>1096</v>
      </c>
      <c r="CI1" s="3" t="s">
        <v>1097</v>
      </c>
      <c r="CJ1" s="3" t="s">
        <v>1098</v>
      </c>
      <c r="CK1" s="3" t="s">
        <v>1099</v>
      </c>
      <c r="CL1" s="3" t="s">
        <v>1100</v>
      </c>
      <c r="CM1" s="3" t="s">
        <v>1101</v>
      </c>
      <c r="CN1" s="3" t="s">
        <v>1102</v>
      </c>
      <c r="CO1" s="3" t="s">
        <v>1103</v>
      </c>
      <c r="CP1" s="3" t="s">
        <v>1104</v>
      </c>
      <c r="CQ1" s="3" t="s">
        <v>1105</v>
      </c>
      <c r="CR1" s="3" t="s">
        <v>1106</v>
      </c>
      <c r="CS1" s="3" t="s">
        <v>1107</v>
      </c>
      <c r="CT1" s="3" t="s">
        <v>1108</v>
      </c>
      <c r="CU1" s="3" t="s">
        <v>1109</v>
      </c>
      <c r="CV1" s="3" t="s">
        <v>1110</v>
      </c>
      <c r="CW1" s="3" t="s">
        <v>1111</v>
      </c>
      <c r="CX1" s="3" t="s">
        <v>1112</v>
      </c>
      <c r="CY1" s="3" t="s">
        <v>1113</v>
      </c>
      <c r="CZ1" s="3" t="s">
        <v>1114</v>
      </c>
      <c r="DA1" s="3" t="s">
        <v>1115</v>
      </c>
      <c r="DB1" s="3" t="s">
        <v>1116</v>
      </c>
      <c r="DC1" s="3" t="s">
        <v>1117</v>
      </c>
      <c r="DD1" s="3" t="s">
        <v>1118</v>
      </c>
      <c r="DE1" s="3" t="s">
        <v>1119</v>
      </c>
      <c r="DF1" s="3" t="s">
        <v>1120</v>
      </c>
      <c r="DG1" s="3" t="s">
        <v>1121</v>
      </c>
      <c r="DH1" s="3" t="s">
        <v>1122</v>
      </c>
      <c r="DI1" s="3" t="s">
        <v>1123</v>
      </c>
      <c r="DJ1" s="3" t="s">
        <v>1124</v>
      </c>
      <c r="DK1" s="3" t="s">
        <v>1125</v>
      </c>
      <c r="DL1" s="3" t="s">
        <v>1126</v>
      </c>
      <c r="DM1" s="3" t="s">
        <v>1127</v>
      </c>
      <c r="DN1" s="3" t="s">
        <v>1128</v>
      </c>
      <c r="DO1" s="3" t="s">
        <v>1129</v>
      </c>
      <c r="DP1" s="3" t="s">
        <v>1130</v>
      </c>
      <c r="DQ1" s="3" t="s">
        <v>1131</v>
      </c>
      <c r="DR1" s="3" t="s">
        <v>1132</v>
      </c>
      <c r="DS1" s="3" t="s">
        <v>1133</v>
      </c>
      <c r="DT1" s="3" t="s">
        <v>1134</v>
      </c>
      <c r="DU1" s="3" t="s">
        <v>1135</v>
      </c>
      <c r="DV1" s="3" t="s">
        <v>1136</v>
      </c>
      <c r="DW1" s="3" t="s">
        <v>1137</v>
      </c>
      <c r="DX1" s="3" t="s">
        <v>1138</v>
      </c>
      <c r="DY1" s="3" t="s">
        <v>1139</v>
      </c>
      <c r="DZ1" s="3" t="s">
        <v>1140</v>
      </c>
      <c r="EA1" s="3" t="s">
        <v>1141</v>
      </c>
      <c r="EB1" s="3" t="s">
        <v>1142</v>
      </c>
      <c r="EC1" s="3" t="s">
        <v>1143</v>
      </c>
      <c r="ED1" s="3" t="s">
        <v>1144</v>
      </c>
      <c r="EE1" s="3" t="s">
        <v>1145</v>
      </c>
      <c r="EF1" s="3" t="s">
        <v>1146</v>
      </c>
      <c r="EG1" s="3" t="s">
        <v>1147</v>
      </c>
      <c r="EH1" s="3" t="s">
        <v>1148</v>
      </c>
      <c r="EI1" s="3" t="s">
        <v>1149</v>
      </c>
      <c r="EJ1" s="3" t="s">
        <v>1150</v>
      </c>
      <c r="EK1" s="3" t="s">
        <v>1151</v>
      </c>
      <c r="EL1" s="3" t="s">
        <v>1152</v>
      </c>
      <c r="EM1" s="3" t="s">
        <v>1153</v>
      </c>
      <c r="EN1" s="3" t="s">
        <v>1154</v>
      </c>
      <c r="EO1" s="3" t="s">
        <v>1155</v>
      </c>
      <c r="EP1" s="3" t="s">
        <v>1156</v>
      </c>
      <c r="EQ1" s="3" t="s">
        <v>1157</v>
      </c>
      <c r="ER1" s="3" t="s">
        <v>1158</v>
      </c>
      <c r="ES1" s="3" t="s">
        <v>1159</v>
      </c>
      <c r="ET1" s="3" t="s">
        <v>1160</v>
      </c>
      <c r="EU1" s="3" t="s">
        <v>1161</v>
      </c>
      <c r="EV1" s="3" t="s">
        <v>1162</v>
      </c>
      <c r="EW1" s="3" t="s">
        <v>1163</v>
      </c>
      <c r="EX1" s="3" t="s">
        <v>1164</v>
      </c>
      <c r="EY1" s="3" t="s">
        <v>1165</v>
      </c>
      <c r="EZ1" s="3" t="s">
        <v>1166</v>
      </c>
      <c r="FA1" s="3" t="s">
        <v>1167</v>
      </c>
      <c r="FB1" s="3" t="s">
        <v>1168</v>
      </c>
      <c r="FC1" s="3" t="s">
        <v>1169</v>
      </c>
      <c r="FD1" s="3" t="s">
        <v>1170</v>
      </c>
      <c r="FE1" s="3" t="s">
        <v>1171</v>
      </c>
      <c r="FF1" s="3" t="s">
        <v>1172</v>
      </c>
      <c r="FG1" s="3" t="s">
        <v>1173</v>
      </c>
      <c r="FH1" s="3" t="s">
        <v>1174</v>
      </c>
      <c r="FI1" s="3" t="s">
        <v>1175</v>
      </c>
      <c r="FJ1" s="3" t="s">
        <v>1176</v>
      </c>
      <c r="FK1" s="3" t="s">
        <v>1177</v>
      </c>
      <c r="FL1" s="3" t="s">
        <v>1178</v>
      </c>
      <c r="FM1" s="3" t="s">
        <v>1179</v>
      </c>
      <c r="FN1" s="3" t="s">
        <v>1180</v>
      </c>
      <c r="FO1" s="3" t="s">
        <v>1181</v>
      </c>
      <c r="FP1" s="3" t="s">
        <v>1182</v>
      </c>
      <c r="FQ1" s="3" t="s">
        <v>1183</v>
      </c>
      <c r="FR1" s="3" t="s">
        <v>1184</v>
      </c>
      <c r="FS1" s="3" t="s">
        <v>1185</v>
      </c>
      <c r="FT1" s="3" t="s">
        <v>1186</v>
      </c>
      <c r="FU1" s="3" t="s">
        <v>1187</v>
      </c>
      <c r="FV1" s="3" t="s">
        <v>1188</v>
      </c>
      <c r="FW1" s="3" t="s">
        <v>1189</v>
      </c>
      <c r="FX1" s="3" t="s">
        <v>1190</v>
      </c>
      <c r="FY1" s="3" t="s">
        <v>1191</v>
      </c>
      <c r="FZ1" s="3" t="s">
        <v>1192</v>
      </c>
      <c r="GA1" s="3" t="s">
        <v>1193</v>
      </c>
      <c r="GB1" s="3" t="s">
        <v>1194</v>
      </c>
      <c r="GC1" s="3" t="s">
        <v>1195</v>
      </c>
      <c r="GD1" s="3" t="s">
        <v>1196</v>
      </c>
      <c r="GE1" s="3" t="s">
        <v>1197</v>
      </c>
      <c r="GF1" s="3" t="s">
        <v>1198</v>
      </c>
      <c r="GG1" s="3" t="s">
        <v>1199</v>
      </c>
      <c r="GH1" s="3" t="s">
        <v>1200</v>
      </c>
      <c r="GI1" s="3" t="s">
        <v>1201</v>
      </c>
      <c r="GJ1" s="3" t="s">
        <v>1202</v>
      </c>
      <c r="GK1" s="3" t="s">
        <v>1203</v>
      </c>
      <c r="GL1" s="3" t="s">
        <v>1204</v>
      </c>
      <c r="GM1" s="3" t="s">
        <v>1205</v>
      </c>
      <c r="GN1" s="3" t="s">
        <v>1206</v>
      </c>
      <c r="GO1" s="3" t="s">
        <v>1207</v>
      </c>
      <c r="GP1" s="3" t="s">
        <v>1208</v>
      </c>
      <c r="GQ1" s="3" t="s">
        <v>1209</v>
      </c>
      <c r="GR1" s="3" t="s">
        <v>1210</v>
      </c>
      <c r="GS1" s="3" t="s">
        <v>1211</v>
      </c>
      <c r="GT1" s="3" t="s">
        <v>1212</v>
      </c>
      <c r="GU1" s="3" t="s">
        <v>1213</v>
      </c>
      <c r="GV1" s="3" t="s">
        <v>1214</v>
      </c>
      <c r="GW1" s="3" t="s">
        <v>1215</v>
      </c>
      <c r="GX1" s="3" t="s">
        <v>1216</v>
      </c>
      <c r="GY1" s="3" t="s">
        <v>1217</v>
      </c>
      <c r="GZ1" s="3" t="s">
        <v>1218</v>
      </c>
      <c r="HA1" s="3" t="s">
        <v>1219</v>
      </c>
      <c r="HB1" s="3" t="s">
        <v>1220</v>
      </c>
      <c r="HC1" s="3" t="s">
        <v>1221</v>
      </c>
      <c r="HD1" s="3" t="s">
        <v>1222</v>
      </c>
      <c r="HE1" s="3" t="s">
        <v>1223</v>
      </c>
      <c r="HF1" s="3" t="s">
        <v>1224</v>
      </c>
      <c r="HG1" s="3" t="s">
        <v>1225</v>
      </c>
      <c r="HH1" s="3" t="s">
        <v>1226</v>
      </c>
      <c r="HI1" s="3" t="s">
        <v>1227</v>
      </c>
      <c r="HJ1" s="3" t="s">
        <v>1228</v>
      </c>
      <c r="HK1" s="3" t="s">
        <v>1229</v>
      </c>
      <c r="HL1" s="3" t="s">
        <v>1230</v>
      </c>
      <c r="HM1" s="3" t="s">
        <v>1231</v>
      </c>
      <c r="HN1" s="3" t="s">
        <v>1232</v>
      </c>
      <c r="HO1" s="3" t="s">
        <v>1233</v>
      </c>
      <c r="HP1" s="3" t="s">
        <v>1234</v>
      </c>
      <c r="HQ1" s="3" t="s">
        <v>1235</v>
      </c>
      <c r="HR1" s="3" t="s">
        <v>1236</v>
      </c>
      <c r="HS1" s="3" t="s">
        <v>1237</v>
      </c>
      <c r="HT1" s="3" t="s">
        <v>1238</v>
      </c>
      <c r="HU1" s="3" t="s">
        <v>1239</v>
      </c>
      <c r="HV1" s="3" t="s">
        <v>1240</v>
      </c>
      <c r="HW1" s="3" t="s">
        <v>1241</v>
      </c>
      <c r="HX1" s="3" t="s">
        <v>1242</v>
      </c>
      <c r="HY1" s="3" t="s">
        <v>1243</v>
      </c>
      <c r="HZ1" s="3" t="s">
        <v>1244</v>
      </c>
      <c r="IA1" s="3" t="s">
        <v>1245</v>
      </c>
      <c r="IB1" s="3" t="s">
        <v>1246</v>
      </c>
      <c r="IC1" s="3" t="s">
        <v>1247</v>
      </c>
      <c r="ID1" s="3" t="s">
        <v>1248</v>
      </c>
      <c r="IE1" s="3" t="s">
        <v>1249</v>
      </c>
      <c r="IF1" s="3" t="s">
        <v>1250</v>
      </c>
      <c r="IG1" s="3" t="s">
        <v>1251</v>
      </c>
      <c r="IH1" s="3" t="s">
        <v>1252</v>
      </c>
      <c r="II1" s="3" t="s">
        <v>1253</v>
      </c>
      <c r="IJ1" s="3" t="s">
        <v>1254</v>
      </c>
      <c r="IK1" s="3" t="s">
        <v>1255</v>
      </c>
      <c r="IL1" s="3" t="s">
        <v>1256</v>
      </c>
      <c r="IM1" s="3" t="s">
        <v>1257</v>
      </c>
      <c r="IN1" s="3" t="s">
        <v>1258</v>
      </c>
      <c r="IO1" s="3" t="s">
        <v>1259</v>
      </c>
      <c r="IP1" s="3" t="s">
        <v>1260</v>
      </c>
      <c r="IQ1" s="3" t="s">
        <v>1261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44228</v>
      </c>
      <c r="C8" s="6">
        <v>44228</v>
      </c>
      <c r="D8" s="6">
        <v>44228</v>
      </c>
      <c r="E8" s="6">
        <v>44228</v>
      </c>
      <c r="F8" s="6">
        <v>44228</v>
      </c>
      <c r="G8" s="6">
        <v>44228</v>
      </c>
      <c r="H8" s="6">
        <v>44228</v>
      </c>
      <c r="I8" s="6">
        <v>44228</v>
      </c>
      <c r="J8" s="6">
        <v>44228</v>
      </c>
      <c r="K8" s="6">
        <v>44228</v>
      </c>
      <c r="L8" s="6">
        <v>44228</v>
      </c>
      <c r="M8" s="6">
        <v>44228</v>
      </c>
      <c r="N8" s="6">
        <v>44228</v>
      </c>
      <c r="O8" s="6">
        <v>44228</v>
      </c>
      <c r="P8" s="6">
        <v>44228</v>
      </c>
      <c r="Q8" s="6">
        <v>44228</v>
      </c>
      <c r="R8" s="6">
        <v>44228</v>
      </c>
      <c r="S8" s="6">
        <v>44228</v>
      </c>
      <c r="T8" s="6">
        <v>44228</v>
      </c>
      <c r="U8" s="6">
        <v>44228</v>
      </c>
      <c r="V8" s="6">
        <v>44228</v>
      </c>
      <c r="W8" s="6">
        <v>44228</v>
      </c>
      <c r="X8" s="6">
        <v>44228</v>
      </c>
      <c r="Y8" s="6">
        <v>44228</v>
      </c>
      <c r="Z8" s="6">
        <v>44228</v>
      </c>
      <c r="AA8" s="6">
        <v>44228</v>
      </c>
      <c r="AB8" s="6">
        <v>44228</v>
      </c>
      <c r="AC8" s="6">
        <v>44228</v>
      </c>
      <c r="AD8" s="6">
        <v>44228</v>
      </c>
      <c r="AE8" s="6">
        <v>44228</v>
      </c>
      <c r="AF8" s="6">
        <v>44228</v>
      </c>
      <c r="AG8" s="6">
        <v>44228</v>
      </c>
      <c r="AH8" s="6">
        <v>44228</v>
      </c>
      <c r="AI8" s="6">
        <v>44228</v>
      </c>
      <c r="AJ8" s="6">
        <v>44228</v>
      </c>
      <c r="AK8" s="6">
        <v>44228</v>
      </c>
      <c r="AL8" s="6">
        <v>44228</v>
      </c>
      <c r="AM8" s="6">
        <v>44228</v>
      </c>
      <c r="AN8" s="6">
        <v>44228</v>
      </c>
      <c r="AO8" s="6">
        <v>44228</v>
      </c>
      <c r="AP8" s="6">
        <v>44228</v>
      </c>
      <c r="AQ8" s="6">
        <v>44228</v>
      </c>
      <c r="AR8" s="6">
        <v>44228</v>
      </c>
      <c r="AS8" s="6">
        <v>44228</v>
      </c>
      <c r="AT8" s="6">
        <v>44228</v>
      </c>
      <c r="AU8" s="6">
        <v>44228</v>
      </c>
      <c r="AV8" s="6">
        <v>44228</v>
      </c>
      <c r="AW8" s="6">
        <v>44228</v>
      </c>
      <c r="AX8" s="6">
        <v>44228</v>
      </c>
      <c r="AY8" s="6">
        <v>44228</v>
      </c>
      <c r="AZ8" s="6">
        <v>44228</v>
      </c>
      <c r="BA8" s="6">
        <v>44228</v>
      </c>
      <c r="BB8" s="6">
        <v>44228</v>
      </c>
      <c r="BC8" s="6">
        <v>44228</v>
      </c>
      <c r="BD8" s="6">
        <v>44228</v>
      </c>
      <c r="BE8" s="6">
        <v>44228</v>
      </c>
      <c r="BF8" s="6">
        <v>44228</v>
      </c>
      <c r="BG8" s="6">
        <v>44228</v>
      </c>
      <c r="BH8" s="6">
        <v>44228</v>
      </c>
      <c r="BI8" s="6">
        <v>44228</v>
      </c>
      <c r="BJ8" s="6">
        <v>44228</v>
      </c>
      <c r="BK8" s="6">
        <v>44228</v>
      </c>
      <c r="BL8" s="6">
        <v>44228</v>
      </c>
      <c r="BM8" s="6">
        <v>44228</v>
      </c>
      <c r="BN8" s="6">
        <v>44228</v>
      </c>
      <c r="BO8" s="6">
        <v>44228</v>
      </c>
      <c r="BP8" s="6">
        <v>44228</v>
      </c>
      <c r="BQ8" s="6">
        <v>44228</v>
      </c>
      <c r="BR8" s="6">
        <v>44228</v>
      </c>
      <c r="BS8" s="6">
        <v>44228</v>
      </c>
      <c r="BT8" s="6">
        <v>44228</v>
      </c>
      <c r="BU8" s="6">
        <v>44228</v>
      </c>
      <c r="BV8" s="6">
        <v>44228</v>
      </c>
      <c r="BW8" s="6">
        <v>44228</v>
      </c>
      <c r="BX8" s="6">
        <v>44228</v>
      </c>
      <c r="BY8" s="6">
        <v>44228</v>
      </c>
      <c r="BZ8" s="6">
        <v>44228</v>
      </c>
      <c r="CA8" s="6">
        <v>44228</v>
      </c>
      <c r="CB8" s="6">
        <v>44228</v>
      </c>
      <c r="CC8" s="6">
        <v>44228</v>
      </c>
      <c r="CD8" s="6">
        <v>44228</v>
      </c>
      <c r="CE8" s="6">
        <v>44228</v>
      </c>
      <c r="CF8" s="6">
        <v>44228</v>
      </c>
      <c r="CG8" s="6">
        <v>44228</v>
      </c>
      <c r="CH8" s="6">
        <v>44228</v>
      </c>
      <c r="CI8" s="6">
        <v>44228</v>
      </c>
      <c r="CJ8" s="6">
        <v>44228</v>
      </c>
      <c r="CK8" s="6">
        <v>44228</v>
      </c>
      <c r="CL8" s="6">
        <v>44228</v>
      </c>
      <c r="CM8" s="6">
        <v>44228</v>
      </c>
      <c r="CN8" s="6">
        <v>44228</v>
      </c>
      <c r="CO8" s="6">
        <v>44228</v>
      </c>
      <c r="CP8" s="6">
        <v>44228</v>
      </c>
      <c r="CQ8" s="6">
        <v>44228</v>
      </c>
      <c r="CR8" s="6">
        <v>44228</v>
      </c>
      <c r="CS8" s="6">
        <v>44228</v>
      </c>
      <c r="CT8" s="6">
        <v>44228</v>
      </c>
      <c r="CU8" s="6">
        <v>44228</v>
      </c>
      <c r="CV8" s="6">
        <v>44228</v>
      </c>
      <c r="CW8" s="6">
        <v>44228</v>
      </c>
      <c r="CX8" s="6">
        <v>44228</v>
      </c>
      <c r="CY8" s="6">
        <v>44228</v>
      </c>
      <c r="CZ8" s="6">
        <v>44228</v>
      </c>
      <c r="DA8" s="6">
        <v>44228</v>
      </c>
      <c r="DB8" s="6">
        <v>44228</v>
      </c>
      <c r="DC8" s="6">
        <v>44228</v>
      </c>
      <c r="DD8" s="6">
        <v>44228</v>
      </c>
      <c r="DE8" s="6">
        <v>44228</v>
      </c>
      <c r="DF8" s="6">
        <v>44228</v>
      </c>
      <c r="DG8" s="6">
        <v>44228</v>
      </c>
      <c r="DH8" s="6">
        <v>44228</v>
      </c>
      <c r="DI8" s="6">
        <v>44228</v>
      </c>
      <c r="DJ8" s="6">
        <v>44228</v>
      </c>
      <c r="DK8" s="6">
        <v>44228</v>
      </c>
      <c r="DL8" s="6">
        <v>44228</v>
      </c>
      <c r="DM8" s="6">
        <v>44228</v>
      </c>
      <c r="DN8" s="6">
        <v>44228</v>
      </c>
      <c r="DO8" s="6">
        <v>44228</v>
      </c>
      <c r="DP8" s="6">
        <v>44228</v>
      </c>
      <c r="DQ8" s="6">
        <v>44228</v>
      </c>
      <c r="DR8" s="6">
        <v>44228</v>
      </c>
      <c r="DS8" s="6">
        <v>44228</v>
      </c>
      <c r="DT8" s="6">
        <v>44228</v>
      </c>
      <c r="DU8" s="6">
        <v>44228</v>
      </c>
      <c r="DV8" s="6">
        <v>44228</v>
      </c>
      <c r="DW8" s="6">
        <v>44228</v>
      </c>
      <c r="DX8" s="6">
        <v>44228</v>
      </c>
      <c r="DY8" s="6">
        <v>44228</v>
      </c>
      <c r="DZ8" s="6">
        <v>44228</v>
      </c>
      <c r="EA8" s="6">
        <v>44228</v>
      </c>
      <c r="EB8" s="6">
        <v>44228</v>
      </c>
      <c r="EC8" s="6">
        <v>44228</v>
      </c>
      <c r="ED8" s="6">
        <v>44228</v>
      </c>
      <c r="EE8" s="6">
        <v>44228</v>
      </c>
      <c r="EF8" s="6">
        <v>44228</v>
      </c>
      <c r="EG8" s="6">
        <v>44228</v>
      </c>
      <c r="EH8" s="6">
        <v>44228</v>
      </c>
      <c r="EI8" s="6">
        <v>44228</v>
      </c>
      <c r="EJ8" s="6">
        <v>44228</v>
      </c>
      <c r="EK8" s="6">
        <v>44228</v>
      </c>
      <c r="EL8" s="6">
        <v>44228</v>
      </c>
      <c r="EM8" s="6">
        <v>44228</v>
      </c>
      <c r="EN8" s="6">
        <v>44228</v>
      </c>
      <c r="EO8" s="6">
        <v>44228</v>
      </c>
      <c r="EP8" s="6">
        <v>44228</v>
      </c>
      <c r="EQ8" s="6">
        <v>44228</v>
      </c>
      <c r="ER8" s="6">
        <v>44228</v>
      </c>
      <c r="ES8" s="6">
        <v>44228</v>
      </c>
      <c r="ET8" s="6">
        <v>44228</v>
      </c>
      <c r="EU8" s="6">
        <v>44228</v>
      </c>
      <c r="EV8" s="6">
        <v>44228</v>
      </c>
      <c r="EW8" s="6">
        <v>44228</v>
      </c>
      <c r="EX8" s="6">
        <v>44228</v>
      </c>
      <c r="EY8" s="6">
        <v>44228</v>
      </c>
      <c r="EZ8" s="6">
        <v>44228</v>
      </c>
      <c r="FA8" s="6">
        <v>44228</v>
      </c>
      <c r="FB8" s="6">
        <v>44228</v>
      </c>
      <c r="FC8" s="6">
        <v>44228</v>
      </c>
      <c r="FD8" s="6">
        <v>44228</v>
      </c>
      <c r="FE8" s="6">
        <v>44228</v>
      </c>
      <c r="FF8" s="6">
        <v>44228</v>
      </c>
      <c r="FG8" s="6">
        <v>44228</v>
      </c>
      <c r="FH8" s="6">
        <v>44228</v>
      </c>
      <c r="FI8" s="6">
        <v>44228</v>
      </c>
      <c r="FJ8" s="6">
        <v>44228</v>
      </c>
      <c r="FK8" s="6">
        <v>44228</v>
      </c>
      <c r="FL8" s="6">
        <v>44228</v>
      </c>
      <c r="FM8" s="6">
        <v>44228</v>
      </c>
      <c r="FN8" s="6">
        <v>44228</v>
      </c>
      <c r="FO8" s="6">
        <v>44228</v>
      </c>
      <c r="FP8" s="6">
        <v>44228</v>
      </c>
      <c r="FQ8" s="6">
        <v>44228</v>
      </c>
      <c r="FR8" s="6">
        <v>44228</v>
      </c>
      <c r="FS8" s="6">
        <v>44228</v>
      </c>
      <c r="FT8" s="6">
        <v>44228</v>
      </c>
      <c r="FU8" s="6">
        <v>44228</v>
      </c>
      <c r="FV8" s="6">
        <v>44228</v>
      </c>
      <c r="FW8" s="6">
        <v>44228</v>
      </c>
      <c r="FX8" s="6">
        <v>44228</v>
      </c>
      <c r="FY8" s="6">
        <v>44228</v>
      </c>
      <c r="FZ8" s="6">
        <v>44228</v>
      </c>
      <c r="GA8" s="6">
        <v>44228</v>
      </c>
      <c r="GB8" s="6">
        <v>44228</v>
      </c>
      <c r="GC8" s="6">
        <v>44228</v>
      </c>
      <c r="GD8" s="6">
        <v>44228</v>
      </c>
      <c r="GE8" s="6">
        <v>44228</v>
      </c>
      <c r="GF8" s="6">
        <v>44228</v>
      </c>
      <c r="GG8" s="6">
        <v>44228</v>
      </c>
      <c r="GH8" s="6">
        <v>44228</v>
      </c>
      <c r="GI8" s="6">
        <v>44228</v>
      </c>
      <c r="GJ8" s="6">
        <v>44228</v>
      </c>
      <c r="GK8" s="6">
        <v>44228</v>
      </c>
      <c r="GL8" s="6">
        <v>44228</v>
      </c>
      <c r="GM8" s="6">
        <v>44228</v>
      </c>
      <c r="GN8" s="6">
        <v>44228</v>
      </c>
      <c r="GO8" s="6">
        <v>44228</v>
      </c>
      <c r="GP8" s="6">
        <v>44228</v>
      </c>
      <c r="GQ8" s="6">
        <v>44228</v>
      </c>
      <c r="GR8" s="6">
        <v>44228</v>
      </c>
      <c r="GS8" s="6">
        <v>44228</v>
      </c>
      <c r="GT8" s="6">
        <v>44228</v>
      </c>
      <c r="GU8" s="6">
        <v>44228</v>
      </c>
      <c r="GV8" s="6">
        <v>44228</v>
      </c>
      <c r="GW8" s="6">
        <v>44228</v>
      </c>
      <c r="GX8" s="6">
        <v>44228</v>
      </c>
      <c r="GY8" s="6">
        <v>44228</v>
      </c>
      <c r="GZ8" s="6">
        <v>44228</v>
      </c>
      <c r="HA8" s="6">
        <v>44228</v>
      </c>
      <c r="HB8" s="6">
        <v>44228</v>
      </c>
      <c r="HC8" s="6">
        <v>44228</v>
      </c>
      <c r="HD8" s="6">
        <v>44228</v>
      </c>
      <c r="HE8" s="6">
        <v>44228</v>
      </c>
      <c r="HF8" s="6">
        <v>44228</v>
      </c>
      <c r="HG8" s="6">
        <v>44228</v>
      </c>
      <c r="HH8" s="6">
        <v>44228</v>
      </c>
      <c r="HI8" s="6">
        <v>44228</v>
      </c>
      <c r="HJ8" s="6">
        <v>44228</v>
      </c>
      <c r="HK8" s="6">
        <v>44228</v>
      </c>
      <c r="HL8" s="6">
        <v>44228</v>
      </c>
      <c r="HM8" s="6">
        <v>44228</v>
      </c>
      <c r="HN8" s="6">
        <v>44228</v>
      </c>
      <c r="HO8" s="6">
        <v>44228</v>
      </c>
      <c r="HP8" s="6">
        <v>44228</v>
      </c>
      <c r="HQ8" s="6">
        <v>44228</v>
      </c>
      <c r="HR8" s="6">
        <v>44228</v>
      </c>
      <c r="HS8" s="6">
        <v>44228</v>
      </c>
      <c r="HT8" s="6">
        <v>44228</v>
      </c>
      <c r="HU8" s="6">
        <v>44228</v>
      </c>
      <c r="HV8" s="6">
        <v>44228</v>
      </c>
      <c r="HW8" s="6">
        <v>44228</v>
      </c>
      <c r="HX8" s="6">
        <v>44228</v>
      </c>
      <c r="HY8" s="6">
        <v>44228</v>
      </c>
      <c r="HZ8" s="6">
        <v>44228</v>
      </c>
      <c r="IA8" s="6">
        <v>44228</v>
      </c>
      <c r="IB8" s="6">
        <v>44228</v>
      </c>
      <c r="IC8" s="6">
        <v>44228</v>
      </c>
      <c r="ID8" s="6">
        <v>44228</v>
      </c>
      <c r="IE8" s="6">
        <v>44228</v>
      </c>
      <c r="IF8" s="6">
        <v>44228</v>
      </c>
      <c r="IG8" s="6">
        <v>44228</v>
      </c>
      <c r="IH8" s="6">
        <v>44228</v>
      </c>
      <c r="II8" s="6">
        <v>44228</v>
      </c>
      <c r="IJ8" s="6">
        <v>44228</v>
      </c>
      <c r="IK8" s="6">
        <v>44228</v>
      </c>
      <c r="IL8" s="6">
        <v>44228</v>
      </c>
      <c r="IM8" s="6">
        <v>44228</v>
      </c>
      <c r="IN8" s="6">
        <v>44228</v>
      </c>
      <c r="IO8" s="6">
        <v>44228</v>
      </c>
      <c r="IP8" s="6">
        <v>44228</v>
      </c>
      <c r="IQ8" s="6">
        <v>44228</v>
      </c>
    </row>
    <row r="9" spans="1:251">
      <c r="A9" s="4" t="s">
        <v>257</v>
      </c>
      <c r="B9" s="1">
        <v>7</v>
      </c>
      <c r="C9" s="1">
        <v>7</v>
      </c>
      <c r="D9" s="1">
        <v>7</v>
      </c>
      <c r="E9" s="1">
        <v>7</v>
      </c>
      <c r="F9" s="1">
        <v>7</v>
      </c>
      <c r="G9" s="1">
        <v>7</v>
      </c>
      <c r="H9" s="1">
        <v>7</v>
      </c>
      <c r="I9" s="1">
        <v>7</v>
      </c>
      <c r="J9" s="1">
        <v>7</v>
      </c>
      <c r="K9" s="1">
        <v>7</v>
      </c>
      <c r="L9" s="1">
        <v>7</v>
      </c>
      <c r="M9" s="1">
        <v>7</v>
      </c>
      <c r="N9" s="1">
        <v>7</v>
      </c>
      <c r="O9" s="1">
        <v>7</v>
      </c>
      <c r="P9" s="1">
        <v>7</v>
      </c>
      <c r="Q9" s="1">
        <v>7</v>
      </c>
      <c r="R9" s="1">
        <v>7</v>
      </c>
      <c r="S9" s="1">
        <v>7</v>
      </c>
      <c r="T9" s="1">
        <v>7</v>
      </c>
      <c r="U9" s="1">
        <v>7</v>
      </c>
      <c r="V9" s="1">
        <v>7</v>
      </c>
      <c r="W9" s="1">
        <v>7</v>
      </c>
      <c r="X9" s="1">
        <v>7</v>
      </c>
      <c r="Y9" s="1">
        <v>7</v>
      </c>
      <c r="Z9" s="1">
        <v>7</v>
      </c>
      <c r="AA9" s="1">
        <v>7</v>
      </c>
      <c r="AB9" s="1">
        <v>7</v>
      </c>
      <c r="AC9" s="1">
        <v>7</v>
      </c>
      <c r="AD9" s="1">
        <v>7</v>
      </c>
      <c r="AE9" s="1">
        <v>7</v>
      </c>
      <c r="AF9" s="1">
        <v>7</v>
      </c>
      <c r="AG9" s="1">
        <v>7</v>
      </c>
      <c r="AH9" s="1">
        <v>7</v>
      </c>
      <c r="AI9" s="1">
        <v>7</v>
      </c>
      <c r="AJ9" s="1">
        <v>7</v>
      </c>
      <c r="AK9" s="1">
        <v>7</v>
      </c>
      <c r="AL9" s="1">
        <v>7</v>
      </c>
      <c r="AM9" s="1">
        <v>7</v>
      </c>
      <c r="AN9" s="1">
        <v>7</v>
      </c>
      <c r="AO9" s="1">
        <v>7</v>
      </c>
      <c r="AP9" s="1">
        <v>7</v>
      </c>
      <c r="AQ9" s="1">
        <v>7</v>
      </c>
      <c r="AR9" s="1">
        <v>7</v>
      </c>
      <c r="AS9" s="1">
        <v>7</v>
      </c>
      <c r="AT9" s="1">
        <v>7</v>
      </c>
      <c r="AU9" s="1">
        <v>7</v>
      </c>
      <c r="AV9" s="1">
        <v>7</v>
      </c>
      <c r="AW9" s="1">
        <v>7</v>
      </c>
      <c r="AX9" s="1">
        <v>7</v>
      </c>
      <c r="AY9" s="1">
        <v>7</v>
      </c>
      <c r="AZ9" s="1">
        <v>7</v>
      </c>
      <c r="BA9" s="1">
        <v>7</v>
      </c>
      <c r="BB9" s="1">
        <v>7</v>
      </c>
      <c r="BC9" s="1">
        <v>7</v>
      </c>
      <c r="BD9" s="1">
        <v>7</v>
      </c>
      <c r="BE9" s="1">
        <v>7</v>
      </c>
      <c r="BF9" s="1">
        <v>7</v>
      </c>
      <c r="BG9" s="1">
        <v>7</v>
      </c>
      <c r="BH9" s="1">
        <v>7</v>
      </c>
      <c r="BI9" s="1">
        <v>7</v>
      </c>
      <c r="BJ9" s="1">
        <v>7</v>
      </c>
      <c r="BK9" s="1">
        <v>7</v>
      </c>
      <c r="BL9" s="1">
        <v>7</v>
      </c>
      <c r="BM9" s="1">
        <v>7</v>
      </c>
      <c r="BN9" s="1">
        <v>7</v>
      </c>
      <c r="BO9" s="1">
        <v>7</v>
      </c>
      <c r="BP9" s="1">
        <v>7</v>
      </c>
      <c r="BQ9" s="1">
        <v>7</v>
      </c>
      <c r="BR9" s="1">
        <v>7</v>
      </c>
      <c r="BS9" s="1">
        <v>7</v>
      </c>
      <c r="BT9" s="1">
        <v>7</v>
      </c>
      <c r="BU9" s="1">
        <v>7</v>
      </c>
      <c r="BV9" s="1">
        <v>7</v>
      </c>
      <c r="BW9" s="1">
        <v>7</v>
      </c>
      <c r="BX9" s="1">
        <v>7</v>
      </c>
      <c r="BY9" s="1">
        <v>7</v>
      </c>
      <c r="BZ9" s="1">
        <v>7</v>
      </c>
      <c r="CA9" s="1">
        <v>7</v>
      </c>
      <c r="CB9" s="1">
        <v>7</v>
      </c>
      <c r="CC9" s="1">
        <v>7</v>
      </c>
      <c r="CD9" s="1">
        <v>7</v>
      </c>
      <c r="CE9" s="1">
        <v>7</v>
      </c>
      <c r="CF9" s="1">
        <v>7</v>
      </c>
      <c r="CG9" s="1">
        <v>7</v>
      </c>
      <c r="CH9" s="1">
        <v>7</v>
      </c>
      <c r="CI9" s="1">
        <v>7</v>
      </c>
      <c r="CJ9" s="1">
        <v>7</v>
      </c>
      <c r="CK9" s="1">
        <v>7</v>
      </c>
      <c r="CL9" s="1">
        <v>7</v>
      </c>
      <c r="CM9" s="1">
        <v>7</v>
      </c>
      <c r="CN9" s="1">
        <v>7</v>
      </c>
      <c r="CO9" s="1">
        <v>7</v>
      </c>
      <c r="CP9" s="1">
        <v>7</v>
      </c>
      <c r="CQ9" s="1">
        <v>7</v>
      </c>
      <c r="CR9" s="1">
        <v>7</v>
      </c>
      <c r="CS9" s="1">
        <v>7</v>
      </c>
      <c r="CT9" s="1">
        <v>7</v>
      </c>
      <c r="CU9" s="1">
        <v>7</v>
      </c>
      <c r="CV9" s="1">
        <v>7</v>
      </c>
      <c r="CW9" s="1">
        <v>7</v>
      </c>
      <c r="CX9" s="1">
        <v>7</v>
      </c>
      <c r="CY9" s="1">
        <v>7</v>
      </c>
      <c r="CZ9" s="1">
        <v>7</v>
      </c>
      <c r="DA9" s="1">
        <v>7</v>
      </c>
      <c r="DB9" s="1">
        <v>7</v>
      </c>
      <c r="DC9" s="1">
        <v>7</v>
      </c>
      <c r="DD9" s="1">
        <v>7</v>
      </c>
      <c r="DE9" s="1">
        <v>7</v>
      </c>
      <c r="DF9" s="1">
        <v>7</v>
      </c>
      <c r="DG9" s="1">
        <v>7</v>
      </c>
      <c r="DH9" s="1">
        <v>7</v>
      </c>
      <c r="DI9" s="1">
        <v>7</v>
      </c>
      <c r="DJ9" s="1">
        <v>7</v>
      </c>
      <c r="DK9" s="1">
        <v>7</v>
      </c>
      <c r="DL9" s="1">
        <v>7</v>
      </c>
      <c r="DM9" s="1">
        <v>7</v>
      </c>
      <c r="DN9" s="1">
        <v>7</v>
      </c>
      <c r="DO9" s="1">
        <v>7</v>
      </c>
      <c r="DP9" s="1">
        <v>7</v>
      </c>
      <c r="DQ9" s="1">
        <v>7</v>
      </c>
      <c r="DR9" s="1">
        <v>7</v>
      </c>
      <c r="DS9" s="1">
        <v>7</v>
      </c>
      <c r="DT9" s="1">
        <v>7</v>
      </c>
      <c r="DU9" s="1">
        <v>7</v>
      </c>
      <c r="DV9" s="1">
        <v>7</v>
      </c>
      <c r="DW9" s="1">
        <v>7</v>
      </c>
      <c r="DX9" s="1">
        <v>7</v>
      </c>
      <c r="DY9" s="1">
        <v>7</v>
      </c>
      <c r="DZ9" s="1">
        <v>7</v>
      </c>
      <c r="EA9" s="1">
        <v>7</v>
      </c>
      <c r="EB9" s="1">
        <v>7</v>
      </c>
      <c r="EC9" s="1">
        <v>7</v>
      </c>
      <c r="ED9" s="1">
        <v>7</v>
      </c>
      <c r="EE9" s="1">
        <v>7</v>
      </c>
      <c r="EF9" s="1">
        <v>7</v>
      </c>
      <c r="EG9" s="1">
        <v>7</v>
      </c>
      <c r="EH9" s="1">
        <v>7</v>
      </c>
      <c r="EI9" s="1">
        <v>7</v>
      </c>
      <c r="EJ9" s="1">
        <v>7</v>
      </c>
      <c r="EK9" s="1">
        <v>7</v>
      </c>
      <c r="EL9" s="1">
        <v>7</v>
      </c>
      <c r="EM9" s="1">
        <v>7</v>
      </c>
      <c r="EN9" s="1">
        <v>7</v>
      </c>
      <c r="EO9" s="1">
        <v>7</v>
      </c>
      <c r="EP9" s="1">
        <v>7</v>
      </c>
      <c r="EQ9" s="1">
        <v>7</v>
      </c>
      <c r="ER9" s="1">
        <v>7</v>
      </c>
      <c r="ES9" s="1">
        <v>7</v>
      </c>
      <c r="ET9" s="1">
        <v>7</v>
      </c>
      <c r="EU9" s="1">
        <v>7</v>
      </c>
      <c r="EV9" s="1">
        <v>7</v>
      </c>
      <c r="EW9" s="1">
        <v>7</v>
      </c>
      <c r="EX9" s="1">
        <v>7</v>
      </c>
      <c r="EY9" s="1">
        <v>7</v>
      </c>
      <c r="EZ9" s="1">
        <v>7</v>
      </c>
      <c r="FA9" s="1">
        <v>7</v>
      </c>
      <c r="FB9" s="1">
        <v>7</v>
      </c>
      <c r="FC9" s="1">
        <v>7</v>
      </c>
      <c r="FD9" s="1">
        <v>7</v>
      </c>
      <c r="FE9" s="1">
        <v>7</v>
      </c>
      <c r="FF9" s="1">
        <v>7</v>
      </c>
      <c r="FG9" s="1">
        <v>7</v>
      </c>
      <c r="FH9" s="1">
        <v>7</v>
      </c>
      <c r="FI9" s="1">
        <v>7</v>
      </c>
      <c r="FJ9" s="1">
        <v>7</v>
      </c>
      <c r="FK9" s="1">
        <v>7</v>
      </c>
      <c r="FL9" s="1">
        <v>7</v>
      </c>
      <c r="FM9" s="1">
        <v>7</v>
      </c>
      <c r="FN9" s="1">
        <v>7</v>
      </c>
      <c r="FO9" s="1">
        <v>7</v>
      </c>
      <c r="FP9" s="1">
        <v>7</v>
      </c>
      <c r="FQ9" s="1">
        <v>7</v>
      </c>
      <c r="FR9" s="1">
        <v>7</v>
      </c>
      <c r="FS9" s="1">
        <v>7</v>
      </c>
      <c r="FT9" s="1">
        <v>7</v>
      </c>
      <c r="FU9" s="1">
        <v>7</v>
      </c>
      <c r="FV9" s="1">
        <v>7</v>
      </c>
      <c r="FW9" s="1">
        <v>7</v>
      </c>
      <c r="FX9" s="1">
        <v>7</v>
      </c>
      <c r="FY9" s="1">
        <v>7</v>
      </c>
      <c r="FZ9" s="1">
        <v>7</v>
      </c>
      <c r="GA9" s="1">
        <v>7</v>
      </c>
      <c r="GB9" s="1">
        <v>7</v>
      </c>
      <c r="GC9" s="1">
        <v>7</v>
      </c>
      <c r="GD9" s="1">
        <v>7</v>
      </c>
      <c r="GE9" s="1">
        <v>7</v>
      </c>
      <c r="GF9" s="1">
        <v>7</v>
      </c>
      <c r="GG9" s="1">
        <v>7</v>
      </c>
      <c r="GH9" s="1">
        <v>7</v>
      </c>
      <c r="GI9" s="1">
        <v>7</v>
      </c>
      <c r="GJ9" s="1">
        <v>7</v>
      </c>
      <c r="GK9" s="1">
        <v>7</v>
      </c>
      <c r="GL9" s="1">
        <v>7</v>
      </c>
      <c r="GM9" s="1">
        <v>7</v>
      </c>
      <c r="GN9" s="1">
        <v>7</v>
      </c>
      <c r="GO9" s="1">
        <v>7</v>
      </c>
      <c r="GP9" s="1">
        <v>7</v>
      </c>
      <c r="GQ9" s="1">
        <v>7</v>
      </c>
      <c r="GR9" s="1">
        <v>7</v>
      </c>
      <c r="GS9" s="1">
        <v>7</v>
      </c>
      <c r="GT9" s="1">
        <v>7</v>
      </c>
      <c r="GU9" s="1">
        <v>7</v>
      </c>
      <c r="GV9" s="1">
        <v>7</v>
      </c>
      <c r="GW9" s="1">
        <v>7</v>
      </c>
      <c r="GX9" s="1">
        <v>7</v>
      </c>
      <c r="GY9" s="1">
        <v>7</v>
      </c>
      <c r="GZ9" s="1">
        <v>7</v>
      </c>
      <c r="HA9" s="1">
        <v>7</v>
      </c>
      <c r="HB9" s="1">
        <v>7</v>
      </c>
      <c r="HC9" s="1">
        <v>7</v>
      </c>
      <c r="HD9" s="1">
        <v>7</v>
      </c>
      <c r="HE9" s="1">
        <v>7</v>
      </c>
      <c r="HF9" s="1">
        <v>7</v>
      </c>
      <c r="HG9" s="1">
        <v>7</v>
      </c>
      <c r="HH9" s="1">
        <v>7</v>
      </c>
      <c r="HI9" s="1">
        <v>7</v>
      </c>
      <c r="HJ9" s="1">
        <v>7</v>
      </c>
      <c r="HK9" s="1">
        <v>7</v>
      </c>
      <c r="HL9" s="1">
        <v>7</v>
      </c>
      <c r="HM9" s="1">
        <v>7</v>
      </c>
      <c r="HN9" s="1">
        <v>7</v>
      </c>
      <c r="HO9" s="1">
        <v>7</v>
      </c>
      <c r="HP9" s="1">
        <v>7</v>
      </c>
      <c r="HQ9" s="1">
        <v>7</v>
      </c>
      <c r="HR9" s="1">
        <v>7</v>
      </c>
      <c r="HS9" s="1">
        <v>7</v>
      </c>
      <c r="HT9" s="1">
        <v>7</v>
      </c>
      <c r="HU9" s="1">
        <v>7</v>
      </c>
      <c r="HV9" s="1">
        <v>7</v>
      </c>
      <c r="HW9" s="1">
        <v>7</v>
      </c>
      <c r="HX9" s="1">
        <v>7</v>
      </c>
      <c r="HY9" s="1">
        <v>7</v>
      </c>
      <c r="HZ9" s="1">
        <v>7</v>
      </c>
      <c r="IA9" s="1">
        <v>7</v>
      </c>
      <c r="IB9" s="1">
        <v>7</v>
      </c>
      <c r="IC9" s="1">
        <v>7</v>
      </c>
      <c r="ID9" s="1">
        <v>7</v>
      </c>
      <c r="IE9" s="1">
        <v>7</v>
      </c>
      <c r="IF9" s="1">
        <v>7</v>
      </c>
      <c r="IG9" s="1">
        <v>7</v>
      </c>
      <c r="IH9" s="1">
        <v>7</v>
      </c>
      <c r="II9" s="1">
        <v>7</v>
      </c>
      <c r="IJ9" s="1">
        <v>7</v>
      </c>
      <c r="IK9" s="1">
        <v>7</v>
      </c>
      <c r="IL9" s="1">
        <v>7</v>
      </c>
      <c r="IM9" s="1">
        <v>7</v>
      </c>
      <c r="IN9" s="1">
        <v>7</v>
      </c>
      <c r="IO9" s="1">
        <v>7</v>
      </c>
      <c r="IP9" s="1">
        <v>7</v>
      </c>
      <c r="IQ9" s="1">
        <v>7</v>
      </c>
    </row>
    <row r="10" spans="1:251">
      <c r="A10" s="4" t="s">
        <v>258</v>
      </c>
      <c r="B10" s="8" t="s">
        <v>1262</v>
      </c>
      <c r="C10" s="8" t="s">
        <v>1263</v>
      </c>
      <c r="D10" s="8" t="s">
        <v>1264</v>
      </c>
      <c r="E10" s="8" t="s">
        <v>1265</v>
      </c>
      <c r="F10" s="8" t="s">
        <v>1266</v>
      </c>
      <c r="G10" s="8" t="s">
        <v>1267</v>
      </c>
      <c r="H10" s="8" t="s">
        <v>1268</v>
      </c>
      <c r="I10" s="8" t="s">
        <v>1269</v>
      </c>
      <c r="J10" s="8" t="s">
        <v>1270</v>
      </c>
      <c r="K10" s="8" t="s">
        <v>1271</v>
      </c>
      <c r="L10" s="8" t="s">
        <v>1272</v>
      </c>
      <c r="M10" s="8" t="s">
        <v>1273</v>
      </c>
      <c r="N10" s="8" t="s">
        <v>1274</v>
      </c>
      <c r="O10" s="8" t="s">
        <v>1275</v>
      </c>
      <c r="P10" s="8" t="s">
        <v>1276</v>
      </c>
      <c r="Q10" s="8" t="s">
        <v>1277</v>
      </c>
      <c r="R10" s="8" t="s">
        <v>1278</v>
      </c>
      <c r="S10" s="8" t="s">
        <v>1279</v>
      </c>
      <c r="T10" s="8" t="s">
        <v>1280</v>
      </c>
      <c r="U10" s="8" t="s">
        <v>1281</v>
      </c>
      <c r="V10" s="8" t="s">
        <v>1282</v>
      </c>
      <c r="W10" s="8" t="s">
        <v>1283</v>
      </c>
      <c r="X10" s="8" t="s">
        <v>1284</v>
      </c>
      <c r="Y10" s="8" t="s">
        <v>1285</v>
      </c>
      <c r="Z10" s="8" t="s">
        <v>1286</v>
      </c>
      <c r="AA10" s="8" t="s">
        <v>1287</v>
      </c>
      <c r="AB10" s="8" t="s">
        <v>1288</v>
      </c>
      <c r="AC10" s="8" t="s">
        <v>1289</v>
      </c>
      <c r="AD10" s="8" t="s">
        <v>1290</v>
      </c>
      <c r="AE10" s="8" t="s">
        <v>1291</v>
      </c>
      <c r="AF10" s="8" t="s">
        <v>1292</v>
      </c>
      <c r="AG10" s="8" t="s">
        <v>1293</v>
      </c>
      <c r="AH10" s="8" t="s">
        <v>1294</v>
      </c>
      <c r="AI10" s="8" t="s">
        <v>1295</v>
      </c>
      <c r="AJ10" s="8" t="s">
        <v>1296</v>
      </c>
      <c r="AK10" s="8" t="s">
        <v>1297</v>
      </c>
      <c r="AL10" s="8" t="s">
        <v>1298</v>
      </c>
      <c r="AM10" s="8" t="s">
        <v>1299</v>
      </c>
      <c r="AN10" s="8" t="s">
        <v>1300</v>
      </c>
      <c r="AO10" s="8" t="s">
        <v>1301</v>
      </c>
      <c r="AP10" s="8" t="s">
        <v>1302</v>
      </c>
      <c r="AQ10" s="8" t="s">
        <v>1303</v>
      </c>
      <c r="AR10" s="8" t="s">
        <v>1304</v>
      </c>
      <c r="AS10" s="8" t="s">
        <v>1305</v>
      </c>
      <c r="AT10" s="8" t="s">
        <v>1306</v>
      </c>
      <c r="AU10" s="8" t="s">
        <v>1307</v>
      </c>
      <c r="AV10" s="8" t="s">
        <v>1308</v>
      </c>
      <c r="AW10" s="8" t="s">
        <v>1309</v>
      </c>
      <c r="AX10" s="8" t="s">
        <v>1310</v>
      </c>
      <c r="AY10" s="8" t="s">
        <v>1311</v>
      </c>
      <c r="AZ10" s="8" t="s">
        <v>1312</v>
      </c>
      <c r="BA10" s="8" t="s">
        <v>1313</v>
      </c>
      <c r="BB10" s="8" t="s">
        <v>1314</v>
      </c>
      <c r="BC10" s="8" t="s">
        <v>1315</v>
      </c>
      <c r="BD10" s="8" t="s">
        <v>1316</v>
      </c>
      <c r="BE10" s="8" t="s">
        <v>1317</v>
      </c>
      <c r="BF10" s="8" t="s">
        <v>1318</v>
      </c>
      <c r="BG10" s="8" t="s">
        <v>1319</v>
      </c>
      <c r="BH10" s="8" t="s">
        <v>1320</v>
      </c>
      <c r="BI10" s="8" t="s">
        <v>1321</v>
      </c>
      <c r="BJ10" s="8" t="s">
        <v>1322</v>
      </c>
      <c r="BK10" s="8" t="s">
        <v>1323</v>
      </c>
      <c r="BL10" s="8" t="s">
        <v>1324</v>
      </c>
      <c r="BM10" s="8" t="s">
        <v>1325</v>
      </c>
      <c r="BN10" s="8" t="s">
        <v>1326</v>
      </c>
      <c r="BO10" s="8" t="s">
        <v>1327</v>
      </c>
      <c r="BP10" s="8" t="s">
        <v>1328</v>
      </c>
      <c r="BQ10" s="8" t="s">
        <v>1329</v>
      </c>
      <c r="BR10" s="8" t="s">
        <v>1330</v>
      </c>
      <c r="BS10" s="8" t="s">
        <v>1331</v>
      </c>
      <c r="BT10" s="8" t="s">
        <v>1332</v>
      </c>
      <c r="BU10" s="8" t="s">
        <v>1333</v>
      </c>
      <c r="BV10" s="8" t="s">
        <v>1334</v>
      </c>
      <c r="BW10" s="8" t="s">
        <v>1335</v>
      </c>
      <c r="BX10" s="8" t="s">
        <v>1336</v>
      </c>
      <c r="BY10" s="8" t="s">
        <v>1337</v>
      </c>
      <c r="BZ10" s="8" t="s">
        <v>1338</v>
      </c>
      <c r="CA10" s="8" t="s">
        <v>1339</v>
      </c>
      <c r="CB10" s="8" t="s">
        <v>1340</v>
      </c>
      <c r="CC10" s="8" t="s">
        <v>1341</v>
      </c>
      <c r="CD10" s="8" t="s">
        <v>1342</v>
      </c>
      <c r="CE10" s="8" t="s">
        <v>1343</v>
      </c>
      <c r="CF10" s="8" t="s">
        <v>1344</v>
      </c>
      <c r="CG10" s="8" t="s">
        <v>1345</v>
      </c>
      <c r="CH10" s="8" t="s">
        <v>1346</v>
      </c>
      <c r="CI10" s="8" t="s">
        <v>1347</v>
      </c>
      <c r="CJ10" s="8" t="s">
        <v>1348</v>
      </c>
      <c r="CK10" s="8" t="s">
        <v>1349</v>
      </c>
      <c r="CL10" s="8" t="s">
        <v>1350</v>
      </c>
      <c r="CM10" s="8" t="s">
        <v>1351</v>
      </c>
      <c r="CN10" s="8" t="s">
        <v>1352</v>
      </c>
      <c r="CO10" s="8" t="s">
        <v>1353</v>
      </c>
      <c r="CP10" s="8" t="s">
        <v>1354</v>
      </c>
      <c r="CQ10" s="8" t="s">
        <v>1355</v>
      </c>
      <c r="CR10" s="8" t="s">
        <v>1356</v>
      </c>
      <c r="CS10" s="8" t="s">
        <v>1357</v>
      </c>
      <c r="CT10" s="8" t="s">
        <v>1358</v>
      </c>
      <c r="CU10" s="8" t="s">
        <v>1359</v>
      </c>
      <c r="CV10" s="8" t="s">
        <v>1360</v>
      </c>
      <c r="CW10" s="8" t="s">
        <v>1361</v>
      </c>
      <c r="CX10" s="8" t="s">
        <v>1362</v>
      </c>
      <c r="CY10" s="8" t="s">
        <v>1363</v>
      </c>
      <c r="CZ10" s="8" t="s">
        <v>1364</v>
      </c>
      <c r="DA10" s="8" t="s">
        <v>1365</v>
      </c>
      <c r="DB10" s="8" t="s">
        <v>1366</v>
      </c>
      <c r="DC10" s="8" t="s">
        <v>1367</v>
      </c>
      <c r="DD10" s="8" t="s">
        <v>1368</v>
      </c>
      <c r="DE10" s="8" t="s">
        <v>1369</v>
      </c>
      <c r="DF10" s="8" t="s">
        <v>1370</v>
      </c>
      <c r="DG10" s="8" t="s">
        <v>1371</v>
      </c>
      <c r="DH10" s="8" t="s">
        <v>1372</v>
      </c>
      <c r="DI10" s="8" t="s">
        <v>1373</v>
      </c>
      <c r="DJ10" s="8" t="s">
        <v>1374</v>
      </c>
      <c r="DK10" s="8" t="s">
        <v>1375</v>
      </c>
      <c r="DL10" s="8" t="s">
        <v>1376</v>
      </c>
      <c r="DM10" s="8" t="s">
        <v>1377</v>
      </c>
      <c r="DN10" s="8" t="s">
        <v>1378</v>
      </c>
      <c r="DO10" s="8" t="s">
        <v>1379</v>
      </c>
      <c r="DP10" s="8" t="s">
        <v>1380</v>
      </c>
      <c r="DQ10" s="8" t="s">
        <v>1381</v>
      </c>
      <c r="DR10" s="8" t="s">
        <v>1382</v>
      </c>
      <c r="DS10" s="8" t="s">
        <v>1383</v>
      </c>
      <c r="DT10" s="8" t="s">
        <v>1384</v>
      </c>
      <c r="DU10" s="8" t="s">
        <v>1385</v>
      </c>
      <c r="DV10" s="8" t="s">
        <v>1386</v>
      </c>
      <c r="DW10" s="8" t="s">
        <v>1387</v>
      </c>
      <c r="DX10" s="8" t="s">
        <v>1388</v>
      </c>
      <c r="DY10" s="8" t="s">
        <v>1389</v>
      </c>
      <c r="DZ10" s="8" t="s">
        <v>1390</v>
      </c>
      <c r="EA10" s="8" t="s">
        <v>1391</v>
      </c>
      <c r="EB10" s="8" t="s">
        <v>1392</v>
      </c>
      <c r="EC10" s="8" t="s">
        <v>1393</v>
      </c>
      <c r="ED10" s="8" t="s">
        <v>1394</v>
      </c>
      <c r="EE10" s="8" t="s">
        <v>1395</v>
      </c>
      <c r="EF10" s="8" t="s">
        <v>1396</v>
      </c>
      <c r="EG10" s="8" t="s">
        <v>1397</v>
      </c>
      <c r="EH10" s="8" t="s">
        <v>1398</v>
      </c>
      <c r="EI10" s="8" t="s">
        <v>1399</v>
      </c>
      <c r="EJ10" s="8" t="s">
        <v>1400</v>
      </c>
      <c r="EK10" s="8" t="s">
        <v>1401</v>
      </c>
      <c r="EL10" s="8" t="s">
        <v>1402</v>
      </c>
      <c r="EM10" s="8" t="s">
        <v>1403</v>
      </c>
      <c r="EN10" s="8" t="s">
        <v>1404</v>
      </c>
      <c r="EO10" s="8" t="s">
        <v>1405</v>
      </c>
      <c r="EP10" s="8" t="s">
        <v>1406</v>
      </c>
      <c r="EQ10" s="8" t="s">
        <v>1407</v>
      </c>
      <c r="ER10" s="8" t="s">
        <v>1408</v>
      </c>
      <c r="ES10" s="8" t="s">
        <v>1409</v>
      </c>
      <c r="ET10" s="8" t="s">
        <v>1410</v>
      </c>
      <c r="EU10" s="8" t="s">
        <v>1411</v>
      </c>
      <c r="EV10" s="8" t="s">
        <v>1412</v>
      </c>
      <c r="EW10" s="8" t="s">
        <v>1413</v>
      </c>
      <c r="EX10" s="8" t="s">
        <v>1414</v>
      </c>
      <c r="EY10" s="8" t="s">
        <v>1415</v>
      </c>
      <c r="EZ10" s="8" t="s">
        <v>1416</v>
      </c>
      <c r="FA10" s="8" t="s">
        <v>1417</v>
      </c>
      <c r="FB10" s="8" t="s">
        <v>1418</v>
      </c>
      <c r="FC10" s="8" t="s">
        <v>1419</v>
      </c>
      <c r="FD10" s="8" t="s">
        <v>1420</v>
      </c>
      <c r="FE10" s="8" t="s">
        <v>1421</v>
      </c>
      <c r="FF10" s="8" t="s">
        <v>1422</v>
      </c>
      <c r="FG10" s="8" t="s">
        <v>1423</v>
      </c>
      <c r="FH10" s="8" t="s">
        <v>1424</v>
      </c>
      <c r="FI10" s="8" t="s">
        <v>1425</v>
      </c>
      <c r="FJ10" s="8" t="s">
        <v>1426</v>
      </c>
      <c r="FK10" s="8" t="s">
        <v>1427</v>
      </c>
      <c r="FL10" s="8" t="s">
        <v>1428</v>
      </c>
      <c r="FM10" s="8" t="s">
        <v>1429</v>
      </c>
      <c r="FN10" s="8" t="s">
        <v>1430</v>
      </c>
      <c r="FO10" s="8" t="s">
        <v>1431</v>
      </c>
      <c r="FP10" s="8" t="s">
        <v>1432</v>
      </c>
      <c r="FQ10" s="8" t="s">
        <v>1433</v>
      </c>
      <c r="FR10" s="8" t="s">
        <v>1434</v>
      </c>
      <c r="FS10" s="8" t="s">
        <v>1435</v>
      </c>
      <c r="FT10" s="8" t="s">
        <v>1436</v>
      </c>
      <c r="FU10" s="8" t="s">
        <v>1437</v>
      </c>
      <c r="FV10" s="8" t="s">
        <v>1438</v>
      </c>
      <c r="FW10" s="8" t="s">
        <v>1439</v>
      </c>
      <c r="FX10" s="8" t="s">
        <v>1440</v>
      </c>
      <c r="FY10" s="8" t="s">
        <v>1441</v>
      </c>
      <c r="FZ10" s="8" t="s">
        <v>1442</v>
      </c>
      <c r="GA10" s="8" t="s">
        <v>1443</v>
      </c>
      <c r="GB10" s="8" t="s">
        <v>1444</v>
      </c>
      <c r="GC10" s="8" t="s">
        <v>1445</v>
      </c>
      <c r="GD10" s="8" t="s">
        <v>1446</v>
      </c>
      <c r="GE10" s="8" t="s">
        <v>1447</v>
      </c>
      <c r="GF10" s="8" t="s">
        <v>1448</v>
      </c>
      <c r="GG10" s="8" t="s">
        <v>1449</v>
      </c>
      <c r="GH10" s="8" t="s">
        <v>1450</v>
      </c>
      <c r="GI10" s="8" t="s">
        <v>1451</v>
      </c>
      <c r="GJ10" s="8" t="s">
        <v>1452</v>
      </c>
      <c r="GK10" s="8" t="s">
        <v>1453</v>
      </c>
      <c r="GL10" s="8" t="s">
        <v>1454</v>
      </c>
      <c r="GM10" s="8" t="s">
        <v>1455</v>
      </c>
      <c r="GN10" s="8" t="s">
        <v>1456</v>
      </c>
      <c r="GO10" s="8" t="s">
        <v>1457</v>
      </c>
      <c r="GP10" s="8" t="s">
        <v>1458</v>
      </c>
      <c r="GQ10" s="8" t="s">
        <v>1459</v>
      </c>
      <c r="GR10" s="8" t="s">
        <v>1460</v>
      </c>
      <c r="GS10" s="8" t="s">
        <v>1461</v>
      </c>
      <c r="GT10" s="8" t="s">
        <v>1462</v>
      </c>
      <c r="GU10" s="8" t="s">
        <v>1463</v>
      </c>
      <c r="GV10" s="8" t="s">
        <v>1464</v>
      </c>
      <c r="GW10" s="8" t="s">
        <v>1465</v>
      </c>
      <c r="GX10" s="8" t="s">
        <v>1466</v>
      </c>
      <c r="GY10" s="8" t="s">
        <v>1467</v>
      </c>
      <c r="GZ10" s="8" t="s">
        <v>1468</v>
      </c>
      <c r="HA10" s="8" t="s">
        <v>1469</v>
      </c>
      <c r="HB10" s="8" t="s">
        <v>1470</v>
      </c>
      <c r="HC10" s="8" t="s">
        <v>1471</v>
      </c>
      <c r="HD10" s="8" t="s">
        <v>1472</v>
      </c>
      <c r="HE10" s="8" t="s">
        <v>1473</v>
      </c>
      <c r="HF10" s="8" t="s">
        <v>1474</v>
      </c>
      <c r="HG10" s="8" t="s">
        <v>1475</v>
      </c>
      <c r="HH10" s="8" t="s">
        <v>1476</v>
      </c>
      <c r="HI10" s="8" t="s">
        <v>1477</v>
      </c>
      <c r="HJ10" s="8" t="s">
        <v>1478</v>
      </c>
      <c r="HK10" s="8" t="s">
        <v>1479</v>
      </c>
      <c r="HL10" s="8" t="s">
        <v>1480</v>
      </c>
      <c r="HM10" s="8" t="s">
        <v>1481</v>
      </c>
      <c r="HN10" s="8" t="s">
        <v>1482</v>
      </c>
      <c r="HO10" s="8" t="s">
        <v>1483</v>
      </c>
      <c r="HP10" s="8" t="s">
        <v>1484</v>
      </c>
      <c r="HQ10" s="8" t="s">
        <v>1485</v>
      </c>
      <c r="HR10" s="8" t="s">
        <v>1486</v>
      </c>
      <c r="HS10" s="8" t="s">
        <v>1487</v>
      </c>
      <c r="HT10" s="8" t="s">
        <v>1488</v>
      </c>
      <c r="HU10" s="8" t="s">
        <v>1489</v>
      </c>
      <c r="HV10" s="8" t="s">
        <v>1490</v>
      </c>
      <c r="HW10" s="8" t="s">
        <v>1491</v>
      </c>
      <c r="HX10" s="8" t="s">
        <v>1492</v>
      </c>
      <c r="HY10" s="8" t="s">
        <v>1493</v>
      </c>
      <c r="HZ10" s="8" t="s">
        <v>1494</v>
      </c>
      <c r="IA10" s="8" t="s">
        <v>1495</v>
      </c>
      <c r="IB10" s="8" t="s">
        <v>1496</v>
      </c>
      <c r="IC10" s="8" t="s">
        <v>1497</v>
      </c>
      <c r="ID10" s="8" t="s">
        <v>1498</v>
      </c>
      <c r="IE10" s="8" t="s">
        <v>1499</v>
      </c>
      <c r="IF10" s="8" t="s">
        <v>1500</v>
      </c>
      <c r="IG10" s="8" t="s">
        <v>1501</v>
      </c>
      <c r="IH10" s="8" t="s">
        <v>1502</v>
      </c>
      <c r="II10" s="8" t="s">
        <v>1503</v>
      </c>
      <c r="IJ10" s="8" t="s">
        <v>1504</v>
      </c>
      <c r="IK10" s="8" t="s">
        <v>1505</v>
      </c>
      <c r="IL10" s="8" t="s">
        <v>1506</v>
      </c>
      <c r="IM10" s="8" t="s">
        <v>1507</v>
      </c>
      <c r="IN10" s="8" t="s">
        <v>1508</v>
      </c>
      <c r="IO10" s="8" t="s">
        <v>1509</v>
      </c>
      <c r="IP10" s="8" t="s">
        <v>1510</v>
      </c>
      <c r="IQ10" s="8" t="s">
        <v>1511</v>
      </c>
    </row>
    <row r="11" spans="1:251">
      <c r="A11" s="10">
        <v>42036</v>
      </c>
      <c r="B11" s="9">
        <v>38.481999999999999</v>
      </c>
      <c r="C11" s="9">
        <v>35.454000000000001</v>
      </c>
      <c r="D11" s="9">
        <v>4.8289999999999997</v>
      </c>
      <c r="E11" s="9">
        <v>30.625</v>
      </c>
      <c r="F11" s="9">
        <v>850.31299999999999</v>
      </c>
      <c r="G11" s="9">
        <v>357.62599999999998</v>
      </c>
      <c r="H11" s="9">
        <v>492.68700000000001</v>
      </c>
      <c r="I11" s="9">
        <v>497.15800000000002</v>
      </c>
      <c r="J11" s="9">
        <v>208.13</v>
      </c>
      <c r="K11" s="9">
        <v>289.02800000000002</v>
      </c>
      <c r="L11" s="9">
        <v>57.142000000000003</v>
      </c>
      <c r="M11" s="9">
        <v>22.114000000000001</v>
      </c>
      <c r="N11" s="9">
        <v>35.027999999999999</v>
      </c>
      <c r="O11" s="9">
        <v>440.01600000000002</v>
      </c>
      <c r="P11" s="9">
        <v>186.01599999999999</v>
      </c>
      <c r="Q11" s="9">
        <v>254</v>
      </c>
      <c r="R11" s="9">
        <v>4176.9970000000003</v>
      </c>
      <c r="S11" s="9">
        <v>2220.2660000000001</v>
      </c>
      <c r="T11" s="9">
        <v>1956.731</v>
      </c>
      <c r="U11" s="9">
        <v>1605.1759999999999</v>
      </c>
      <c r="V11" s="9">
        <v>618.61300000000006</v>
      </c>
      <c r="W11" s="9">
        <v>986.56299999999999</v>
      </c>
      <c r="X11" s="9">
        <v>244.959</v>
      </c>
      <c r="Y11" s="9">
        <v>83.564999999999998</v>
      </c>
      <c r="Z11" s="9">
        <v>161.39500000000001</v>
      </c>
      <c r="AA11" s="9">
        <v>3307.1819999999998</v>
      </c>
      <c r="AB11" s="9">
        <v>1591.412</v>
      </c>
      <c r="AC11" s="9">
        <v>1715.769</v>
      </c>
      <c r="AD11" s="9">
        <v>420.90300000000002</v>
      </c>
      <c r="AE11" s="9">
        <v>267.89600000000002</v>
      </c>
      <c r="AF11" s="9">
        <v>153.00700000000001</v>
      </c>
      <c r="AG11" s="9">
        <v>24.786000000000001</v>
      </c>
      <c r="AH11" s="9">
        <v>16.597000000000001</v>
      </c>
      <c r="AI11" s="9">
        <v>8.1890000000000001</v>
      </c>
      <c r="AJ11" s="9">
        <v>22.355</v>
      </c>
      <c r="AK11" s="9">
        <v>14.166</v>
      </c>
      <c r="AL11" s="9">
        <v>8.1890000000000001</v>
      </c>
      <c r="AM11" s="9">
        <v>4.3280000000000003</v>
      </c>
      <c r="AN11" s="9">
        <v>3.0249999999999999</v>
      </c>
      <c r="AO11" s="9">
        <v>1.302</v>
      </c>
      <c r="AP11" s="9">
        <v>24.684999999999999</v>
      </c>
      <c r="AQ11" s="9">
        <v>16.690000000000001</v>
      </c>
      <c r="AR11" s="9">
        <v>7.9950000000000001</v>
      </c>
      <c r="AS11" s="9">
        <v>20.585999999999999</v>
      </c>
      <c r="AT11" s="9">
        <v>12.868</v>
      </c>
      <c r="AU11" s="9">
        <v>7.718</v>
      </c>
      <c r="AV11" s="9">
        <v>22.49</v>
      </c>
      <c r="AW11" s="9">
        <v>13.505000000000001</v>
      </c>
      <c r="AX11" s="9">
        <v>8.9849999999999994</v>
      </c>
      <c r="AY11" s="9">
        <v>398.41300000000001</v>
      </c>
      <c r="AZ11" s="9">
        <v>254.39099999999999</v>
      </c>
      <c r="BA11" s="9">
        <v>144.02199999999999</v>
      </c>
      <c r="BB11" s="9">
        <v>16.920999999999999</v>
      </c>
      <c r="BC11" s="9">
        <v>10.066000000000001</v>
      </c>
      <c r="BD11" s="9">
        <v>6.8550000000000004</v>
      </c>
      <c r="BE11" s="9">
        <v>197.77699999999999</v>
      </c>
      <c r="BF11" s="9">
        <v>110.518</v>
      </c>
      <c r="BG11" s="9">
        <v>87.259</v>
      </c>
      <c r="BH11" s="9">
        <v>11.733000000000001</v>
      </c>
      <c r="BI11" s="9">
        <v>9.2040000000000006</v>
      </c>
      <c r="BJ11" s="9">
        <v>2.528</v>
      </c>
      <c r="BK11" s="9">
        <v>502.99099999999999</v>
      </c>
      <c r="BL11" s="9">
        <v>316.57799999999997</v>
      </c>
      <c r="BM11" s="9">
        <v>186.41300000000001</v>
      </c>
      <c r="BN11" s="9">
        <v>482.19099999999997</v>
      </c>
      <c r="BO11" s="9">
        <v>305.339</v>
      </c>
      <c r="BP11" s="9">
        <v>176.85300000000001</v>
      </c>
      <c r="BQ11" s="9">
        <v>406.13099999999997</v>
      </c>
      <c r="BR11" s="9">
        <v>257.98599999999999</v>
      </c>
      <c r="BS11" s="9">
        <v>148.14500000000001</v>
      </c>
      <c r="BT11" s="9">
        <v>135.84200000000001</v>
      </c>
      <c r="BU11" s="9">
        <v>80.462000000000003</v>
      </c>
      <c r="BV11" s="9">
        <v>55.38</v>
      </c>
      <c r="BW11" s="9">
        <v>89.105000000000004</v>
      </c>
      <c r="BX11" s="9">
        <v>51.22</v>
      </c>
      <c r="BY11" s="9">
        <v>37.884</v>
      </c>
      <c r="BZ11" s="9">
        <v>7.016</v>
      </c>
      <c r="CA11" s="9">
        <v>2.5379999999999998</v>
      </c>
      <c r="CB11" s="9">
        <v>4.4790000000000001</v>
      </c>
      <c r="CC11" s="9">
        <v>7.8789999999999996</v>
      </c>
      <c r="CD11" s="9">
        <v>5.47</v>
      </c>
      <c r="CE11" s="9">
        <v>2.4089999999999998</v>
      </c>
      <c r="CF11" s="9">
        <v>2878.3989999999999</v>
      </c>
      <c r="CG11" s="9">
        <v>1318.047</v>
      </c>
      <c r="CH11" s="9">
        <v>1560.3530000000001</v>
      </c>
      <c r="CI11" s="9">
        <v>105.373</v>
      </c>
      <c r="CJ11" s="9">
        <v>61.896999999999998</v>
      </c>
      <c r="CK11" s="9">
        <v>43.475999999999999</v>
      </c>
      <c r="CL11" s="9">
        <v>8.5630000000000006</v>
      </c>
      <c r="CM11" s="9">
        <v>5.85</v>
      </c>
      <c r="CN11" s="9">
        <v>2.7130000000000001</v>
      </c>
      <c r="CO11" s="9">
        <v>98.765000000000001</v>
      </c>
      <c r="CP11" s="9">
        <v>57.628</v>
      </c>
      <c r="CQ11" s="9">
        <v>41.137999999999998</v>
      </c>
      <c r="CR11" s="9">
        <v>7.6230000000000002</v>
      </c>
      <c r="CS11" s="9">
        <v>2.2850000000000001</v>
      </c>
      <c r="CT11" s="9">
        <v>5.3380000000000001</v>
      </c>
      <c r="CU11" s="9">
        <v>91.143000000000001</v>
      </c>
      <c r="CV11" s="9">
        <v>55.343000000000004</v>
      </c>
      <c r="CW11" s="9">
        <v>35.799999999999997</v>
      </c>
      <c r="CX11" s="9">
        <v>26.344999999999999</v>
      </c>
      <c r="CY11" s="9">
        <v>15.608000000000001</v>
      </c>
      <c r="CZ11" s="9">
        <v>10.737</v>
      </c>
      <c r="DA11" s="9">
        <v>7.0979999999999999</v>
      </c>
      <c r="DB11" s="9">
        <v>4.2699999999999996</v>
      </c>
      <c r="DC11" s="9">
        <v>2.8290000000000002</v>
      </c>
      <c r="DD11" s="9">
        <v>4.2830000000000004</v>
      </c>
      <c r="DE11" s="9">
        <v>1.9330000000000001</v>
      </c>
      <c r="DF11" s="9">
        <v>2.35</v>
      </c>
      <c r="DG11" s="9">
        <v>797.74099999999999</v>
      </c>
      <c r="DH11" s="9">
        <v>468.04</v>
      </c>
      <c r="DI11" s="9">
        <v>329.70100000000002</v>
      </c>
      <c r="DJ11" s="9">
        <v>113.74299999999999</v>
      </c>
      <c r="DK11" s="9">
        <v>67.367000000000004</v>
      </c>
      <c r="DL11" s="9">
        <v>46.375999999999998</v>
      </c>
      <c r="DM11" s="9">
        <v>9.1950000000000003</v>
      </c>
      <c r="DN11" s="9">
        <v>3.1629999999999998</v>
      </c>
      <c r="DO11" s="9">
        <v>6.032</v>
      </c>
      <c r="DP11" s="9">
        <v>104.547</v>
      </c>
      <c r="DQ11" s="9">
        <v>64.203999999999994</v>
      </c>
      <c r="DR11" s="9">
        <v>40.343000000000004</v>
      </c>
      <c r="DS11" s="9">
        <v>430.09800000000001</v>
      </c>
      <c r="DT11" s="9">
        <v>271.05900000000003</v>
      </c>
      <c r="DU11" s="9">
        <v>159.04</v>
      </c>
      <c r="DV11" s="9">
        <v>2877.0830000000001</v>
      </c>
      <c r="DW11" s="9">
        <v>1320.3530000000001</v>
      </c>
      <c r="DX11" s="9">
        <v>1556.73</v>
      </c>
      <c r="DY11" s="9">
        <v>96.584000000000003</v>
      </c>
      <c r="DZ11" s="9">
        <v>57.078000000000003</v>
      </c>
      <c r="EA11" s="9">
        <v>39.506</v>
      </c>
      <c r="EB11" s="9">
        <v>6013.5680000000002</v>
      </c>
      <c r="EC11" s="9">
        <v>2970.7640000000001</v>
      </c>
      <c r="ED11" s="9">
        <v>3042.8040000000001</v>
      </c>
      <c r="EE11" s="9">
        <v>3645.2159999999999</v>
      </c>
      <c r="EF11" s="9">
        <v>1971.1310000000001</v>
      </c>
      <c r="EG11" s="9">
        <v>1674.085</v>
      </c>
      <c r="EH11" s="9">
        <v>473.96100000000001</v>
      </c>
      <c r="EI11" s="9">
        <v>241.679</v>
      </c>
      <c r="EJ11" s="9">
        <v>232.28200000000001</v>
      </c>
      <c r="EK11" s="9">
        <v>311.41000000000003</v>
      </c>
      <c r="EL11" s="9">
        <v>116.28400000000001</v>
      </c>
      <c r="EM11" s="9">
        <v>195.126</v>
      </c>
      <c r="EN11" s="9">
        <v>170.661</v>
      </c>
      <c r="EO11" s="9">
        <v>81.272000000000006</v>
      </c>
      <c r="EP11" s="9">
        <v>89.388999999999996</v>
      </c>
      <c r="EQ11" s="9">
        <v>310.67200000000003</v>
      </c>
      <c r="ER11" s="9">
        <v>128.62100000000001</v>
      </c>
      <c r="ES11" s="9">
        <v>182.05</v>
      </c>
      <c r="ET11" s="9">
        <v>288.36900000000003</v>
      </c>
      <c r="EU11" s="9">
        <v>110.348</v>
      </c>
      <c r="EV11" s="9">
        <v>178.02099999999999</v>
      </c>
      <c r="EW11" s="9">
        <v>639.71299999999997</v>
      </c>
      <c r="EX11" s="9">
        <v>345.47199999999998</v>
      </c>
      <c r="EY11" s="9">
        <v>294.24099999999999</v>
      </c>
      <c r="EZ11" s="9">
        <v>3005.5030000000002</v>
      </c>
      <c r="FA11" s="9">
        <v>1625.6590000000001</v>
      </c>
      <c r="FB11" s="9">
        <v>1379.8440000000001</v>
      </c>
      <c r="FC11" s="9">
        <v>583.21699999999998</v>
      </c>
      <c r="FD11" s="9">
        <v>309.577</v>
      </c>
      <c r="FE11" s="9">
        <v>273.64100000000002</v>
      </c>
      <c r="FF11" s="9">
        <v>2433.9580000000001</v>
      </c>
      <c r="FG11" s="9">
        <v>1238.3109999999999</v>
      </c>
      <c r="FH11" s="9">
        <v>1195.6469999999999</v>
      </c>
      <c r="FI11" s="9">
        <v>268.79599999999999</v>
      </c>
      <c r="FJ11" s="9">
        <v>133.131</v>
      </c>
      <c r="FK11" s="9">
        <v>135.66499999999999</v>
      </c>
      <c r="FL11" s="9">
        <v>3903.6550000000002</v>
      </c>
      <c r="FM11" s="9">
        <v>2094.4749999999999</v>
      </c>
      <c r="FN11" s="9">
        <v>1809.18</v>
      </c>
      <c r="FO11" s="9">
        <v>3520.1869999999999</v>
      </c>
      <c r="FP11" s="9">
        <v>1897.4770000000001</v>
      </c>
      <c r="FQ11" s="9">
        <v>1622.71</v>
      </c>
      <c r="FR11" s="9">
        <v>3291.6909999999998</v>
      </c>
      <c r="FS11" s="9">
        <v>1792.98</v>
      </c>
      <c r="FT11" s="9">
        <v>1498.711</v>
      </c>
      <c r="FU11" s="9">
        <v>867.27099999999996</v>
      </c>
      <c r="FV11" s="9">
        <v>445.08</v>
      </c>
      <c r="FW11" s="9">
        <v>422.19099999999997</v>
      </c>
      <c r="FX11" s="9">
        <v>527.33500000000004</v>
      </c>
      <c r="FY11" s="9">
        <v>280.37900000000002</v>
      </c>
      <c r="FZ11" s="9">
        <v>246.95599999999999</v>
      </c>
      <c r="GA11" s="9">
        <v>268.89600000000002</v>
      </c>
      <c r="GB11" s="9">
        <v>157.035</v>
      </c>
      <c r="GC11" s="9">
        <v>111.861</v>
      </c>
      <c r="GD11" s="9">
        <v>240.73</v>
      </c>
      <c r="GE11" s="9">
        <v>126.729</v>
      </c>
      <c r="GF11" s="9">
        <v>114.001</v>
      </c>
      <c r="GG11" s="9">
        <v>2127.623</v>
      </c>
      <c r="GH11" s="9">
        <v>872.904</v>
      </c>
      <c r="GI11" s="9">
        <v>1254.7190000000001</v>
      </c>
      <c r="GJ11" s="9">
        <v>432.77</v>
      </c>
      <c r="GK11" s="9">
        <v>158.989</v>
      </c>
      <c r="GL11" s="9">
        <v>273.78100000000001</v>
      </c>
      <c r="GM11" s="9">
        <v>100.015</v>
      </c>
      <c r="GN11" s="9">
        <v>42.274000000000001</v>
      </c>
      <c r="GO11" s="9">
        <v>57.741</v>
      </c>
      <c r="GP11" s="9">
        <v>364.495</v>
      </c>
      <c r="GQ11" s="9">
        <v>136.01</v>
      </c>
      <c r="GR11" s="9">
        <v>228.48599999999999</v>
      </c>
      <c r="GS11" s="9">
        <v>49.273000000000003</v>
      </c>
      <c r="GT11" s="9">
        <v>19.065999999999999</v>
      </c>
      <c r="GU11" s="9">
        <v>30.207000000000001</v>
      </c>
      <c r="GV11" s="9">
        <v>297.84100000000001</v>
      </c>
      <c r="GW11" s="9">
        <v>109.142</v>
      </c>
      <c r="GX11" s="9">
        <v>188.69900000000001</v>
      </c>
      <c r="GY11" s="9">
        <v>40.140999999999998</v>
      </c>
      <c r="GZ11" s="9">
        <v>19.172999999999998</v>
      </c>
      <c r="HA11" s="9">
        <v>20.968</v>
      </c>
      <c r="HB11" s="9">
        <v>71.043000000000006</v>
      </c>
      <c r="HC11" s="9">
        <v>22.978999999999999</v>
      </c>
      <c r="HD11" s="9">
        <v>48.064</v>
      </c>
      <c r="HE11" s="9">
        <v>89.942999999999998</v>
      </c>
      <c r="HF11" s="9">
        <v>4.7990000000000004</v>
      </c>
      <c r="HG11" s="9">
        <v>85.144999999999996</v>
      </c>
      <c r="HH11" s="9">
        <v>840.58399999999995</v>
      </c>
      <c r="HI11" s="9">
        <v>356.06299999999999</v>
      </c>
      <c r="HJ11" s="9">
        <v>484.52</v>
      </c>
      <c r="HK11" s="9">
        <v>676.26800000000003</v>
      </c>
      <c r="HL11" s="9">
        <v>285.71800000000002</v>
      </c>
      <c r="HM11" s="9">
        <v>390.55099999999999</v>
      </c>
      <c r="HN11" s="9">
        <v>74.320999999999998</v>
      </c>
      <c r="HO11" s="9">
        <v>30.231000000000002</v>
      </c>
      <c r="HP11" s="9">
        <v>44.091000000000001</v>
      </c>
      <c r="HQ11" s="9">
        <v>601.947</v>
      </c>
      <c r="HR11" s="9">
        <v>255.48699999999999</v>
      </c>
      <c r="HS11" s="9">
        <v>346.46</v>
      </c>
      <c r="HT11" s="9">
        <v>3719.5369999999998</v>
      </c>
      <c r="HU11" s="9">
        <v>2001.3610000000001</v>
      </c>
      <c r="HV11" s="9">
        <v>1718.1759999999999</v>
      </c>
      <c r="HW11" s="9">
        <v>2294.0309999999999</v>
      </c>
      <c r="HX11" s="9">
        <v>969.40300000000002</v>
      </c>
      <c r="HY11" s="9">
        <v>1324.6279999999999</v>
      </c>
      <c r="HZ11" s="9">
        <v>348.61399999999998</v>
      </c>
      <c r="IA11" s="9">
        <v>133.255</v>
      </c>
      <c r="IB11" s="9">
        <v>215.36</v>
      </c>
      <c r="IC11" s="9">
        <v>4783.8900000000003</v>
      </c>
      <c r="ID11" s="9">
        <v>2362.6080000000002</v>
      </c>
      <c r="IE11" s="9">
        <v>2421.2820000000002</v>
      </c>
      <c r="IF11" s="9">
        <v>2981.3409999999999</v>
      </c>
      <c r="IG11" s="9">
        <v>1609.9639999999999</v>
      </c>
      <c r="IH11" s="9">
        <v>1371.377</v>
      </c>
      <c r="II11" s="9">
        <v>458.51400000000001</v>
      </c>
      <c r="IJ11" s="9">
        <v>245.839</v>
      </c>
      <c r="IK11" s="9">
        <v>212.67500000000001</v>
      </c>
      <c r="IL11" s="9">
        <v>289.59100000000001</v>
      </c>
      <c r="IM11" s="9">
        <v>114.032</v>
      </c>
      <c r="IN11" s="9">
        <v>175.559</v>
      </c>
      <c r="IO11" s="9">
        <v>135.50800000000001</v>
      </c>
      <c r="IP11" s="9">
        <v>64.616</v>
      </c>
      <c r="IQ11" s="9">
        <v>70.891999999999996</v>
      </c>
    </row>
    <row r="12" spans="1:251">
      <c r="A12" s="10">
        <v>42401</v>
      </c>
      <c r="B12" s="9">
        <v>33.851999999999997</v>
      </c>
      <c r="C12" s="9">
        <v>37.433999999999997</v>
      </c>
      <c r="D12" s="9">
        <v>4.7270000000000003</v>
      </c>
      <c r="E12" s="9">
        <v>32.706000000000003</v>
      </c>
      <c r="F12" s="9">
        <v>838.46600000000001</v>
      </c>
      <c r="G12" s="9">
        <v>355.49799999999999</v>
      </c>
      <c r="H12" s="9">
        <v>482.96800000000002</v>
      </c>
      <c r="I12" s="9">
        <v>515.58600000000001</v>
      </c>
      <c r="J12" s="9">
        <v>230.05</v>
      </c>
      <c r="K12" s="9">
        <v>285.536</v>
      </c>
      <c r="L12" s="9">
        <v>66.77</v>
      </c>
      <c r="M12" s="9">
        <v>28.146000000000001</v>
      </c>
      <c r="N12" s="9">
        <v>38.624000000000002</v>
      </c>
      <c r="O12" s="9">
        <v>448.81599999999997</v>
      </c>
      <c r="P12" s="9">
        <v>201.904</v>
      </c>
      <c r="Q12" s="9">
        <v>246.91200000000001</v>
      </c>
      <c r="R12" s="9">
        <v>4297.0619999999999</v>
      </c>
      <c r="S12" s="9">
        <v>2266.703</v>
      </c>
      <c r="T12" s="9">
        <v>2030.3589999999999</v>
      </c>
      <c r="U12" s="9">
        <v>1567.8489999999999</v>
      </c>
      <c r="V12" s="9">
        <v>606.69899999999996</v>
      </c>
      <c r="W12" s="9">
        <v>961.15</v>
      </c>
      <c r="X12" s="9">
        <v>257.35500000000002</v>
      </c>
      <c r="Y12" s="9">
        <v>98.492999999999995</v>
      </c>
      <c r="Z12" s="9">
        <v>158.86199999999999</v>
      </c>
      <c r="AA12" s="9">
        <v>3415.384</v>
      </c>
      <c r="AB12" s="9">
        <v>1635.8489999999999</v>
      </c>
      <c r="AC12" s="9">
        <v>1779.5350000000001</v>
      </c>
      <c r="AD12" s="9">
        <v>445.971</v>
      </c>
      <c r="AE12" s="9">
        <v>274.375</v>
      </c>
      <c r="AF12" s="9">
        <v>171.596</v>
      </c>
      <c r="AG12" s="9">
        <v>23.994</v>
      </c>
      <c r="AH12" s="9">
        <v>16.913</v>
      </c>
      <c r="AI12" s="9">
        <v>7.0810000000000004</v>
      </c>
      <c r="AJ12" s="9">
        <v>20.585999999999999</v>
      </c>
      <c r="AK12" s="9">
        <v>14.114000000000001</v>
      </c>
      <c r="AL12" s="9">
        <v>6.4720000000000004</v>
      </c>
      <c r="AM12" s="9">
        <v>6.4649999999999999</v>
      </c>
      <c r="AN12" s="9">
        <v>6.0670000000000002</v>
      </c>
      <c r="AO12" s="9">
        <v>0.39800000000000002</v>
      </c>
      <c r="AP12" s="9">
        <v>23.702999999999999</v>
      </c>
      <c r="AQ12" s="9">
        <v>16.305</v>
      </c>
      <c r="AR12" s="9">
        <v>7.3979999999999997</v>
      </c>
      <c r="AS12" s="9">
        <v>20.013999999999999</v>
      </c>
      <c r="AT12" s="9">
        <v>13.542</v>
      </c>
      <c r="AU12" s="9">
        <v>6.4720000000000004</v>
      </c>
      <c r="AV12" s="9">
        <v>19.404</v>
      </c>
      <c r="AW12" s="9">
        <v>13.122999999999999</v>
      </c>
      <c r="AX12" s="9">
        <v>6.2809999999999997</v>
      </c>
      <c r="AY12" s="9">
        <v>426.56799999999998</v>
      </c>
      <c r="AZ12" s="9">
        <v>261.25200000000001</v>
      </c>
      <c r="BA12" s="9">
        <v>165.315</v>
      </c>
      <c r="BB12" s="9">
        <v>14.339</v>
      </c>
      <c r="BC12" s="9">
        <v>10.211</v>
      </c>
      <c r="BD12" s="9">
        <v>4.1280000000000001</v>
      </c>
      <c r="BE12" s="9">
        <v>215.339</v>
      </c>
      <c r="BF12" s="9">
        <v>114.04</v>
      </c>
      <c r="BG12" s="9">
        <v>101.298</v>
      </c>
      <c r="BH12" s="9">
        <v>9.6769999999999996</v>
      </c>
      <c r="BI12" s="9">
        <v>6.274</v>
      </c>
      <c r="BJ12" s="9">
        <v>3.403</v>
      </c>
      <c r="BK12" s="9">
        <v>544.35900000000004</v>
      </c>
      <c r="BL12" s="9">
        <v>333.22800000000001</v>
      </c>
      <c r="BM12" s="9">
        <v>211.131</v>
      </c>
      <c r="BN12" s="9">
        <v>526.74900000000002</v>
      </c>
      <c r="BO12" s="9">
        <v>322.51</v>
      </c>
      <c r="BP12" s="9">
        <v>204.239</v>
      </c>
      <c r="BQ12" s="9">
        <v>432.35199999999998</v>
      </c>
      <c r="BR12" s="9">
        <v>265.459</v>
      </c>
      <c r="BS12" s="9">
        <v>166.893</v>
      </c>
      <c r="BT12" s="9">
        <v>143.72</v>
      </c>
      <c r="BU12" s="9">
        <v>91.155000000000001</v>
      </c>
      <c r="BV12" s="9">
        <v>52.564</v>
      </c>
      <c r="BW12" s="9">
        <v>105.09099999999999</v>
      </c>
      <c r="BX12" s="9">
        <v>63.387</v>
      </c>
      <c r="BY12" s="9">
        <v>41.704000000000001</v>
      </c>
      <c r="BZ12" s="9">
        <v>6.7030000000000003</v>
      </c>
      <c r="CA12" s="9">
        <v>4.5339999999999998</v>
      </c>
      <c r="CB12" s="9">
        <v>2.169</v>
      </c>
      <c r="CC12" s="9">
        <v>7.7089999999999996</v>
      </c>
      <c r="CD12" s="9">
        <v>3.9180000000000001</v>
      </c>
      <c r="CE12" s="9">
        <v>3.7919999999999998</v>
      </c>
      <c r="CF12" s="9">
        <v>2961.703</v>
      </c>
      <c r="CG12" s="9">
        <v>1357.5550000000001</v>
      </c>
      <c r="CH12" s="9">
        <v>1604.1479999999999</v>
      </c>
      <c r="CI12" s="9">
        <v>109.88</v>
      </c>
      <c r="CJ12" s="9">
        <v>60.496000000000002</v>
      </c>
      <c r="CK12" s="9">
        <v>49.384</v>
      </c>
      <c r="CL12" s="9">
        <v>12.195</v>
      </c>
      <c r="CM12" s="9">
        <v>8.7940000000000005</v>
      </c>
      <c r="CN12" s="9">
        <v>3.4009999999999998</v>
      </c>
      <c r="CO12" s="9">
        <v>96.346000000000004</v>
      </c>
      <c r="CP12" s="9">
        <v>56.268000000000001</v>
      </c>
      <c r="CQ12" s="9">
        <v>40.078000000000003</v>
      </c>
      <c r="CR12" s="9">
        <v>7.2030000000000003</v>
      </c>
      <c r="CS12" s="9">
        <v>3.6190000000000002</v>
      </c>
      <c r="CT12" s="9">
        <v>3.5840000000000001</v>
      </c>
      <c r="CU12" s="9">
        <v>88.873999999999995</v>
      </c>
      <c r="CV12" s="9">
        <v>52.38</v>
      </c>
      <c r="CW12" s="9">
        <v>36.494</v>
      </c>
      <c r="CX12" s="9">
        <v>30.413</v>
      </c>
      <c r="CY12" s="9">
        <v>16.082000000000001</v>
      </c>
      <c r="CZ12" s="9">
        <v>14.332000000000001</v>
      </c>
      <c r="DA12" s="9">
        <v>16.172000000000001</v>
      </c>
      <c r="DB12" s="9">
        <v>6.3250000000000002</v>
      </c>
      <c r="DC12" s="9">
        <v>9.8469999999999995</v>
      </c>
      <c r="DD12" s="9">
        <v>2.847</v>
      </c>
      <c r="DE12" s="9">
        <v>2.15</v>
      </c>
      <c r="DF12" s="9">
        <v>0.69699999999999995</v>
      </c>
      <c r="DG12" s="9">
        <v>871.822</v>
      </c>
      <c r="DH12" s="9">
        <v>520.84500000000003</v>
      </c>
      <c r="DI12" s="9">
        <v>350.97699999999998</v>
      </c>
      <c r="DJ12" s="9">
        <v>120.227</v>
      </c>
      <c r="DK12" s="9">
        <v>66.510999999999996</v>
      </c>
      <c r="DL12" s="9">
        <v>53.716000000000001</v>
      </c>
      <c r="DM12" s="9">
        <v>9.2739999999999991</v>
      </c>
      <c r="DN12" s="9">
        <v>4.3380000000000001</v>
      </c>
      <c r="DO12" s="9">
        <v>4.9349999999999996</v>
      </c>
      <c r="DP12" s="9">
        <v>110.953</v>
      </c>
      <c r="DQ12" s="9">
        <v>62.173000000000002</v>
      </c>
      <c r="DR12" s="9">
        <v>48.78</v>
      </c>
      <c r="DS12" s="9">
        <v>455.245</v>
      </c>
      <c r="DT12" s="9">
        <v>278.714</v>
      </c>
      <c r="DU12" s="9">
        <v>176.53200000000001</v>
      </c>
      <c r="DV12" s="9">
        <v>2960.1379999999999</v>
      </c>
      <c r="DW12" s="9">
        <v>1357.135</v>
      </c>
      <c r="DX12" s="9">
        <v>1603.0039999999999</v>
      </c>
      <c r="DY12" s="9">
        <v>92.875</v>
      </c>
      <c r="DZ12" s="9">
        <v>53.542000000000002</v>
      </c>
      <c r="EA12" s="9">
        <v>39.332999999999998</v>
      </c>
      <c r="EB12" s="9">
        <v>6139.8450000000003</v>
      </c>
      <c r="EC12" s="9">
        <v>3025.7849999999999</v>
      </c>
      <c r="ED12" s="9">
        <v>3114.0610000000001</v>
      </c>
      <c r="EE12" s="9">
        <v>3789.6880000000001</v>
      </c>
      <c r="EF12" s="9">
        <v>2014.954</v>
      </c>
      <c r="EG12" s="9">
        <v>1774.7329999999999</v>
      </c>
      <c r="EH12" s="9">
        <v>485.94200000000001</v>
      </c>
      <c r="EI12" s="9">
        <v>249.18600000000001</v>
      </c>
      <c r="EJ12" s="9">
        <v>236.756</v>
      </c>
      <c r="EK12" s="9">
        <v>311.35399999999998</v>
      </c>
      <c r="EL12" s="9">
        <v>120.88200000000001</v>
      </c>
      <c r="EM12" s="9">
        <v>190.47200000000001</v>
      </c>
      <c r="EN12" s="9">
        <v>163.96700000000001</v>
      </c>
      <c r="EO12" s="9">
        <v>71.881</v>
      </c>
      <c r="EP12" s="9">
        <v>92.085999999999999</v>
      </c>
      <c r="EQ12" s="9">
        <v>304.96499999999997</v>
      </c>
      <c r="ER12" s="9">
        <v>124.08499999999999</v>
      </c>
      <c r="ES12" s="9">
        <v>180.88</v>
      </c>
      <c r="ET12" s="9">
        <v>286.46300000000002</v>
      </c>
      <c r="EU12" s="9">
        <v>109.89</v>
      </c>
      <c r="EV12" s="9">
        <v>176.57300000000001</v>
      </c>
      <c r="EW12" s="9">
        <v>698.93299999999999</v>
      </c>
      <c r="EX12" s="9">
        <v>362.87400000000002</v>
      </c>
      <c r="EY12" s="9">
        <v>336.05900000000003</v>
      </c>
      <c r="EZ12" s="9">
        <v>3090.7550000000001</v>
      </c>
      <c r="FA12" s="9">
        <v>1652.0809999999999</v>
      </c>
      <c r="FB12" s="9">
        <v>1438.675</v>
      </c>
      <c r="FC12" s="9">
        <v>640.61300000000006</v>
      </c>
      <c r="FD12" s="9">
        <v>326.637</v>
      </c>
      <c r="FE12" s="9">
        <v>313.976</v>
      </c>
      <c r="FF12" s="9">
        <v>2492.0749999999998</v>
      </c>
      <c r="FG12" s="9">
        <v>1261.086</v>
      </c>
      <c r="FH12" s="9">
        <v>1230.9880000000001</v>
      </c>
      <c r="FI12" s="9">
        <v>273.90600000000001</v>
      </c>
      <c r="FJ12" s="9">
        <v>131.61600000000001</v>
      </c>
      <c r="FK12" s="9">
        <v>142.29</v>
      </c>
      <c r="FL12" s="9">
        <v>4070.9650000000001</v>
      </c>
      <c r="FM12" s="9">
        <v>2150.2139999999999</v>
      </c>
      <c r="FN12" s="9">
        <v>1920.751</v>
      </c>
      <c r="FO12" s="9">
        <v>3622.0450000000001</v>
      </c>
      <c r="FP12" s="9">
        <v>1919.7629999999999</v>
      </c>
      <c r="FQ12" s="9">
        <v>1702.2809999999999</v>
      </c>
      <c r="FR12" s="9">
        <v>3398.5050000000001</v>
      </c>
      <c r="FS12" s="9">
        <v>1811.8720000000001</v>
      </c>
      <c r="FT12" s="9">
        <v>1586.633</v>
      </c>
      <c r="FU12" s="9">
        <v>932.851</v>
      </c>
      <c r="FV12" s="9">
        <v>461.40300000000002</v>
      </c>
      <c r="FW12" s="9">
        <v>471.44799999999998</v>
      </c>
      <c r="FX12" s="9">
        <v>589.91</v>
      </c>
      <c r="FY12" s="9">
        <v>293.93200000000002</v>
      </c>
      <c r="FZ12" s="9">
        <v>295.97800000000001</v>
      </c>
      <c r="GA12" s="9">
        <v>308.63299999999998</v>
      </c>
      <c r="GB12" s="9">
        <v>158.673</v>
      </c>
      <c r="GC12" s="9">
        <v>149.96</v>
      </c>
      <c r="GD12" s="9">
        <v>209.49100000000001</v>
      </c>
      <c r="GE12" s="9">
        <v>106.92400000000001</v>
      </c>
      <c r="GF12" s="9">
        <v>102.56699999999999</v>
      </c>
      <c r="GG12" s="9">
        <v>2140.6660000000002</v>
      </c>
      <c r="GH12" s="9">
        <v>903.90599999999995</v>
      </c>
      <c r="GI12" s="9">
        <v>1236.76</v>
      </c>
      <c r="GJ12" s="9">
        <v>432.24099999999999</v>
      </c>
      <c r="GK12" s="9">
        <v>166.458</v>
      </c>
      <c r="GL12" s="9">
        <v>265.78399999999999</v>
      </c>
      <c r="GM12" s="9">
        <v>107.114</v>
      </c>
      <c r="GN12" s="9">
        <v>45.058999999999997</v>
      </c>
      <c r="GO12" s="9">
        <v>62.055</v>
      </c>
      <c r="GP12" s="9">
        <v>350.596</v>
      </c>
      <c r="GQ12" s="9">
        <v>129.96600000000001</v>
      </c>
      <c r="GR12" s="9">
        <v>220.63</v>
      </c>
      <c r="GS12" s="9">
        <v>49.649000000000001</v>
      </c>
      <c r="GT12" s="9">
        <v>21.256</v>
      </c>
      <c r="GU12" s="9">
        <v>28.393000000000001</v>
      </c>
      <c r="GV12" s="9">
        <v>283.11900000000003</v>
      </c>
      <c r="GW12" s="9">
        <v>100.38800000000001</v>
      </c>
      <c r="GX12" s="9">
        <v>182.73099999999999</v>
      </c>
      <c r="GY12" s="9">
        <v>38.633000000000003</v>
      </c>
      <c r="GZ12" s="9">
        <v>15.534000000000001</v>
      </c>
      <c r="HA12" s="9">
        <v>23.099</v>
      </c>
      <c r="HB12" s="9">
        <v>84.001999999999995</v>
      </c>
      <c r="HC12" s="9">
        <v>37.008000000000003</v>
      </c>
      <c r="HD12" s="9">
        <v>46.994</v>
      </c>
      <c r="HE12" s="9">
        <v>95.084999999999994</v>
      </c>
      <c r="HF12" s="9">
        <v>7.0140000000000002</v>
      </c>
      <c r="HG12" s="9">
        <v>88.070999999999998</v>
      </c>
      <c r="HH12" s="9">
        <v>878.60199999999998</v>
      </c>
      <c r="HI12" s="9">
        <v>391.35300000000001</v>
      </c>
      <c r="HJ12" s="9">
        <v>487.25</v>
      </c>
      <c r="HK12" s="9">
        <v>644.08900000000006</v>
      </c>
      <c r="HL12" s="9">
        <v>273.89699999999999</v>
      </c>
      <c r="HM12" s="9">
        <v>370.19200000000001</v>
      </c>
      <c r="HN12" s="9">
        <v>81.167000000000002</v>
      </c>
      <c r="HO12" s="9">
        <v>33.228000000000002</v>
      </c>
      <c r="HP12" s="9">
        <v>47.939</v>
      </c>
      <c r="HQ12" s="9">
        <v>562.92200000000003</v>
      </c>
      <c r="HR12" s="9">
        <v>240.67</v>
      </c>
      <c r="HS12" s="9">
        <v>322.25299999999999</v>
      </c>
      <c r="HT12" s="9">
        <v>3870.855</v>
      </c>
      <c r="HU12" s="9">
        <v>2048.1819999999998</v>
      </c>
      <c r="HV12" s="9">
        <v>1822.673</v>
      </c>
      <c r="HW12" s="9">
        <v>2268.991</v>
      </c>
      <c r="HX12" s="9">
        <v>977.60199999999998</v>
      </c>
      <c r="HY12" s="9">
        <v>1291.3879999999999</v>
      </c>
      <c r="HZ12" s="9">
        <v>333.89400000000001</v>
      </c>
      <c r="IA12" s="9">
        <v>125.65</v>
      </c>
      <c r="IB12" s="9">
        <v>208.24299999999999</v>
      </c>
      <c r="IC12" s="9">
        <v>4906.326</v>
      </c>
      <c r="ID12" s="9">
        <v>2412.788</v>
      </c>
      <c r="IE12" s="9">
        <v>2493.538</v>
      </c>
      <c r="IF12" s="9">
        <v>3052.6120000000001</v>
      </c>
      <c r="IG12" s="9">
        <v>1657.0340000000001</v>
      </c>
      <c r="IH12" s="9">
        <v>1395.579</v>
      </c>
      <c r="II12" s="9">
        <v>437.767</v>
      </c>
      <c r="IJ12" s="9">
        <v>230.21600000000001</v>
      </c>
      <c r="IK12" s="9">
        <v>207.55099999999999</v>
      </c>
      <c r="IL12" s="9">
        <v>292.05500000000001</v>
      </c>
      <c r="IM12" s="9">
        <v>120.239</v>
      </c>
      <c r="IN12" s="9">
        <v>171.816</v>
      </c>
      <c r="IO12" s="9">
        <v>141.35300000000001</v>
      </c>
      <c r="IP12" s="9">
        <v>68.087000000000003</v>
      </c>
      <c r="IQ12" s="9">
        <v>73.266000000000005</v>
      </c>
    </row>
    <row r="13" spans="1:251">
      <c r="A13" s="10">
        <v>42767</v>
      </c>
      <c r="B13" s="9">
        <v>37.116999999999997</v>
      </c>
      <c r="C13" s="9">
        <v>32.6</v>
      </c>
      <c r="D13" s="9">
        <v>4.3529999999999998</v>
      </c>
      <c r="E13" s="9">
        <v>28.247</v>
      </c>
      <c r="F13" s="9">
        <v>787.54399999999998</v>
      </c>
      <c r="G13" s="9">
        <v>341.68</v>
      </c>
      <c r="H13" s="9">
        <v>445.863</v>
      </c>
      <c r="I13" s="9">
        <v>502.90600000000001</v>
      </c>
      <c r="J13" s="9">
        <v>206.941</v>
      </c>
      <c r="K13" s="9">
        <v>295.96499999999997</v>
      </c>
      <c r="L13" s="9">
        <v>65.852000000000004</v>
      </c>
      <c r="M13" s="9">
        <v>25.97</v>
      </c>
      <c r="N13" s="9">
        <v>39.881999999999998</v>
      </c>
      <c r="O13" s="9">
        <v>437.05399999999997</v>
      </c>
      <c r="P13" s="9">
        <v>180.971</v>
      </c>
      <c r="Q13" s="9">
        <v>256.08300000000003</v>
      </c>
      <c r="R13" s="9">
        <v>4341.1210000000001</v>
      </c>
      <c r="S13" s="9">
        <v>2272.3829999999998</v>
      </c>
      <c r="T13" s="9">
        <v>2068.7379999999998</v>
      </c>
      <c r="U13" s="9">
        <v>1600.346</v>
      </c>
      <c r="V13" s="9">
        <v>628.17999999999995</v>
      </c>
      <c r="W13" s="9">
        <v>972.16600000000005</v>
      </c>
      <c r="X13" s="9">
        <v>248.94300000000001</v>
      </c>
      <c r="Y13" s="9">
        <v>86.602000000000004</v>
      </c>
      <c r="Z13" s="9">
        <v>162.34100000000001</v>
      </c>
      <c r="AA13" s="9">
        <v>3598.9520000000002</v>
      </c>
      <c r="AB13" s="9">
        <v>1717.826</v>
      </c>
      <c r="AC13" s="9">
        <v>1881.126</v>
      </c>
      <c r="AD13" s="9">
        <v>461.92099999999999</v>
      </c>
      <c r="AE13" s="9">
        <v>277.57499999999999</v>
      </c>
      <c r="AF13" s="9">
        <v>184.345</v>
      </c>
      <c r="AG13" s="9">
        <v>20.765999999999998</v>
      </c>
      <c r="AH13" s="9">
        <v>13.208</v>
      </c>
      <c r="AI13" s="9">
        <v>7.5579999999999998</v>
      </c>
      <c r="AJ13" s="9">
        <v>18.489999999999998</v>
      </c>
      <c r="AK13" s="9">
        <v>11.041</v>
      </c>
      <c r="AL13" s="9">
        <v>7.4489999999999998</v>
      </c>
      <c r="AM13" s="9">
        <v>5.1079999999999997</v>
      </c>
      <c r="AN13" s="9">
        <v>3.274</v>
      </c>
      <c r="AO13" s="9">
        <v>1.8340000000000001</v>
      </c>
      <c r="AP13" s="9">
        <v>19.478999999999999</v>
      </c>
      <c r="AQ13" s="9">
        <v>12.07</v>
      </c>
      <c r="AR13" s="9">
        <v>7.4080000000000004</v>
      </c>
      <c r="AS13" s="9">
        <v>18.03</v>
      </c>
      <c r="AT13" s="9">
        <v>11.041</v>
      </c>
      <c r="AU13" s="9">
        <v>6.9889999999999999</v>
      </c>
      <c r="AV13" s="9">
        <v>24.195</v>
      </c>
      <c r="AW13" s="9">
        <v>15.845000000000001</v>
      </c>
      <c r="AX13" s="9">
        <v>8.3490000000000002</v>
      </c>
      <c r="AY13" s="9">
        <v>437.726</v>
      </c>
      <c r="AZ13" s="9">
        <v>261.73</v>
      </c>
      <c r="BA13" s="9">
        <v>175.99600000000001</v>
      </c>
      <c r="BB13" s="9">
        <v>19.491</v>
      </c>
      <c r="BC13" s="9">
        <v>13.138</v>
      </c>
      <c r="BD13" s="9">
        <v>6.3529999999999998</v>
      </c>
      <c r="BE13" s="9">
        <v>233.666</v>
      </c>
      <c r="BF13" s="9">
        <v>122.31699999999999</v>
      </c>
      <c r="BG13" s="9">
        <v>111.349</v>
      </c>
      <c r="BH13" s="9">
        <v>5.274</v>
      </c>
      <c r="BI13" s="9">
        <v>2.52</v>
      </c>
      <c r="BJ13" s="9">
        <v>2.754</v>
      </c>
      <c r="BK13" s="9">
        <v>568.44600000000003</v>
      </c>
      <c r="BL13" s="9">
        <v>343.36799999999999</v>
      </c>
      <c r="BM13" s="9">
        <v>225.07900000000001</v>
      </c>
      <c r="BN13" s="9">
        <v>544.84100000000001</v>
      </c>
      <c r="BO13" s="9">
        <v>328.54</v>
      </c>
      <c r="BP13" s="9">
        <v>216.30099999999999</v>
      </c>
      <c r="BQ13" s="9">
        <v>443.214</v>
      </c>
      <c r="BR13" s="9">
        <v>265.89</v>
      </c>
      <c r="BS13" s="9">
        <v>177.32499999999999</v>
      </c>
      <c r="BT13" s="9">
        <v>146.648</v>
      </c>
      <c r="BU13" s="9">
        <v>90.456999999999994</v>
      </c>
      <c r="BV13" s="9">
        <v>56.192</v>
      </c>
      <c r="BW13" s="9">
        <v>112.639</v>
      </c>
      <c r="BX13" s="9">
        <v>69.950999999999993</v>
      </c>
      <c r="BY13" s="9">
        <v>42.688000000000002</v>
      </c>
      <c r="BZ13" s="9">
        <v>6.1139999999999999</v>
      </c>
      <c r="CA13" s="9">
        <v>4.1589999999999998</v>
      </c>
      <c r="CB13" s="9">
        <v>1.954</v>
      </c>
      <c r="CC13" s="9">
        <v>8.4580000000000002</v>
      </c>
      <c r="CD13" s="9">
        <v>5.2489999999999997</v>
      </c>
      <c r="CE13" s="9">
        <v>3.2080000000000002</v>
      </c>
      <c r="CF13" s="9">
        <v>3128.5740000000001</v>
      </c>
      <c r="CG13" s="9">
        <v>1435.001</v>
      </c>
      <c r="CH13" s="9">
        <v>1693.5730000000001</v>
      </c>
      <c r="CI13" s="9">
        <v>98.498999999999995</v>
      </c>
      <c r="CJ13" s="9">
        <v>51.756999999999998</v>
      </c>
      <c r="CK13" s="9">
        <v>46.741999999999997</v>
      </c>
      <c r="CL13" s="9">
        <v>13.148</v>
      </c>
      <c r="CM13" s="9">
        <v>7.7919999999999998</v>
      </c>
      <c r="CN13" s="9">
        <v>5.3559999999999999</v>
      </c>
      <c r="CO13" s="9">
        <v>90.965000000000003</v>
      </c>
      <c r="CP13" s="9">
        <v>47.981999999999999</v>
      </c>
      <c r="CQ13" s="9">
        <v>42.982999999999997</v>
      </c>
      <c r="CR13" s="9">
        <v>9.3520000000000003</v>
      </c>
      <c r="CS13" s="9">
        <v>4.6929999999999996</v>
      </c>
      <c r="CT13" s="9">
        <v>4.6589999999999998</v>
      </c>
      <c r="CU13" s="9">
        <v>81.358000000000004</v>
      </c>
      <c r="CV13" s="9">
        <v>43.033999999999999</v>
      </c>
      <c r="CW13" s="9">
        <v>38.323</v>
      </c>
      <c r="CX13" s="9">
        <v>30.899000000000001</v>
      </c>
      <c r="CY13" s="9">
        <v>17.946999999999999</v>
      </c>
      <c r="CZ13" s="9">
        <v>12.951000000000001</v>
      </c>
      <c r="DA13" s="9">
        <v>9.2850000000000001</v>
      </c>
      <c r="DB13" s="9">
        <v>4.2039999999999997</v>
      </c>
      <c r="DC13" s="9">
        <v>5.0819999999999999</v>
      </c>
      <c r="DD13" s="9">
        <v>1.1000000000000001</v>
      </c>
      <c r="DE13" s="9">
        <v>0.63100000000000001</v>
      </c>
      <c r="DF13" s="9">
        <v>0.47</v>
      </c>
      <c r="DG13" s="9">
        <v>797.10199999999998</v>
      </c>
      <c r="DH13" s="9">
        <v>495.666</v>
      </c>
      <c r="DI13" s="9">
        <v>301.43599999999998</v>
      </c>
      <c r="DJ13" s="9">
        <v>108.70699999999999</v>
      </c>
      <c r="DK13" s="9">
        <v>57.435000000000002</v>
      </c>
      <c r="DL13" s="9">
        <v>51.273000000000003</v>
      </c>
      <c r="DM13" s="9">
        <v>12.515000000000001</v>
      </c>
      <c r="DN13" s="9">
        <v>6.4969999999999999</v>
      </c>
      <c r="DO13" s="9">
        <v>6.0179999999999998</v>
      </c>
      <c r="DP13" s="9">
        <v>96.192999999999998</v>
      </c>
      <c r="DQ13" s="9">
        <v>50.938000000000002</v>
      </c>
      <c r="DR13" s="9">
        <v>45.255000000000003</v>
      </c>
      <c r="DS13" s="9">
        <v>474.435</v>
      </c>
      <c r="DT13" s="9">
        <v>284.072</v>
      </c>
      <c r="DU13" s="9">
        <v>190.363</v>
      </c>
      <c r="DV13" s="9">
        <v>3124.5169999999998</v>
      </c>
      <c r="DW13" s="9">
        <v>1433.7529999999999</v>
      </c>
      <c r="DX13" s="9">
        <v>1690.7639999999999</v>
      </c>
      <c r="DY13" s="9">
        <v>89.213999999999999</v>
      </c>
      <c r="DZ13" s="9">
        <v>47.552999999999997</v>
      </c>
      <c r="EA13" s="9">
        <v>41.66</v>
      </c>
      <c r="EB13" s="9">
        <v>6263.7889999999998</v>
      </c>
      <c r="EC13" s="9">
        <v>3084.6260000000002</v>
      </c>
      <c r="ED13" s="9">
        <v>3179.163</v>
      </c>
      <c r="EE13" s="9">
        <v>3802.41</v>
      </c>
      <c r="EF13" s="9">
        <v>2042.8340000000001</v>
      </c>
      <c r="EG13" s="9">
        <v>1759.576</v>
      </c>
      <c r="EH13" s="9">
        <v>502.101</v>
      </c>
      <c r="EI13" s="9">
        <v>248.006</v>
      </c>
      <c r="EJ13" s="9">
        <v>254.095</v>
      </c>
      <c r="EK13" s="9">
        <v>318.56400000000002</v>
      </c>
      <c r="EL13" s="9">
        <v>114.723</v>
      </c>
      <c r="EM13" s="9">
        <v>203.84100000000001</v>
      </c>
      <c r="EN13" s="9">
        <v>173.626</v>
      </c>
      <c r="EO13" s="9">
        <v>71.748000000000005</v>
      </c>
      <c r="EP13" s="9">
        <v>101.877</v>
      </c>
      <c r="EQ13" s="9">
        <v>317.96699999999998</v>
      </c>
      <c r="ER13" s="9">
        <v>120.226</v>
      </c>
      <c r="ES13" s="9">
        <v>197.74</v>
      </c>
      <c r="ET13" s="9">
        <v>295.54000000000002</v>
      </c>
      <c r="EU13" s="9">
        <v>106.842</v>
      </c>
      <c r="EV13" s="9">
        <v>188.69900000000001</v>
      </c>
      <c r="EW13" s="9">
        <v>679.70699999999999</v>
      </c>
      <c r="EX13" s="9">
        <v>351.43200000000002</v>
      </c>
      <c r="EY13" s="9">
        <v>328.27600000000001</v>
      </c>
      <c r="EZ13" s="9">
        <v>3122.7020000000002</v>
      </c>
      <c r="FA13" s="9">
        <v>1691.402</v>
      </c>
      <c r="FB13" s="9">
        <v>1431.3</v>
      </c>
      <c r="FC13" s="9">
        <v>622.85</v>
      </c>
      <c r="FD13" s="9">
        <v>316.31</v>
      </c>
      <c r="FE13" s="9">
        <v>306.54000000000002</v>
      </c>
      <c r="FF13" s="9">
        <v>2563.7710000000002</v>
      </c>
      <c r="FG13" s="9">
        <v>1317.8589999999999</v>
      </c>
      <c r="FH13" s="9">
        <v>1245.912</v>
      </c>
      <c r="FI13" s="9">
        <v>218.20599999999999</v>
      </c>
      <c r="FJ13" s="9">
        <v>102.127</v>
      </c>
      <c r="FK13" s="9">
        <v>116.07899999999999</v>
      </c>
      <c r="FL13" s="9">
        <v>4109.6610000000001</v>
      </c>
      <c r="FM13" s="9">
        <v>2189.6610000000001</v>
      </c>
      <c r="FN13" s="9">
        <v>1920</v>
      </c>
      <c r="FO13" s="9">
        <v>3658.8850000000002</v>
      </c>
      <c r="FP13" s="9">
        <v>1965.087</v>
      </c>
      <c r="FQ13" s="9">
        <v>1693.798</v>
      </c>
      <c r="FR13" s="9">
        <v>3402.2930000000001</v>
      </c>
      <c r="FS13" s="9">
        <v>1844.598</v>
      </c>
      <c r="FT13" s="9">
        <v>1557.6949999999999</v>
      </c>
      <c r="FU13" s="9">
        <v>908.08399999999995</v>
      </c>
      <c r="FV13" s="9">
        <v>456.78199999999998</v>
      </c>
      <c r="FW13" s="9">
        <v>451.30200000000002</v>
      </c>
      <c r="FX13" s="9">
        <v>601.65099999999995</v>
      </c>
      <c r="FY13" s="9">
        <v>305.40699999999998</v>
      </c>
      <c r="FZ13" s="9">
        <v>296.24400000000003</v>
      </c>
      <c r="GA13" s="9">
        <v>294.39999999999998</v>
      </c>
      <c r="GB13" s="9">
        <v>158.58000000000001</v>
      </c>
      <c r="GC13" s="9">
        <v>135.82</v>
      </c>
      <c r="GD13" s="9">
        <v>210.17400000000001</v>
      </c>
      <c r="GE13" s="9">
        <v>114.83</v>
      </c>
      <c r="GF13" s="9">
        <v>95.343999999999994</v>
      </c>
      <c r="GG13" s="9">
        <v>2251.2049999999999</v>
      </c>
      <c r="GH13" s="9">
        <v>926.96199999999999</v>
      </c>
      <c r="GI13" s="9">
        <v>1324.2429999999999</v>
      </c>
      <c r="GJ13" s="9">
        <v>449.75299999999999</v>
      </c>
      <c r="GK13" s="9">
        <v>153.02500000000001</v>
      </c>
      <c r="GL13" s="9">
        <v>296.72800000000001</v>
      </c>
      <c r="GM13" s="9">
        <v>115.51900000000001</v>
      </c>
      <c r="GN13" s="9">
        <v>45.216000000000001</v>
      </c>
      <c r="GO13" s="9">
        <v>70.302999999999997</v>
      </c>
      <c r="GP13" s="9">
        <v>377.096</v>
      </c>
      <c r="GQ13" s="9">
        <v>129.45699999999999</v>
      </c>
      <c r="GR13" s="9">
        <v>247.63900000000001</v>
      </c>
      <c r="GS13" s="9">
        <v>67.941000000000003</v>
      </c>
      <c r="GT13" s="9">
        <v>22.248000000000001</v>
      </c>
      <c r="GU13" s="9">
        <v>45.692999999999998</v>
      </c>
      <c r="GV13" s="9">
        <v>291.21600000000001</v>
      </c>
      <c r="GW13" s="9">
        <v>102.202</v>
      </c>
      <c r="GX13" s="9">
        <v>189.01400000000001</v>
      </c>
      <c r="GY13" s="9">
        <v>31.085000000000001</v>
      </c>
      <c r="GZ13" s="9">
        <v>11.287000000000001</v>
      </c>
      <c r="HA13" s="9">
        <v>19.797999999999998</v>
      </c>
      <c r="HB13" s="9">
        <v>75.353999999999999</v>
      </c>
      <c r="HC13" s="9">
        <v>24.731999999999999</v>
      </c>
      <c r="HD13" s="9">
        <v>50.622</v>
      </c>
      <c r="HE13" s="9">
        <v>95.935000000000002</v>
      </c>
      <c r="HF13" s="9">
        <v>6.9909999999999997</v>
      </c>
      <c r="HG13" s="9">
        <v>88.942999999999998</v>
      </c>
      <c r="HH13" s="9">
        <v>808.66300000000001</v>
      </c>
      <c r="HI13" s="9">
        <v>365.81700000000001</v>
      </c>
      <c r="HJ13" s="9">
        <v>442.84699999999998</v>
      </c>
      <c r="HK13" s="9">
        <v>662.625</v>
      </c>
      <c r="HL13" s="9">
        <v>269.01900000000001</v>
      </c>
      <c r="HM13" s="9">
        <v>393.60500000000002</v>
      </c>
      <c r="HN13" s="9">
        <v>95.373999999999995</v>
      </c>
      <c r="HO13" s="9">
        <v>33.715000000000003</v>
      </c>
      <c r="HP13" s="9">
        <v>61.658999999999999</v>
      </c>
      <c r="HQ13" s="9">
        <v>567.25099999999998</v>
      </c>
      <c r="HR13" s="9">
        <v>235.304</v>
      </c>
      <c r="HS13" s="9">
        <v>331.94600000000003</v>
      </c>
      <c r="HT13" s="9">
        <v>3897.7840000000001</v>
      </c>
      <c r="HU13" s="9">
        <v>2076.549</v>
      </c>
      <c r="HV13" s="9">
        <v>1821.2349999999999</v>
      </c>
      <c r="HW13" s="9">
        <v>2366.0050000000001</v>
      </c>
      <c r="HX13" s="9">
        <v>1008.077</v>
      </c>
      <c r="HY13" s="9">
        <v>1357.9280000000001</v>
      </c>
      <c r="HZ13" s="9">
        <v>344.53899999999999</v>
      </c>
      <c r="IA13" s="9">
        <v>122.124</v>
      </c>
      <c r="IB13" s="9">
        <v>222.41499999999999</v>
      </c>
      <c r="IC13" s="9">
        <v>5055.3040000000001</v>
      </c>
      <c r="ID13" s="9">
        <v>2475.3009999999999</v>
      </c>
      <c r="IE13" s="9">
        <v>2580.0030000000002</v>
      </c>
      <c r="IF13" s="9">
        <v>3165.6849999999999</v>
      </c>
      <c r="IG13" s="9">
        <v>1699.623</v>
      </c>
      <c r="IH13" s="9">
        <v>1466.0619999999999</v>
      </c>
      <c r="II13" s="9">
        <v>470.15300000000002</v>
      </c>
      <c r="IJ13" s="9">
        <v>244.191</v>
      </c>
      <c r="IK13" s="9">
        <v>225.96199999999999</v>
      </c>
      <c r="IL13" s="9">
        <v>303.48399999999998</v>
      </c>
      <c r="IM13" s="9">
        <v>121.65600000000001</v>
      </c>
      <c r="IN13" s="9">
        <v>181.82900000000001</v>
      </c>
      <c r="IO13" s="9">
        <v>154.75299999999999</v>
      </c>
      <c r="IP13" s="9">
        <v>69.885999999999996</v>
      </c>
      <c r="IQ13" s="9">
        <v>84.867000000000004</v>
      </c>
    </row>
    <row r="14" spans="1:251">
      <c r="A14" s="10">
        <v>43132</v>
      </c>
      <c r="B14" s="9">
        <v>35.472000000000001</v>
      </c>
      <c r="C14" s="9">
        <v>35.546999999999997</v>
      </c>
      <c r="D14" s="9">
        <v>3.9260000000000002</v>
      </c>
      <c r="E14" s="9">
        <v>31.620999999999999</v>
      </c>
      <c r="F14" s="9">
        <v>814.03</v>
      </c>
      <c r="G14" s="9">
        <v>351.41300000000001</v>
      </c>
      <c r="H14" s="9">
        <v>462.61700000000002</v>
      </c>
      <c r="I14" s="9">
        <v>507.822</v>
      </c>
      <c r="J14" s="9">
        <v>228.91800000000001</v>
      </c>
      <c r="K14" s="9">
        <v>278.904</v>
      </c>
      <c r="L14" s="9">
        <v>73.792000000000002</v>
      </c>
      <c r="M14" s="9">
        <v>30.12</v>
      </c>
      <c r="N14" s="9">
        <v>43.670999999999999</v>
      </c>
      <c r="O14" s="9">
        <v>434.03</v>
      </c>
      <c r="P14" s="9">
        <v>198.797</v>
      </c>
      <c r="Q14" s="9">
        <v>235.233</v>
      </c>
      <c r="R14" s="9">
        <v>4462.0150000000003</v>
      </c>
      <c r="S14" s="9">
        <v>2331.3649999999998</v>
      </c>
      <c r="T14" s="9">
        <v>2130.65</v>
      </c>
      <c r="U14" s="9">
        <v>1552.93</v>
      </c>
      <c r="V14" s="9">
        <v>606.00900000000001</v>
      </c>
      <c r="W14" s="9">
        <v>946.92</v>
      </c>
      <c r="X14" s="9">
        <v>243.90299999999999</v>
      </c>
      <c r="Y14" s="9">
        <v>95.757000000000005</v>
      </c>
      <c r="Z14" s="9">
        <v>148.14599999999999</v>
      </c>
      <c r="AA14" s="9">
        <v>3742.5450000000001</v>
      </c>
      <c r="AB14" s="9">
        <v>1780.0609999999999</v>
      </c>
      <c r="AC14" s="9">
        <v>1962.4849999999999</v>
      </c>
      <c r="AD14" s="9">
        <v>524.74199999999996</v>
      </c>
      <c r="AE14" s="9">
        <v>317.58199999999999</v>
      </c>
      <c r="AF14" s="9">
        <v>207.16</v>
      </c>
      <c r="AG14" s="9">
        <v>35.255000000000003</v>
      </c>
      <c r="AH14" s="9">
        <v>24.635000000000002</v>
      </c>
      <c r="AI14" s="9">
        <v>10.621</v>
      </c>
      <c r="AJ14" s="9">
        <v>25.544</v>
      </c>
      <c r="AK14" s="9">
        <v>16.553000000000001</v>
      </c>
      <c r="AL14" s="9">
        <v>8.9909999999999997</v>
      </c>
      <c r="AM14" s="9">
        <v>5.7160000000000002</v>
      </c>
      <c r="AN14" s="9">
        <v>3.4849999999999999</v>
      </c>
      <c r="AO14" s="9">
        <v>2.2309999999999999</v>
      </c>
      <c r="AP14" s="9">
        <v>28.571999999999999</v>
      </c>
      <c r="AQ14" s="9">
        <v>19.189</v>
      </c>
      <c r="AR14" s="9">
        <v>9.3829999999999991</v>
      </c>
      <c r="AS14" s="9">
        <v>23.631</v>
      </c>
      <c r="AT14" s="9">
        <v>15.166</v>
      </c>
      <c r="AU14" s="9">
        <v>8.4649999999999999</v>
      </c>
      <c r="AV14" s="9">
        <v>19.117000000000001</v>
      </c>
      <c r="AW14" s="9">
        <v>12.259</v>
      </c>
      <c r="AX14" s="9">
        <v>6.8579999999999997</v>
      </c>
      <c r="AY14" s="9">
        <v>505.62599999999998</v>
      </c>
      <c r="AZ14" s="9">
        <v>305.32299999999998</v>
      </c>
      <c r="BA14" s="9">
        <v>200.30199999999999</v>
      </c>
      <c r="BB14" s="9">
        <v>14.583</v>
      </c>
      <c r="BC14" s="9">
        <v>9.1379999999999999</v>
      </c>
      <c r="BD14" s="9">
        <v>5.4450000000000003</v>
      </c>
      <c r="BE14" s="9">
        <v>277.03500000000003</v>
      </c>
      <c r="BF14" s="9">
        <v>146.87200000000001</v>
      </c>
      <c r="BG14" s="9">
        <v>130.16300000000001</v>
      </c>
      <c r="BH14" s="9">
        <v>11.432</v>
      </c>
      <c r="BI14" s="9">
        <v>8.7140000000000004</v>
      </c>
      <c r="BJ14" s="9">
        <v>2.7170000000000001</v>
      </c>
      <c r="BK14" s="9">
        <v>609.89599999999996</v>
      </c>
      <c r="BL14" s="9">
        <v>366.28500000000003</v>
      </c>
      <c r="BM14" s="9">
        <v>243.61099999999999</v>
      </c>
      <c r="BN14" s="9">
        <v>590.596</v>
      </c>
      <c r="BO14" s="9">
        <v>357.43099999999998</v>
      </c>
      <c r="BP14" s="9">
        <v>233.16399999999999</v>
      </c>
      <c r="BQ14" s="9">
        <v>510.61700000000002</v>
      </c>
      <c r="BR14" s="9">
        <v>308.02600000000001</v>
      </c>
      <c r="BS14" s="9">
        <v>202.59100000000001</v>
      </c>
      <c r="BT14" s="9">
        <v>132.411</v>
      </c>
      <c r="BU14" s="9">
        <v>80.414000000000001</v>
      </c>
      <c r="BV14" s="9">
        <v>51.997</v>
      </c>
      <c r="BW14" s="9">
        <v>90.733999999999995</v>
      </c>
      <c r="BX14" s="9">
        <v>51.994</v>
      </c>
      <c r="BY14" s="9">
        <v>38.738999999999997</v>
      </c>
      <c r="BZ14" s="9">
        <v>5.58</v>
      </c>
      <c r="CA14" s="9">
        <v>3.2919999999999998</v>
      </c>
      <c r="CB14" s="9">
        <v>2.2879999999999998</v>
      </c>
      <c r="CC14" s="9">
        <v>8.58</v>
      </c>
      <c r="CD14" s="9">
        <v>6.5030000000000001</v>
      </c>
      <c r="CE14" s="9">
        <v>2.077</v>
      </c>
      <c r="CF14" s="9">
        <v>3209.223</v>
      </c>
      <c r="CG14" s="9">
        <v>1455.9749999999999</v>
      </c>
      <c r="CH14" s="9">
        <v>1753.2470000000001</v>
      </c>
      <c r="CI14" s="9">
        <v>126.33</v>
      </c>
      <c r="CJ14" s="9">
        <v>67.427999999999997</v>
      </c>
      <c r="CK14" s="9">
        <v>58.902000000000001</v>
      </c>
      <c r="CL14" s="9">
        <v>19.263000000000002</v>
      </c>
      <c r="CM14" s="9">
        <v>11.513999999999999</v>
      </c>
      <c r="CN14" s="9">
        <v>7.7489999999999997</v>
      </c>
      <c r="CO14" s="9">
        <v>110.29900000000001</v>
      </c>
      <c r="CP14" s="9">
        <v>60.222999999999999</v>
      </c>
      <c r="CQ14" s="9">
        <v>50.076000000000001</v>
      </c>
      <c r="CR14" s="9">
        <v>10.143000000000001</v>
      </c>
      <c r="CS14" s="9">
        <v>6.3419999999999996</v>
      </c>
      <c r="CT14" s="9">
        <v>3.8010000000000002</v>
      </c>
      <c r="CU14" s="9">
        <v>98.881</v>
      </c>
      <c r="CV14" s="9">
        <v>53.472000000000001</v>
      </c>
      <c r="CW14" s="9">
        <v>45.408999999999999</v>
      </c>
      <c r="CX14" s="9">
        <v>28.312000000000001</v>
      </c>
      <c r="CY14" s="9">
        <v>12.72</v>
      </c>
      <c r="CZ14" s="9">
        <v>15.592000000000001</v>
      </c>
      <c r="DA14" s="9">
        <v>16.707999999999998</v>
      </c>
      <c r="DB14" s="9">
        <v>7.4740000000000002</v>
      </c>
      <c r="DC14" s="9">
        <v>9.234</v>
      </c>
      <c r="DD14" s="9">
        <v>2.2370000000000001</v>
      </c>
      <c r="DE14" s="9">
        <v>1.238</v>
      </c>
      <c r="DF14" s="9">
        <v>0.999</v>
      </c>
      <c r="DG14" s="9">
        <v>938.4</v>
      </c>
      <c r="DH14" s="9">
        <v>540.53499999999997</v>
      </c>
      <c r="DI14" s="9">
        <v>397.86500000000001</v>
      </c>
      <c r="DJ14" s="9">
        <v>135.58699999999999</v>
      </c>
      <c r="DK14" s="9">
        <v>74.2</v>
      </c>
      <c r="DL14" s="9">
        <v>61.386000000000003</v>
      </c>
      <c r="DM14" s="9">
        <v>11.863</v>
      </c>
      <c r="DN14" s="9">
        <v>7.18</v>
      </c>
      <c r="DO14" s="9">
        <v>4.6840000000000002</v>
      </c>
      <c r="DP14" s="9">
        <v>123.723</v>
      </c>
      <c r="DQ14" s="9">
        <v>67.021000000000001</v>
      </c>
      <c r="DR14" s="9">
        <v>56.701999999999998</v>
      </c>
      <c r="DS14" s="9">
        <v>536.60599999999999</v>
      </c>
      <c r="DT14" s="9">
        <v>324.762</v>
      </c>
      <c r="DU14" s="9">
        <v>211.84399999999999</v>
      </c>
      <c r="DV14" s="9">
        <v>3205.94</v>
      </c>
      <c r="DW14" s="9">
        <v>1455.299</v>
      </c>
      <c r="DX14" s="9">
        <v>1750.6410000000001</v>
      </c>
      <c r="DY14" s="9">
        <v>106.999</v>
      </c>
      <c r="DZ14" s="9">
        <v>58.905999999999999</v>
      </c>
      <c r="EA14" s="9">
        <v>48.093000000000004</v>
      </c>
      <c r="EB14" s="9">
        <v>6381.1409999999996</v>
      </c>
      <c r="EC14" s="9">
        <v>3140.491</v>
      </c>
      <c r="ED14" s="9">
        <v>3240.65</v>
      </c>
      <c r="EE14" s="9">
        <v>3967.5619999999999</v>
      </c>
      <c r="EF14" s="9">
        <v>2113.0219999999999</v>
      </c>
      <c r="EG14" s="9">
        <v>1854.539</v>
      </c>
      <c r="EH14" s="9">
        <v>525.78399999999999</v>
      </c>
      <c r="EI14" s="9">
        <v>259.94299999999998</v>
      </c>
      <c r="EJ14" s="9">
        <v>265.83999999999997</v>
      </c>
      <c r="EK14" s="9">
        <v>347.13</v>
      </c>
      <c r="EL14" s="9">
        <v>130.11699999999999</v>
      </c>
      <c r="EM14" s="9">
        <v>217.012</v>
      </c>
      <c r="EN14" s="9">
        <v>182.36500000000001</v>
      </c>
      <c r="EO14" s="9">
        <v>76.293999999999997</v>
      </c>
      <c r="EP14" s="9">
        <v>106.072</v>
      </c>
      <c r="EQ14" s="9">
        <v>341.94</v>
      </c>
      <c r="ER14" s="9">
        <v>137.58099999999999</v>
      </c>
      <c r="ES14" s="9">
        <v>204.35900000000001</v>
      </c>
      <c r="ET14" s="9">
        <v>323.76299999999998</v>
      </c>
      <c r="EU14" s="9">
        <v>123.325</v>
      </c>
      <c r="EV14" s="9">
        <v>200.43799999999999</v>
      </c>
      <c r="EW14" s="9">
        <v>768.78300000000002</v>
      </c>
      <c r="EX14" s="9">
        <v>406.70100000000002</v>
      </c>
      <c r="EY14" s="9">
        <v>362.08199999999999</v>
      </c>
      <c r="EZ14" s="9">
        <v>3198.779</v>
      </c>
      <c r="FA14" s="9">
        <v>1706.3219999999999</v>
      </c>
      <c r="FB14" s="9">
        <v>1492.4570000000001</v>
      </c>
      <c r="FC14" s="9">
        <v>714.57799999999997</v>
      </c>
      <c r="FD14" s="9">
        <v>370.39699999999999</v>
      </c>
      <c r="FE14" s="9">
        <v>344.18200000000002</v>
      </c>
      <c r="FF14" s="9">
        <v>2604.17</v>
      </c>
      <c r="FG14" s="9">
        <v>1315.5139999999999</v>
      </c>
      <c r="FH14" s="9">
        <v>1288.6559999999999</v>
      </c>
      <c r="FI14" s="9">
        <v>262.91399999999999</v>
      </c>
      <c r="FJ14" s="9">
        <v>118.042</v>
      </c>
      <c r="FK14" s="9">
        <v>144.87200000000001</v>
      </c>
      <c r="FL14" s="9">
        <v>4219.9229999999998</v>
      </c>
      <c r="FM14" s="9">
        <v>2227.44</v>
      </c>
      <c r="FN14" s="9">
        <v>1992.4829999999999</v>
      </c>
      <c r="FO14" s="9">
        <v>3725.971</v>
      </c>
      <c r="FP14" s="9">
        <v>1972.627</v>
      </c>
      <c r="FQ14" s="9">
        <v>1753.3440000000001</v>
      </c>
      <c r="FR14" s="9">
        <v>3512.4290000000001</v>
      </c>
      <c r="FS14" s="9">
        <v>1873.816</v>
      </c>
      <c r="FT14" s="9">
        <v>1638.6130000000001</v>
      </c>
      <c r="FU14" s="9">
        <v>910.048</v>
      </c>
      <c r="FV14" s="9">
        <v>449.53100000000001</v>
      </c>
      <c r="FW14" s="9">
        <v>460.517</v>
      </c>
      <c r="FX14" s="9">
        <v>566.52</v>
      </c>
      <c r="FY14" s="9">
        <v>288.19200000000001</v>
      </c>
      <c r="FZ14" s="9">
        <v>278.32799999999997</v>
      </c>
      <c r="GA14" s="9">
        <v>314.15899999999999</v>
      </c>
      <c r="GB14" s="9">
        <v>173.77500000000001</v>
      </c>
      <c r="GC14" s="9">
        <v>140.38399999999999</v>
      </c>
      <c r="GD14" s="9">
        <v>203.50299999999999</v>
      </c>
      <c r="GE14" s="9">
        <v>110.721</v>
      </c>
      <c r="GF14" s="9">
        <v>92.781999999999996</v>
      </c>
      <c r="GG14" s="9">
        <v>2210.076</v>
      </c>
      <c r="GH14" s="9">
        <v>916.74800000000005</v>
      </c>
      <c r="GI14" s="9">
        <v>1293.328</v>
      </c>
      <c r="GJ14" s="9">
        <v>431.25299999999999</v>
      </c>
      <c r="GK14" s="9">
        <v>168.333</v>
      </c>
      <c r="GL14" s="9">
        <v>262.92</v>
      </c>
      <c r="GM14" s="9">
        <v>122.093</v>
      </c>
      <c r="GN14" s="9">
        <v>55.854999999999997</v>
      </c>
      <c r="GO14" s="9">
        <v>66.238</v>
      </c>
      <c r="GP14" s="9">
        <v>349.36500000000001</v>
      </c>
      <c r="GQ14" s="9">
        <v>138.99</v>
      </c>
      <c r="GR14" s="9">
        <v>210.376</v>
      </c>
      <c r="GS14" s="9">
        <v>52.713000000000001</v>
      </c>
      <c r="GT14" s="9">
        <v>18.504999999999999</v>
      </c>
      <c r="GU14" s="9">
        <v>34.207000000000001</v>
      </c>
      <c r="GV14" s="9">
        <v>275.62299999999999</v>
      </c>
      <c r="GW14" s="9">
        <v>113.58499999999999</v>
      </c>
      <c r="GX14" s="9">
        <v>162.03800000000001</v>
      </c>
      <c r="GY14" s="9">
        <v>30.638999999999999</v>
      </c>
      <c r="GZ14" s="9">
        <v>12.654</v>
      </c>
      <c r="HA14" s="9">
        <v>17.984999999999999</v>
      </c>
      <c r="HB14" s="9">
        <v>83.828000000000003</v>
      </c>
      <c r="HC14" s="9">
        <v>30.481000000000002</v>
      </c>
      <c r="HD14" s="9">
        <v>53.347000000000001</v>
      </c>
      <c r="HE14" s="9">
        <v>93.26</v>
      </c>
      <c r="HF14" s="9">
        <v>9.3070000000000004</v>
      </c>
      <c r="HG14" s="9">
        <v>83.953999999999994</v>
      </c>
      <c r="HH14" s="9">
        <v>847.99</v>
      </c>
      <c r="HI14" s="9">
        <v>384.86599999999999</v>
      </c>
      <c r="HJ14" s="9">
        <v>463.12400000000002</v>
      </c>
      <c r="HK14" s="9">
        <v>636.697</v>
      </c>
      <c r="HL14" s="9">
        <v>280.19200000000001</v>
      </c>
      <c r="HM14" s="9">
        <v>356.505</v>
      </c>
      <c r="HN14" s="9">
        <v>85.241</v>
      </c>
      <c r="HO14" s="9">
        <v>34.113999999999997</v>
      </c>
      <c r="HP14" s="9">
        <v>51.125999999999998</v>
      </c>
      <c r="HQ14" s="9">
        <v>551.45600000000002</v>
      </c>
      <c r="HR14" s="9">
        <v>246.078</v>
      </c>
      <c r="HS14" s="9">
        <v>305.37799999999999</v>
      </c>
      <c r="HT14" s="9">
        <v>4052.8020000000001</v>
      </c>
      <c r="HU14" s="9">
        <v>2147.1370000000002</v>
      </c>
      <c r="HV14" s="9">
        <v>1905.6659999999999</v>
      </c>
      <c r="HW14" s="9">
        <v>2328.3389999999999</v>
      </c>
      <c r="HX14" s="9">
        <v>993.35500000000002</v>
      </c>
      <c r="HY14" s="9">
        <v>1334.9839999999999</v>
      </c>
      <c r="HZ14" s="9">
        <v>330.54199999999997</v>
      </c>
      <c r="IA14" s="9">
        <v>136.14400000000001</v>
      </c>
      <c r="IB14" s="9">
        <v>194.398</v>
      </c>
      <c r="IC14" s="9">
        <v>5169.2659999999996</v>
      </c>
      <c r="ID14" s="9">
        <v>2532.4639999999999</v>
      </c>
      <c r="IE14" s="9">
        <v>2636.8020000000001</v>
      </c>
      <c r="IF14" s="9">
        <v>3233.6619999999998</v>
      </c>
      <c r="IG14" s="9">
        <v>1729.184</v>
      </c>
      <c r="IH14" s="9">
        <v>1504.479</v>
      </c>
      <c r="II14" s="9">
        <v>444.74</v>
      </c>
      <c r="IJ14" s="9">
        <v>238.43199999999999</v>
      </c>
      <c r="IK14" s="9">
        <v>206.30799999999999</v>
      </c>
      <c r="IL14" s="9">
        <v>284.30500000000001</v>
      </c>
      <c r="IM14" s="9">
        <v>112.746</v>
      </c>
      <c r="IN14" s="9">
        <v>171.559</v>
      </c>
      <c r="IO14" s="9">
        <v>144.37200000000001</v>
      </c>
      <c r="IP14" s="9">
        <v>65.873999999999995</v>
      </c>
      <c r="IQ14" s="9">
        <v>78.498000000000005</v>
      </c>
    </row>
    <row r="15" spans="1:251">
      <c r="A15" s="10">
        <v>43497</v>
      </c>
      <c r="B15" s="9">
        <v>28.690999999999999</v>
      </c>
      <c r="C15" s="9">
        <v>31.777999999999999</v>
      </c>
      <c r="D15" s="9">
        <v>4.9950000000000001</v>
      </c>
      <c r="E15" s="9">
        <v>26.783000000000001</v>
      </c>
      <c r="F15" s="9">
        <v>833.08900000000006</v>
      </c>
      <c r="G15" s="9">
        <v>355.50700000000001</v>
      </c>
      <c r="H15" s="9">
        <v>477.58199999999999</v>
      </c>
      <c r="I15" s="9">
        <v>453.53699999999998</v>
      </c>
      <c r="J15" s="9">
        <v>199.54900000000001</v>
      </c>
      <c r="K15" s="9">
        <v>253.988</v>
      </c>
      <c r="L15" s="9">
        <v>65.778999999999996</v>
      </c>
      <c r="M15" s="9">
        <v>36.360999999999997</v>
      </c>
      <c r="N15" s="9">
        <v>29.417000000000002</v>
      </c>
      <c r="O15" s="9">
        <v>387.75799999999998</v>
      </c>
      <c r="P15" s="9">
        <v>163.18799999999999</v>
      </c>
      <c r="Q15" s="9">
        <v>224.571</v>
      </c>
      <c r="R15" s="9">
        <v>4506.2439999999997</v>
      </c>
      <c r="S15" s="9">
        <v>2348.1469999999999</v>
      </c>
      <c r="T15" s="9">
        <v>2158.096</v>
      </c>
      <c r="U15" s="9">
        <v>1552.4770000000001</v>
      </c>
      <c r="V15" s="9">
        <v>606.87199999999996</v>
      </c>
      <c r="W15" s="9">
        <v>945.60500000000002</v>
      </c>
      <c r="X15" s="9">
        <v>227.63200000000001</v>
      </c>
      <c r="Y15" s="9">
        <v>85.932000000000002</v>
      </c>
      <c r="Z15" s="9">
        <v>141.69900000000001</v>
      </c>
      <c r="AA15" s="9">
        <v>3804.5520000000001</v>
      </c>
      <c r="AB15" s="9">
        <v>1801.684</v>
      </c>
      <c r="AC15" s="9">
        <v>2002.8679999999999</v>
      </c>
      <c r="AD15" s="9">
        <v>567.54999999999995</v>
      </c>
      <c r="AE15" s="9">
        <v>349.45400000000001</v>
      </c>
      <c r="AF15" s="9">
        <v>218.096</v>
      </c>
      <c r="AG15" s="9">
        <v>33.734000000000002</v>
      </c>
      <c r="AH15" s="9">
        <v>22.116</v>
      </c>
      <c r="AI15" s="9">
        <v>11.617000000000001</v>
      </c>
      <c r="AJ15" s="9">
        <v>24.338999999999999</v>
      </c>
      <c r="AK15" s="9">
        <v>15.064</v>
      </c>
      <c r="AL15" s="9">
        <v>9.2750000000000004</v>
      </c>
      <c r="AM15" s="9">
        <v>9.8640000000000008</v>
      </c>
      <c r="AN15" s="9">
        <v>6.827</v>
      </c>
      <c r="AO15" s="9">
        <v>3.0369999999999999</v>
      </c>
      <c r="AP15" s="9">
        <v>26.352</v>
      </c>
      <c r="AQ15" s="9">
        <v>17.855</v>
      </c>
      <c r="AR15" s="9">
        <v>8.4969999999999999</v>
      </c>
      <c r="AS15" s="9">
        <v>22.481000000000002</v>
      </c>
      <c r="AT15" s="9">
        <v>15.064</v>
      </c>
      <c r="AU15" s="9">
        <v>7.4169999999999998</v>
      </c>
      <c r="AV15" s="9">
        <v>25.751999999999999</v>
      </c>
      <c r="AW15" s="9">
        <v>18.266999999999999</v>
      </c>
      <c r="AX15" s="9">
        <v>7.4850000000000003</v>
      </c>
      <c r="AY15" s="9">
        <v>541.798</v>
      </c>
      <c r="AZ15" s="9">
        <v>331.18799999999999</v>
      </c>
      <c r="BA15" s="9">
        <v>210.61</v>
      </c>
      <c r="BB15" s="9">
        <v>21.129000000000001</v>
      </c>
      <c r="BC15" s="9">
        <v>14.7</v>
      </c>
      <c r="BD15" s="9">
        <v>6.4290000000000003</v>
      </c>
      <c r="BE15" s="9">
        <v>284.77</v>
      </c>
      <c r="BF15" s="9">
        <v>143.01300000000001</v>
      </c>
      <c r="BG15" s="9">
        <v>141.75700000000001</v>
      </c>
      <c r="BH15" s="9">
        <v>11.45</v>
      </c>
      <c r="BI15" s="9">
        <v>9.2550000000000008</v>
      </c>
      <c r="BJ15" s="9">
        <v>2.1960000000000002</v>
      </c>
      <c r="BK15" s="9">
        <v>673.67700000000002</v>
      </c>
      <c r="BL15" s="9">
        <v>405.74</v>
      </c>
      <c r="BM15" s="9">
        <v>267.93599999999998</v>
      </c>
      <c r="BN15" s="9">
        <v>648.65899999999999</v>
      </c>
      <c r="BO15" s="9">
        <v>392.10500000000002</v>
      </c>
      <c r="BP15" s="9">
        <v>256.55399999999997</v>
      </c>
      <c r="BQ15" s="9">
        <v>547.98299999999995</v>
      </c>
      <c r="BR15" s="9">
        <v>336.351</v>
      </c>
      <c r="BS15" s="9">
        <v>211.63200000000001</v>
      </c>
      <c r="BT15" s="9">
        <v>160.72999999999999</v>
      </c>
      <c r="BU15" s="9">
        <v>90.858000000000004</v>
      </c>
      <c r="BV15" s="9">
        <v>69.872</v>
      </c>
      <c r="BW15" s="9">
        <v>112.967</v>
      </c>
      <c r="BX15" s="9">
        <v>61.354999999999997</v>
      </c>
      <c r="BY15" s="9">
        <v>51.612000000000002</v>
      </c>
      <c r="BZ15" s="9">
        <v>6.84</v>
      </c>
      <c r="CA15" s="9">
        <v>5.069</v>
      </c>
      <c r="CB15" s="9">
        <v>1.772</v>
      </c>
      <c r="CC15" s="9">
        <v>12.638</v>
      </c>
      <c r="CD15" s="9">
        <v>8.7769999999999992</v>
      </c>
      <c r="CE15" s="9">
        <v>3.8610000000000002</v>
      </c>
      <c r="CF15" s="9">
        <v>3224.3649999999998</v>
      </c>
      <c r="CG15" s="9">
        <v>1443.453</v>
      </c>
      <c r="CH15" s="9">
        <v>1780.912</v>
      </c>
      <c r="CI15" s="9">
        <v>127.8</v>
      </c>
      <c r="CJ15" s="9">
        <v>70.183000000000007</v>
      </c>
      <c r="CK15" s="9">
        <v>57.616999999999997</v>
      </c>
      <c r="CL15" s="9">
        <v>19.294</v>
      </c>
      <c r="CM15" s="9">
        <v>14.263999999999999</v>
      </c>
      <c r="CN15" s="9">
        <v>5.03</v>
      </c>
      <c r="CO15" s="9">
        <v>111.60899999999999</v>
      </c>
      <c r="CP15" s="9">
        <v>64.221999999999994</v>
      </c>
      <c r="CQ15" s="9">
        <v>47.387999999999998</v>
      </c>
      <c r="CR15" s="9">
        <v>8.7940000000000005</v>
      </c>
      <c r="CS15" s="9">
        <v>4.7640000000000002</v>
      </c>
      <c r="CT15" s="9">
        <v>4.03</v>
      </c>
      <c r="CU15" s="9">
        <v>100.968</v>
      </c>
      <c r="CV15" s="9">
        <v>58.932000000000002</v>
      </c>
      <c r="CW15" s="9">
        <v>42.036999999999999</v>
      </c>
      <c r="CX15" s="9">
        <v>28.802</v>
      </c>
      <c r="CY15" s="9">
        <v>16.497</v>
      </c>
      <c r="CZ15" s="9">
        <v>12.305</v>
      </c>
      <c r="DA15" s="9">
        <v>18.393000000000001</v>
      </c>
      <c r="DB15" s="9">
        <v>7.5359999999999996</v>
      </c>
      <c r="DC15" s="9">
        <v>10.856</v>
      </c>
      <c r="DD15" s="9">
        <v>6.3959999999999999</v>
      </c>
      <c r="DE15" s="9">
        <v>3.3570000000000002</v>
      </c>
      <c r="DF15" s="9">
        <v>3.0390000000000001</v>
      </c>
      <c r="DG15" s="9">
        <v>1001.655</v>
      </c>
      <c r="DH15" s="9">
        <v>567.54300000000001</v>
      </c>
      <c r="DI15" s="9">
        <v>434.11200000000002</v>
      </c>
      <c r="DJ15" s="9">
        <v>142.63999999999999</v>
      </c>
      <c r="DK15" s="9">
        <v>80.534999999999997</v>
      </c>
      <c r="DL15" s="9">
        <v>62.104999999999997</v>
      </c>
      <c r="DM15" s="9">
        <v>12.56</v>
      </c>
      <c r="DN15" s="9">
        <v>6.2160000000000002</v>
      </c>
      <c r="DO15" s="9">
        <v>6.3440000000000003</v>
      </c>
      <c r="DP15" s="9">
        <v>130.08000000000001</v>
      </c>
      <c r="DQ15" s="9">
        <v>74.319000000000003</v>
      </c>
      <c r="DR15" s="9">
        <v>55.761000000000003</v>
      </c>
      <c r="DS15" s="9">
        <v>580.11</v>
      </c>
      <c r="DT15" s="9">
        <v>355.67</v>
      </c>
      <c r="DU15" s="9">
        <v>224.43899999999999</v>
      </c>
      <c r="DV15" s="9">
        <v>3224.4430000000002</v>
      </c>
      <c r="DW15" s="9">
        <v>1446.0139999999999</v>
      </c>
      <c r="DX15" s="9">
        <v>1778.4290000000001</v>
      </c>
      <c r="DY15" s="9">
        <v>107.443</v>
      </c>
      <c r="DZ15" s="9">
        <v>61.890999999999998</v>
      </c>
      <c r="EA15" s="9">
        <v>45.552</v>
      </c>
      <c r="EB15" s="9">
        <v>6474.16</v>
      </c>
      <c r="EC15" s="9">
        <v>3178.6120000000001</v>
      </c>
      <c r="ED15" s="9">
        <v>3295.5479999999998</v>
      </c>
      <c r="EE15" s="9">
        <v>4090.89</v>
      </c>
      <c r="EF15" s="9">
        <v>2166.2150000000001</v>
      </c>
      <c r="EG15" s="9">
        <v>1924.675</v>
      </c>
      <c r="EH15" s="9">
        <v>511.53899999999999</v>
      </c>
      <c r="EI15" s="9">
        <v>257.55099999999999</v>
      </c>
      <c r="EJ15" s="9">
        <v>253.988</v>
      </c>
      <c r="EK15" s="9">
        <v>329.947</v>
      </c>
      <c r="EL15" s="9">
        <v>128.09700000000001</v>
      </c>
      <c r="EM15" s="9">
        <v>201.85</v>
      </c>
      <c r="EN15" s="9">
        <v>171.54599999999999</v>
      </c>
      <c r="EO15" s="9">
        <v>77.349000000000004</v>
      </c>
      <c r="EP15" s="9">
        <v>94.197000000000003</v>
      </c>
      <c r="EQ15" s="9">
        <v>325.71699999999998</v>
      </c>
      <c r="ER15" s="9">
        <v>138.149</v>
      </c>
      <c r="ES15" s="9">
        <v>187.56899999999999</v>
      </c>
      <c r="ET15" s="9">
        <v>296.44799999999998</v>
      </c>
      <c r="EU15" s="9">
        <v>119.116</v>
      </c>
      <c r="EV15" s="9">
        <v>177.333</v>
      </c>
      <c r="EW15" s="9">
        <v>755.20699999999999</v>
      </c>
      <c r="EX15" s="9">
        <v>379.14</v>
      </c>
      <c r="EY15" s="9">
        <v>376.06700000000001</v>
      </c>
      <c r="EZ15" s="9">
        <v>3335.683</v>
      </c>
      <c r="FA15" s="9">
        <v>1787.075</v>
      </c>
      <c r="FB15" s="9">
        <v>1548.607</v>
      </c>
      <c r="FC15" s="9">
        <v>698.71799999999996</v>
      </c>
      <c r="FD15" s="9">
        <v>348.923</v>
      </c>
      <c r="FE15" s="9">
        <v>349.79500000000002</v>
      </c>
      <c r="FF15" s="9">
        <v>2677.241</v>
      </c>
      <c r="FG15" s="9">
        <v>1349.402</v>
      </c>
      <c r="FH15" s="9">
        <v>1327.8389999999999</v>
      </c>
      <c r="FI15" s="9">
        <v>257.50599999999997</v>
      </c>
      <c r="FJ15" s="9">
        <v>123.762</v>
      </c>
      <c r="FK15" s="9">
        <v>133.744</v>
      </c>
      <c r="FL15" s="9">
        <v>4361.598</v>
      </c>
      <c r="FM15" s="9">
        <v>2297.6660000000002</v>
      </c>
      <c r="FN15" s="9">
        <v>2063.9319999999998</v>
      </c>
      <c r="FO15" s="9">
        <v>3924.8380000000002</v>
      </c>
      <c r="FP15" s="9">
        <v>2075.5140000000001</v>
      </c>
      <c r="FQ15" s="9">
        <v>1849.3240000000001</v>
      </c>
      <c r="FR15" s="9">
        <v>3673.47</v>
      </c>
      <c r="FS15" s="9">
        <v>1958.65</v>
      </c>
      <c r="FT15" s="9">
        <v>1714.8209999999999</v>
      </c>
      <c r="FU15" s="9">
        <v>987.75099999999998</v>
      </c>
      <c r="FV15" s="9">
        <v>482.27499999999998</v>
      </c>
      <c r="FW15" s="9">
        <v>505.47699999999998</v>
      </c>
      <c r="FX15" s="9">
        <v>611.24400000000003</v>
      </c>
      <c r="FY15" s="9">
        <v>301.00599999999997</v>
      </c>
      <c r="FZ15" s="9">
        <v>310.238</v>
      </c>
      <c r="GA15" s="9">
        <v>340.536</v>
      </c>
      <c r="GB15" s="9">
        <v>169.55500000000001</v>
      </c>
      <c r="GC15" s="9">
        <v>170.98099999999999</v>
      </c>
      <c r="GD15" s="9">
        <v>185.87700000000001</v>
      </c>
      <c r="GE15" s="9">
        <v>100.03400000000001</v>
      </c>
      <c r="GF15" s="9">
        <v>85.843000000000004</v>
      </c>
      <c r="GG15" s="9">
        <v>2197.393</v>
      </c>
      <c r="GH15" s="9">
        <v>912.36300000000006</v>
      </c>
      <c r="GI15" s="9">
        <v>1285.03</v>
      </c>
      <c r="GJ15" s="9">
        <v>416.71699999999998</v>
      </c>
      <c r="GK15" s="9">
        <v>165.124</v>
      </c>
      <c r="GL15" s="9">
        <v>251.59299999999999</v>
      </c>
      <c r="GM15" s="9">
        <v>120.67400000000001</v>
      </c>
      <c r="GN15" s="9">
        <v>57.125</v>
      </c>
      <c r="GO15" s="9">
        <v>63.548999999999999</v>
      </c>
      <c r="GP15" s="9">
        <v>355.71</v>
      </c>
      <c r="GQ15" s="9">
        <v>141.76499999999999</v>
      </c>
      <c r="GR15" s="9">
        <v>213.946</v>
      </c>
      <c r="GS15" s="9">
        <v>64.576999999999998</v>
      </c>
      <c r="GT15" s="9">
        <v>25.574999999999999</v>
      </c>
      <c r="GU15" s="9">
        <v>39.000999999999998</v>
      </c>
      <c r="GV15" s="9">
        <v>271.21199999999999</v>
      </c>
      <c r="GW15" s="9">
        <v>105.93600000000001</v>
      </c>
      <c r="GX15" s="9">
        <v>165.27699999999999</v>
      </c>
      <c r="GY15" s="9">
        <v>24.099</v>
      </c>
      <c r="GZ15" s="9">
        <v>11.598000000000001</v>
      </c>
      <c r="HA15" s="9">
        <v>12.500999999999999</v>
      </c>
      <c r="HB15" s="9">
        <v>65.444999999999993</v>
      </c>
      <c r="HC15" s="9">
        <v>25.507000000000001</v>
      </c>
      <c r="HD15" s="9">
        <v>39.938000000000002</v>
      </c>
      <c r="HE15" s="9">
        <v>80.272000000000006</v>
      </c>
      <c r="HF15" s="9">
        <v>5.23</v>
      </c>
      <c r="HG15" s="9">
        <v>75.042000000000002</v>
      </c>
      <c r="HH15" s="9">
        <v>874.47199999999998</v>
      </c>
      <c r="HI15" s="9">
        <v>396.15499999999997</v>
      </c>
      <c r="HJ15" s="9">
        <v>478.31599999999997</v>
      </c>
      <c r="HK15" s="9">
        <v>607.03200000000004</v>
      </c>
      <c r="HL15" s="9">
        <v>267.30599999999998</v>
      </c>
      <c r="HM15" s="9">
        <v>339.726</v>
      </c>
      <c r="HN15" s="9">
        <v>92.760999999999996</v>
      </c>
      <c r="HO15" s="9">
        <v>41.816000000000003</v>
      </c>
      <c r="HP15" s="9">
        <v>50.945</v>
      </c>
      <c r="HQ15" s="9">
        <v>514.27099999999996</v>
      </c>
      <c r="HR15" s="9">
        <v>225.49</v>
      </c>
      <c r="HS15" s="9">
        <v>288.78100000000001</v>
      </c>
      <c r="HT15" s="9">
        <v>4183.6509999999998</v>
      </c>
      <c r="HU15" s="9">
        <v>2208.0309999999999</v>
      </c>
      <c r="HV15" s="9">
        <v>1975.62</v>
      </c>
      <c r="HW15" s="9">
        <v>2290.509</v>
      </c>
      <c r="HX15" s="9">
        <v>970.58100000000002</v>
      </c>
      <c r="HY15" s="9">
        <v>1319.9280000000001</v>
      </c>
      <c r="HZ15" s="9">
        <v>326.11</v>
      </c>
      <c r="IA15" s="9">
        <v>133.512</v>
      </c>
      <c r="IB15" s="9">
        <v>192.59800000000001</v>
      </c>
      <c r="IC15" s="9">
        <v>5266.0749999999998</v>
      </c>
      <c r="ID15" s="9">
        <v>2581.5140000000001</v>
      </c>
      <c r="IE15" s="9">
        <v>2684.5610000000001</v>
      </c>
      <c r="IF15" s="9">
        <v>3367.4189999999999</v>
      </c>
      <c r="IG15" s="9">
        <v>1796.9390000000001</v>
      </c>
      <c r="IH15" s="9">
        <v>1570.48</v>
      </c>
      <c r="II15" s="9">
        <v>460.65300000000002</v>
      </c>
      <c r="IJ15" s="9">
        <v>238.066</v>
      </c>
      <c r="IK15" s="9">
        <v>222.58699999999999</v>
      </c>
      <c r="IL15" s="9">
        <v>294.77600000000001</v>
      </c>
      <c r="IM15" s="9">
        <v>112.145</v>
      </c>
      <c r="IN15" s="9">
        <v>182.63200000000001</v>
      </c>
      <c r="IO15" s="9">
        <v>143.67400000000001</v>
      </c>
      <c r="IP15" s="9">
        <v>64.125</v>
      </c>
      <c r="IQ15" s="9">
        <v>79.548000000000002</v>
      </c>
    </row>
    <row r="16" spans="1:251">
      <c r="A16" s="10">
        <v>43862</v>
      </c>
      <c r="B16" s="9">
        <v>39.747999999999998</v>
      </c>
      <c r="C16" s="9">
        <v>32.783999999999999</v>
      </c>
      <c r="D16" s="9">
        <v>2.83</v>
      </c>
      <c r="E16" s="9">
        <v>29.954999999999998</v>
      </c>
      <c r="F16" s="9">
        <v>827.54200000000003</v>
      </c>
      <c r="G16" s="9">
        <v>344.524</v>
      </c>
      <c r="H16" s="9">
        <v>483.01799999999997</v>
      </c>
      <c r="I16" s="9">
        <v>484.13099999999997</v>
      </c>
      <c r="J16" s="9">
        <v>206.09299999999999</v>
      </c>
      <c r="K16" s="9">
        <v>278.03800000000001</v>
      </c>
      <c r="L16" s="9">
        <v>75.358000000000004</v>
      </c>
      <c r="M16" s="9">
        <v>35.540999999999997</v>
      </c>
      <c r="N16" s="9">
        <v>39.816000000000003</v>
      </c>
      <c r="O16" s="9">
        <v>408.77300000000002</v>
      </c>
      <c r="P16" s="9">
        <v>170.55099999999999</v>
      </c>
      <c r="Q16" s="9">
        <v>238.22200000000001</v>
      </c>
      <c r="R16" s="9">
        <v>4623.7240000000002</v>
      </c>
      <c r="S16" s="9">
        <v>2412.4270000000001</v>
      </c>
      <c r="T16" s="9">
        <v>2211.297</v>
      </c>
      <c r="U16" s="9">
        <v>1545.558</v>
      </c>
      <c r="V16" s="9">
        <v>597.97</v>
      </c>
      <c r="W16" s="9">
        <v>947.58799999999997</v>
      </c>
      <c r="X16" s="9">
        <v>231.131</v>
      </c>
      <c r="Y16" s="9">
        <v>89.968000000000004</v>
      </c>
      <c r="Z16" s="9">
        <v>141.16300000000001</v>
      </c>
      <c r="AA16" s="9">
        <v>3983.8870000000002</v>
      </c>
      <c r="AB16" s="9">
        <v>1902.2470000000001</v>
      </c>
      <c r="AC16" s="9">
        <v>2081.64</v>
      </c>
      <c r="AD16" s="9">
        <v>594.62400000000002</v>
      </c>
      <c r="AE16" s="9">
        <v>351.81200000000001</v>
      </c>
      <c r="AF16" s="9">
        <v>242.81200000000001</v>
      </c>
      <c r="AG16" s="9">
        <v>36.472999999999999</v>
      </c>
      <c r="AH16" s="9">
        <v>25.018000000000001</v>
      </c>
      <c r="AI16" s="9">
        <v>11.455</v>
      </c>
      <c r="AJ16" s="9">
        <v>24.32</v>
      </c>
      <c r="AK16" s="9">
        <v>14.978</v>
      </c>
      <c r="AL16" s="9">
        <v>9.3420000000000005</v>
      </c>
      <c r="AM16" s="9">
        <v>5.2759999999999998</v>
      </c>
      <c r="AN16" s="9">
        <v>4.88</v>
      </c>
      <c r="AO16" s="9">
        <v>0.39600000000000002</v>
      </c>
      <c r="AP16" s="9">
        <v>25.2</v>
      </c>
      <c r="AQ16" s="9">
        <v>16.463000000000001</v>
      </c>
      <c r="AR16" s="9">
        <v>8.7379999999999995</v>
      </c>
      <c r="AS16" s="9">
        <v>22.103000000000002</v>
      </c>
      <c r="AT16" s="9">
        <v>13.848000000000001</v>
      </c>
      <c r="AU16" s="9">
        <v>8.2550000000000008</v>
      </c>
      <c r="AV16" s="9">
        <v>23.204999999999998</v>
      </c>
      <c r="AW16" s="9">
        <v>12.942</v>
      </c>
      <c r="AX16" s="9">
        <v>10.263999999999999</v>
      </c>
      <c r="AY16" s="9">
        <v>571.41899999999998</v>
      </c>
      <c r="AZ16" s="9">
        <v>338.87</v>
      </c>
      <c r="BA16" s="9">
        <v>232.54900000000001</v>
      </c>
      <c r="BB16" s="9">
        <v>21.1</v>
      </c>
      <c r="BC16" s="9">
        <v>12.208</v>
      </c>
      <c r="BD16" s="9">
        <v>8.8919999999999995</v>
      </c>
      <c r="BE16" s="9">
        <v>310.952</v>
      </c>
      <c r="BF16" s="9">
        <v>158.40600000000001</v>
      </c>
      <c r="BG16" s="9">
        <v>152.54599999999999</v>
      </c>
      <c r="BH16" s="9">
        <v>17.824999999999999</v>
      </c>
      <c r="BI16" s="9">
        <v>12.561</v>
      </c>
      <c r="BJ16" s="9">
        <v>5.2640000000000002</v>
      </c>
      <c r="BK16" s="9">
        <v>702.64200000000005</v>
      </c>
      <c r="BL16" s="9">
        <v>409.81400000000002</v>
      </c>
      <c r="BM16" s="9">
        <v>292.82799999999997</v>
      </c>
      <c r="BN16" s="9">
        <v>680.38900000000001</v>
      </c>
      <c r="BO16" s="9">
        <v>398.38900000000001</v>
      </c>
      <c r="BP16" s="9">
        <v>282</v>
      </c>
      <c r="BQ16" s="9">
        <v>577.78099999999995</v>
      </c>
      <c r="BR16" s="9">
        <v>341.541</v>
      </c>
      <c r="BS16" s="9">
        <v>236.24</v>
      </c>
      <c r="BT16" s="9">
        <v>164.363</v>
      </c>
      <c r="BU16" s="9">
        <v>93.503</v>
      </c>
      <c r="BV16" s="9">
        <v>70.86</v>
      </c>
      <c r="BW16" s="9">
        <v>113.452</v>
      </c>
      <c r="BX16" s="9">
        <v>60.854999999999997</v>
      </c>
      <c r="BY16" s="9">
        <v>52.597000000000001</v>
      </c>
      <c r="BZ16" s="9">
        <v>5.4340000000000002</v>
      </c>
      <c r="CA16" s="9">
        <v>2.8519999999999999</v>
      </c>
      <c r="CB16" s="9">
        <v>2.5819999999999999</v>
      </c>
      <c r="CC16" s="9">
        <v>11.81</v>
      </c>
      <c r="CD16" s="9">
        <v>7.1210000000000004</v>
      </c>
      <c r="CE16" s="9">
        <v>4.6890000000000001</v>
      </c>
      <c r="CF16" s="9">
        <v>3377.453</v>
      </c>
      <c r="CG16" s="9">
        <v>1543.3150000000001</v>
      </c>
      <c r="CH16" s="9">
        <v>1834.1379999999999</v>
      </c>
      <c r="CI16" s="9">
        <v>144.30500000000001</v>
      </c>
      <c r="CJ16" s="9">
        <v>75.489999999999995</v>
      </c>
      <c r="CK16" s="9">
        <v>68.814999999999998</v>
      </c>
      <c r="CL16" s="9">
        <v>22.928999999999998</v>
      </c>
      <c r="CM16" s="9">
        <v>14.829000000000001</v>
      </c>
      <c r="CN16" s="9">
        <v>8.1</v>
      </c>
      <c r="CO16" s="9">
        <v>130.916</v>
      </c>
      <c r="CP16" s="9">
        <v>67.558999999999997</v>
      </c>
      <c r="CQ16" s="9">
        <v>63.356999999999999</v>
      </c>
      <c r="CR16" s="9">
        <v>9.5909999999999993</v>
      </c>
      <c r="CS16" s="9">
        <v>3.9180000000000001</v>
      </c>
      <c r="CT16" s="9">
        <v>5.673</v>
      </c>
      <c r="CU16" s="9">
        <v>120.267</v>
      </c>
      <c r="CV16" s="9">
        <v>63.640999999999998</v>
      </c>
      <c r="CW16" s="9">
        <v>56.627000000000002</v>
      </c>
      <c r="CX16" s="9">
        <v>34.973999999999997</v>
      </c>
      <c r="CY16" s="9">
        <v>20.617000000000001</v>
      </c>
      <c r="CZ16" s="9">
        <v>14.356999999999999</v>
      </c>
      <c r="DA16" s="9">
        <v>14.492000000000001</v>
      </c>
      <c r="DB16" s="9">
        <v>7.931</v>
      </c>
      <c r="DC16" s="9">
        <v>6.5609999999999999</v>
      </c>
      <c r="DD16" s="9">
        <v>5.2</v>
      </c>
      <c r="DE16" s="9">
        <v>2.073</v>
      </c>
      <c r="DF16" s="9">
        <v>3.1269999999999998</v>
      </c>
      <c r="DG16" s="9">
        <v>1090.95</v>
      </c>
      <c r="DH16" s="9">
        <v>612.73599999999999</v>
      </c>
      <c r="DI16" s="9">
        <v>478.214</v>
      </c>
      <c r="DJ16" s="9">
        <v>157.21799999999999</v>
      </c>
      <c r="DK16" s="9">
        <v>82.611000000000004</v>
      </c>
      <c r="DL16" s="9">
        <v>74.606999999999999</v>
      </c>
      <c r="DM16" s="9">
        <v>13.361000000000001</v>
      </c>
      <c r="DN16" s="9">
        <v>5.7859999999999996</v>
      </c>
      <c r="DO16" s="9">
        <v>7.5759999999999996</v>
      </c>
      <c r="DP16" s="9">
        <v>143.857</v>
      </c>
      <c r="DQ16" s="9">
        <v>76.825000000000003</v>
      </c>
      <c r="DR16" s="9">
        <v>67.031999999999996</v>
      </c>
      <c r="DS16" s="9">
        <v>607.98500000000001</v>
      </c>
      <c r="DT16" s="9">
        <v>357.59699999999998</v>
      </c>
      <c r="DU16" s="9">
        <v>250.38800000000001</v>
      </c>
      <c r="DV16" s="9">
        <v>3375.902</v>
      </c>
      <c r="DW16" s="9">
        <v>1544.65</v>
      </c>
      <c r="DX16" s="9">
        <v>1831.252</v>
      </c>
      <c r="DY16" s="9">
        <v>127.94</v>
      </c>
      <c r="DZ16" s="9">
        <v>66.64</v>
      </c>
      <c r="EA16" s="9">
        <v>61.3</v>
      </c>
      <c r="EB16" s="9">
        <v>6559.48</v>
      </c>
      <c r="EC16" s="9">
        <v>3236.97</v>
      </c>
      <c r="ED16" s="9">
        <v>3322.51</v>
      </c>
      <c r="EE16" s="9">
        <v>4128.1440000000002</v>
      </c>
      <c r="EF16" s="9">
        <v>2190.2950000000001</v>
      </c>
      <c r="EG16" s="9">
        <v>1937.85</v>
      </c>
      <c r="EH16" s="9">
        <v>578.05499999999995</v>
      </c>
      <c r="EI16" s="9">
        <v>293.36200000000002</v>
      </c>
      <c r="EJ16" s="9">
        <v>284.69299999999998</v>
      </c>
      <c r="EK16" s="9">
        <v>347.86799999999999</v>
      </c>
      <c r="EL16" s="9">
        <v>127.321</v>
      </c>
      <c r="EM16" s="9">
        <v>220.547</v>
      </c>
      <c r="EN16" s="9">
        <v>192.03100000000001</v>
      </c>
      <c r="EO16" s="9">
        <v>86.105000000000004</v>
      </c>
      <c r="EP16" s="9">
        <v>105.926</v>
      </c>
      <c r="EQ16" s="9">
        <v>371.33800000000002</v>
      </c>
      <c r="ER16" s="9">
        <v>152.58699999999999</v>
      </c>
      <c r="ES16" s="9">
        <v>218.751</v>
      </c>
      <c r="ET16" s="9">
        <v>331.53399999999999</v>
      </c>
      <c r="EU16" s="9">
        <v>121.872</v>
      </c>
      <c r="EV16" s="9">
        <v>209.66200000000001</v>
      </c>
      <c r="EW16" s="9">
        <v>737.47900000000004</v>
      </c>
      <c r="EX16" s="9">
        <v>363.17399999999998</v>
      </c>
      <c r="EY16" s="9">
        <v>374.30500000000001</v>
      </c>
      <c r="EZ16" s="9">
        <v>3390.665</v>
      </c>
      <c r="FA16" s="9">
        <v>1827.1210000000001</v>
      </c>
      <c r="FB16" s="9">
        <v>1563.5440000000001</v>
      </c>
      <c r="FC16" s="9">
        <v>682.28099999999995</v>
      </c>
      <c r="FD16" s="9">
        <v>333.13299999999998</v>
      </c>
      <c r="FE16" s="9">
        <v>349.14800000000002</v>
      </c>
      <c r="FF16" s="9">
        <v>2765.8690000000001</v>
      </c>
      <c r="FG16" s="9">
        <v>1409.1220000000001</v>
      </c>
      <c r="FH16" s="9">
        <v>1356.7470000000001</v>
      </c>
      <c r="FI16" s="9">
        <v>317.399</v>
      </c>
      <c r="FJ16" s="9">
        <v>160.26400000000001</v>
      </c>
      <c r="FK16" s="9">
        <v>157.13399999999999</v>
      </c>
      <c r="FL16" s="9">
        <v>4408.0559999999996</v>
      </c>
      <c r="FM16" s="9">
        <v>2325.5010000000002</v>
      </c>
      <c r="FN16" s="9">
        <v>2082.5549999999998</v>
      </c>
      <c r="FO16" s="9">
        <v>3946.76</v>
      </c>
      <c r="FP16" s="9">
        <v>2099.2399999999998</v>
      </c>
      <c r="FQ16" s="9">
        <v>1847.52</v>
      </c>
      <c r="FR16" s="9">
        <v>3706.7510000000002</v>
      </c>
      <c r="FS16" s="9">
        <v>1988.2560000000001</v>
      </c>
      <c r="FT16" s="9">
        <v>1718.4949999999999</v>
      </c>
      <c r="FU16" s="9">
        <v>982.73299999999995</v>
      </c>
      <c r="FV16" s="9">
        <v>500.35</v>
      </c>
      <c r="FW16" s="9">
        <v>482.38299999999998</v>
      </c>
      <c r="FX16" s="9">
        <v>603.31899999999996</v>
      </c>
      <c r="FY16" s="9">
        <v>302.20699999999999</v>
      </c>
      <c r="FZ16" s="9">
        <v>301.11200000000002</v>
      </c>
      <c r="GA16" s="9">
        <v>323.40699999999998</v>
      </c>
      <c r="GB16" s="9">
        <v>167.001</v>
      </c>
      <c r="GC16" s="9">
        <v>156.40600000000001</v>
      </c>
      <c r="GD16" s="9">
        <v>200.82499999999999</v>
      </c>
      <c r="GE16" s="9">
        <v>107.182</v>
      </c>
      <c r="GF16" s="9">
        <v>93.643000000000001</v>
      </c>
      <c r="GG16" s="9">
        <v>2230.511</v>
      </c>
      <c r="GH16" s="9">
        <v>939.49300000000005</v>
      </c>
      <c r="GI16" s="9">
        <v>1291.0170000000001</v>
      </c>
      <c r="GJ16" s="9">
        <v>429.63299999999998</v>
      </c>
      <c r="GK16" s="9">
        <v>157.03</v>
      </c>
      <c r="GL16" s="9">
        <v>272.60300000000001</v>
      </c>
      <c r="GM16" s="9">
        <v>108.854</v>
      </c>
      <c r="GN16" s="9">
        <v>52.293999999999997</v>
      </c>
      <c r="GO16" s="9">
        <v>56.56</v>
      </c>
      <c r="GP16" s="9">
        <v>361.154</v>
      </c>
      <c r="GQ16" s="9">
        <v>135.459</v>
      </c>
      <c r="GR16" s="9">
        <v>225.696</v>
      </c>
      <c r="GS16" s="9">
        <v>66.512</v>
      </c>
      <c r="GT16" s="9">
        <v>29.262</v>
      </c>
      <c r="GU16" s="9">
        <v>37.25</v>
      </c>
      <c r="GV16" s="9">
        <v>277.00099999999998</v>
      </c>
      <c r="GW16" s="9">
        <v>98.248999999999995</v>
      </c>
      <c r="GX16" s="9">
        <v>178.75299999999999</v>
      </c>
      <c r="GY16" s="9">
        <v>35.42</v>
      </c>
      <c r="GZ16" s="9">
        <v>15.69</v>
      </c>
      <c r="HA16" s="9">
        <v>19.731000000000002</v>
      </c>
      <c r="HB16" s="9">
        <v>71.625</v>
      </c>
      <c r="HC16" s="9">
        <v>23.178999999999998</v>
      </c>
      <c r="HD16" s="9">
        <v>48.445999999999998</v>
      </c>
      <c r="HE16" s="9">
        <v>85.403000000000006</v>
      </c>
      <c r="HF16" s="9">
        <v>6.484</v>
      </c>
      <c r="HG16" s="9">
        <v>78.918999999999997</v>
      </c>
      <c r="HH16" s="9">
        <v>883.24099999999999</v>
      </c>
      <c r="HI16" s="9">
        <v>393.93400000000003</v>
      </c>
      <c r="HJ16" s="9">
        <v>489.30700000000002</v>
      </c>
      <c r="HK16" s="9">
        <v>633.60500000000002</v>
      </c>
      <c r="HL16" s="9">
        <v>265.82</v>
      </c>
      <c r="HM16" s="9">
        <v>367.78500000000003</v>
      </c>
      <c r="HN16" s="9">
        <v>98.856999999999999</v>
      </c>
      <c r="HO16" s="9">
        <v>44.616999999999997</v>
      </c>
      <c r="HP16" s="9">
        <v>54.24</v>
      </c>
      <c r="HQ16" s="9">
        <v>534.74699999999996</v>
      </c>
      <c r="HR16" s="9">
        <v>221.203</v>
      </c>
      <c r="HS16" s="9">
        <v>313.54399999999998</v>
      </c>
      <c r="HT16" s="9">
        <v>4227.0020000000004</v>
      </c>
      <c r="HU16" s="9">
        <v>2234.9119999999998</v>
      </c>
      <c r="HV16" s="9">
        <v>1992.09</v>
      </c>
      <c r="HW16" s="9">
        <v>2332.4789999999998</v>
      </c>
      <c r="HX16" s="9">
        <v>1002.058</v>
      </c>
      <c r="HY16" s="9">
        <v>1330.42</v>
      </c>
      <c r="HZ16" s="9">
        <v>333.654</v>
      </c>
      <c r="IA16" s="9">
        <v>127.29300000000001</v>
      </c>
      <c r="IB16" s="9">
        <v>206.36099999999999</v>
      </c>
      <c r="IC16" s="9">
        <v>5378.4110000000001</v>
      </c>
      <c r="ID16" s="9">
        <v>2645.1149999999998</v>
      </c>
      <c r="IE16" s="9">
        <v>2733.2959999999998</v>
      </c>
      <c r="IF16" s="9">
        <v>3427.8910000000001</v>
      </c>
      <c r="IG16" s="9">
        <v>1809.2809999999999</v>
      </c>
      <c r="IH16" s="9">
        <v>1618.61</v>
      </c>
      <c r="II16" s="9">
        <v>479.28100000000001</v>
      </c>
      <c r="IJ16" s="9">
        <v>254.208</v>
      </c>
      <c r="IK16" s="9">
        <v>225.07300000000001</v>
      </c>
      <c r="IL16" s="9">
        <v>297.24</v>
      </c>
      <c r="IM16" s="9">
        <v>113.532</v>
      </c>
      <c r="IN16" s="9">
        <v>183.70699999999999</v>
      </c>
      <c r="IO16" s="9">
        <v>144.226</v>
      </c>
      <c r="IP16" s="9">
        <v>62.908000000000001</v>
      </c>
      <c r="IQ16" s="9">
        <v>81.319000000000003</v>
      </c>
    </row>
    <row r="17" spans="1:251">
      <c r="A17" s="10">
        <v>44228</v>
      </c>
      <c r="B17" s="9">
        <v>40.491</v>
      </c>
      <c r="C17" s="9">
        <v>37.661999999999999</v>
      </c>
      <c r="D17" s="9">
        <v>6.7960000000000003</v>
      </c>
      <c r="E17" s="9">
        <v>30.866</v>
      </c>
      <c r="F17" s="9">
        <v>820.47699999999998</v>
      </c>
      <c r="G17" s="9">
        <v>348.447</v>
      </c>
      <c r="H17" s="9">
        <v>472.03</v>
      </c>
      <c r="I17" s="9">
        <v>569.51400000000001</v>
      </c>
      <c r="J17" s="9">
        <v>243.72399999999999</v>
      </c>
      <c r="K17" s="9">
        <v>325.79000000000002</v>
      </c>
      <c r="L17" s="9">
        <v>84.076999999999998</v>
      </c>
      <c r="M17" s="9">
        <v>39.643999999999998</v>
      </c>
      <c r="N17" s="9">
        <v>44.433</v>
      </c>
      <c r="O17" s="9">
        <v>485.43700000000001</v>
      </c>
      <c r="P17" s="9">
        <v>204.08</v>
      </c>
      <c r="Q17" s="9">
        <v>281.35700000000003</v>
      </c>
      <c r="R17" s="9">
        <v>4629.2740000000003</v>
      </c>
      <c r="S17" s="9">
        <v>2396.4740000000002</v>
      </c>
      <c r="T17" s="9">
        <v>2232.8000000000002</v>
      </c>
      <c r="U17" s="9">
        <v>1555.355</v>
      </c>
      <c r="V17" s="9">
        <v>619.36599999999999</v>
      </c>
      <c r="W17" s="9">
        <v>935.98900000000003</v>
      </c>
      <c r="X17" s="9">
        <v>271.85599999999999</v>
      </c>
      <c r="Y17" s="9">
        <v>97.087000000000003</v>
      </c>
      <c r="Z17" s="9">
        <v>174.76900000000001</v>
      </c>
      <c r="AA17" s="9">
        <v>4215.0940000000001</v>
      </c>
      <c r="AB17" s="9">
        <v>1992.127</v>
      </c>
      <c r="AC17" s="9">
        <v>2222.9659999999999</v>
      </c>
      <c r="AD17" s="9">
        <v>650.09100000000001</v>
      </c>
      <c r="AE17" s="9">
        <v>395.30200000000002</v>
      </c>
      <c r="AF17" s="9">
        <v>254.79</v>
      </c>
      <c r="AG17" s="9">
        <v>49.689</v>
      </c>
      <c r="AH17" s="9">
        <v>29.36</v>
      </c>
      <c r="AI17" s="9">
        <v>20.327999999999999</v>
      </c>
      <c r="AJ17" s="9">
        <v>37.521000000000001</v>
      </c>
      <c r="AK17" s="9">
        <v>19.8</v>
      </c>
      <c r="AL17" s="9">
        <v>17.72</v>
      </c>
      <c r="AM17" s="9">
        <v>12.706</v>
      </c>
      <c r="AN17" s="9">
        <v>8.6319999999999997</v>
      </c>
      <c r="AO17" s="9">
        <v>4.0739999999999998</v>
      </c>
      <c r="AP17" s="9">
        <v>43.597000000000001</v>
      </c>
      <c r="AQ17" s="9">
        <v>24.745000000000001</v>
      </c>
      <c r="AR17" s="9">
        <v>18.852</v>
      </c>
      <c r="AS17" s="9">
        <v>36.14</v>
      </c>
      <c r="AT17" s="9">
        <v>18.420000000000002</v>
      </c>
      <c r="AU17" s="9">
        <v>17.72</v>
      </c>
      <c r="AV17" s="9">
        <v>21.582000000000001</v>
      </c>
      <c r="AW17" s="9">
        <v>13.618</v>
      </c>
      <c r="AX17" s="9">
        <v>7.9640000000000004</v>
      </c>
      <c r="AY17" s="9">
        <v>628.51</v>
      </c>
      <c r="AZ17" s="9">
        <v>381.68400000000003</v>
      </c>
      <c r="BA17" s="9">
        <v>246.82599999999999</v>
      </c>
      <c r="BB17" s="9">
        <v>15.268000000000001</v>
      </c>
      <c r="BC17" s="9">
        <v>9.8979999999999997</v>
      </c>
      <c r="BD17" s="9">
        <v>5.37</v>
      </c>
      <c r="BE17" s="9">
        <v>317.57499999999999</v>
      </c>
      <c r="BF17" s="9">
        <v>167.50899999999999</v>
      </c>
      <c r="BG17" s="9">
        <v>150.066</v>
      </c>
      <c r="BH17" s="9">
        <v>18.292999999999999</v>
      </c>
      <c r="BI17" s="9">
        <v>9.3420000000000005</v>
      </c>
      <c r="BJ17" s="9">
        <v>8.9510000000000005</v>
      </c>
      <c r="BK17" s="9">
        <v>740.15599999999995</v>
      </c>
      <c r="BL17" s="9">
        <v>447.84699999999998</v>
      </c>
      <c r="BM17" s="9">
        <v>292.30900000000003</v>
      </c>
      <c r="BN17" s="9">
        <v>735.24300000000005</v>
      </c>
      <c r="BO17" s="9">
        <v>446.92399999999998</v>
      </c>
      <c r="BP17" s="9">
        <v>288.32</v>
      </c>
      <c r="BQ17" s="9">
        <v>633.57000000000005</v>
      </c>
      <c r="BR17" s="9">
        <v>385.35500000000002</v>
      </c>
      <c r="BS17" s="9">
        <v>248.21600000000001</v>
      </c>
      <c r="BT17" s="9">
        <v>155.172</v>
      </c>
      <c r="BU17" s="9">
        <v>94.284000000000006</v>
      </c>
      <c r="BV17" s="9">
        <v>60.887999999999998</v>
      </c>
      <c r="BW17" s="9">
        <v>95.667000000000002</v>
      </c>
      <c r="BX17" s="9">
        <v>56.298000000000002</v>
      </c>
      <c r="BY17" s="9">
        <v>39.369</v>
      </c>
      <c r="BZ17" s="9">
        <v>5.6020000000000003</v>
      </c>
      <c r="CA17" s="9">
        <v>3.7530000000000001</v>
      </c>
      <c r="CB17" s="9">
        <v>1.85</v>
      </c>
      <c r="CC17" s="9">
        <v>14.134</v>
      </c>
      <c r="CD17" s="9">
        <v>7.835</v>
      </c>
      <c r="CE17" s="9">
        <v>6.2990000000000004</v>
      </c>
      <c r="CF17" s="9">
        <v>3550.8679999999999</v>
      </c>
      <c r="CG17" s="9">
        <v>1588.991</v>
      </c>
      <c r="CH17" s="9">
        <v>1961.877</v>
      </c>
      <c r="CI17" s="9">
        <v>127.2</v>
      </c>
      <c r="CJ17" s="9">
        <v>70.698999999999998</v>
      </c>
      <c r="CK17" s="9">
        <v>56.500999999999998</v>
      </c>
      <c r="CL17" s="9">
        <v>17.734999999999999</v>
      </c>
      <c r="CM17" s="9">
        <v>10.603</v>
      </c>
      <c r="CN17" s="9">
        <v>7.1310000000000002</v>
      </c>
      <c r="CO17" s="9">
        <v>113.89700000000001</v>
      </c>
      <c r="CP17" s="9">
        <v>62.597000000000001</v>
      </c>
      <c r="CQ17" s="9">
        <v>51.3</v>
      </c>
      <c r="CR17" s="9">
        <v>17.062999999999999</v>
      </c>
      <c r="CS17" s="9">
        <v>9.3160000000000007</v>
      </c>
      <c r="CT17" s="9">
        <v>7.7469999999999999</v>
      </c>
      <c r="CU17" s="9">
        <v>95.593000000000004</v>
      </c>
      <c r="CV17" s="9">
        <v>53.280999999999999</v>
      </c>
      <c r="CW17" s="9">
        <v>42.313000000000002</v>
      </c>
      <c r="CX17" s="9">
        <v>31.178000000000001</v>
      </c>
      <c r="CY17" s="9">
        <v>16.350000000000001</v>
      </c>
      <c r="CZ17" s="9">
        <v>14.827999999999999</v>
      </c>
      <c r="DA17" s="9">
        <v>15.547000000000001</v>
      </c>
      <c r="DB17" s="9">
        <v>8.7520000000000007</v>
      </c>
      <c r="DC17" s="9">
        <v>6.7949999999999999</v>
      </c>
      <c r="DD17" s="9">
        <v>3.9820000000000002</v>
      </c>
      <c r="DE17" s="9">
        <v>3.4489999999999998</v>
      </c>
      <c r="DF17" s="9">
        <v>0.53400000000000003</v>
      </c>
      <c r="DG17" s="9">
        <v>1136.597</v>
      </c>
      <c r="DH17" s="9">
        <v>629.41399999999999</v>
      </c>
      <c r="DI17" s="9">
        <v>507.18299999999999</v>
      </c>
      <c r="DJ17" s="9">
        <v>143.578</v>
      </c>
      <c r="DK17" s="9">
        <v>79.183999999999997</v>
      </c>
      <c r="DL17" s="9">
        <v>64.394000000000005</v>
      </c>
      <c r="DM17" s="9">
        <v>21.472000000000001</v>
      </c>
      <c r="DN17" s="9">
        <v>10.923999999999999</v>
      </c>
      <c r="DO17" s="9">
        <v>10.548</v>
      </c>
      <c r="DP17" s="9">
        <v>122.10599999999999</v>
      </c>
      <c r="DQ17" s="9">
        <v>68.260000000000005</v>
      </c>
      <c r="DR17" s="9">
        <v>53.845999999999997</v>
      </c>
      <c r="DS17" s="9">
        <v>671.56299999999999</v>
      </c>
      <c r="DT17" s="9">
        <v>406.22500000000002</v>
      </c>
      <c r="DU17" s="9">
        <v>265.33800000000002</v>
      </c>
      <c r="DV17" s="9">
        <v>3543.53</v>
      </c>
      <c r="DW17" s="9">
        <v>1585.902</v>
      </c>
      <c r="DX17" s="9">
        <v>1957.6279999999999</v>
      </c>
      <c r="DY17" s="9">
        <v>109.29900000000001</v>
      </c>
      <c r="DZ17" s="9">
        <v>60.792000000000002</v>
      </c>
      <c r="EA17" s="9">
        <v>48.506999999999998</v>
      </c>
      <c r="EB17" s="9">
        <v>6570.549</v>
      </c>
      <c r="EC17" s="9">
        <v>3224.895</v>
      </c>
      <c r="ED17" s="9">
        <v>3345.654</v>
      </c>
      <c r="EE17" s="9">
        <v>4116.92</v>
      </c>
      <c r="EF17" s="9">
        <v>2164.788</v>
      </c>
      <c r="EG17" s="9">
        <v>1952.133</v>
      </c>
      <c r="EH17" s="9">
        <v>529.55799999999999</v>
      </c>
      <c r="EI17" s="9">
        <v>290.79000000000002</v>
      </c>
      <c r="EJ17" s="9">
        <v>238.768</v>
      </c>
      <c r="EK17" s="9">
        <v>330.03699999999998</v>
      </c>
      <c r="EL17" s="9">
        <v>138.67099999999999</v>
      </c>
      <c r="EM17" s="9">
        <v>191.36600000000001</v>
      </c>
      <c r="EN17" s="9">
        <v>181.19</v>
      </c>
      <c r="EO17" s="9">
        <v>94.915999999999997</v>
      </c>
      <c r="EP17" s="9">
        <v>86.274000000000001</v>
      </c>
      <c r="EQ17" s="9">
        <v>358.18599999999998</v>
      </c>
      <c r="ER17" s="9">
        <v>172.65299999999999</v>
      </c>
      <c r="ES17" s="9">
        <v>185.53299999999999</v>
      </c>
      <c r="ET17" s="9">
        <v>311.36900000000003</v>
      </c>
      <c r="EU17" s="9">
        <v>135.19900000000001</v>
      </c>
      <c r="EV17" s="9">
        <v>176.17</v>
      </c>
      <c r="EW17" s="9">
        <v>709.28200000000004</v>
      </c>
      <c r="EX17" s="9">
        <v>364.76400000000001</v>
      </c>
      <c r="EY17" s="9">
        <v>344.51799999999997</v>
      </c>
      <c r="EZ17" s="9">
        <v>3407.6390000000001</v>
      </c>
      <c r="FA17" s="9">
        <v>1800.0239999999999</v>
      </c>
      <c r="FB17" s="9">
        <v>1607.615</v>
      </c>
      <c r="FC17" s="9">
        <v>650.69000000000005</v>
      </c>
      <c r="FD17" s="9">
        <v>333.12599999999998</v>
      </c>
      <c r="FE17" s="9">
        <v>317.56400000000002</v>
      </c>
      <c r="FF17" s="9">
        <v>2761.3150000000001</v>
      </c>
      <c r="FG17" s="9">
        <v>1377.336</v>
      </c>
      <c r="FH17" s="9">
        <v>1383.979</v>
      </c>
      <c r="FI17" s="9">
        <v>305.745</v>
      </c>
      <c r="FJ17" s="9">
        <v>151.41300000000001</v>
      </c>
      <c r="FK17" s="9">
        <v>154.33099999999999</v>
      </c>
      <c r="FL17" s="9">
        <v>4365.509</v>
      </c>
      <c r="FM17" s="9">
        <v>2273.0940000000001</v>
      </c>
      <c r="FN17" s="9">
        <v>2092.415</v>
      </c>
      <c r="FO17" s="9">
        <v>3946.2840000000001</v>
      </c>
      <c r="FP17" s="9">
        <v>2070.4940000000001</v>
      </c>
      <c r="FQ17" s="9">
        <v>1875.789</v>
      </c>
      <c r="FR17" s="9">
        <v>3697.3429999999998</v>
      </c>
      <c r="FS17" s="9">
        <v>1954.5440000000001</v>
      </c>
      <c r="FT17" s="9">
        <v>1742.799</v>
      </c>
      <c r="FU17" s="9">
        <v>939.14700000000005</v>
      </c>
      <c r="FV17" s="9">
        <v>455.80599999999998</v>
      </c>
      <c r="FW17" s="9">
        <v>483.34100000000001</v>
      </c>
      <c r="FX17" s="9">
        <v>533.202</v>
      </c>
      <c r="FY17" s="9">
        <v>262.99599999999998</v>
      </c>
      <c r="FZ17" s="9">
        <v>270.20600000000002</v>
      </c>
      <c r="GA17" s="9">
        <v>284.613</v>
      </c>
      <c r="GB17" s="9">
        <v>154.69</v>
      </c>
      <c r="GC17" s="9">
        <v>129.923</v>
      </c>
      <c r="GD17" s="9">
        <v>245.21799999999999</v>
      </c>
      <c r="GE17" s="9">
        <v>138.44200000000001</v>
      </c>
      <c r="GF17" s="9">
        <v>106.776</v>
      </c>
      <c r="GG17" s="9">
        <v>2208.41</v>
      </c>
      <c r="GH17" s="9">
        <v>921.66499999999996</v>
      </c>
      <c r="GI17" s="9">
        <v>1286.7449999999999</v>
      </c>
      <c r="GJ17" s="9">
        <v>438.88400000000001</v>
      </c>
      <c r="GK17" s="9">
        <v>169.07499999999999</v>
      </c>
      <c r="GL17" s="9">
        <v>269.81</v>
      </c>
      <c r="GM17" s="9">
        <v>133.816</v>
      </c>
      <c r="GN17" s="9">
        <v>58.329000000000001</v>
      </c>
      <c r="GO17" s="9">
        <v>75.486999999999995</v>
      </c>
      <c r="GP17" s="9">
        <v>369.93400000000003</v>
      </c>
      <c r="GQ17" s="9">
        <v>145.91999999999999</v>
      </c>
      <c r="GR17" s="9">
        <v>224.01400000000001</v>
      </c>
      <c r="GS17" s="9">
        <v>75.286000000000001</v>
      </c>
      <c r="GT17" s="9">
        <v>27.065999999999999</v>
      </c>
      <c r="GU17" s="9">
        <v>48.219000000000001</v>
      </c>
      <c r="GV17" s="9">
        <v>265.738</v>
      </c>
      <c r="GW17" s="9">
        <v>107.039</v>
      </c>
      <c r="GX17" s="9">
        <v>158.69900000000001</v>
      </c>
      <c r="GY17" s="9">
        <v>35.783000000000001</v>
      </c>
      <c r="GZ17" s="9">
        <v>15.218</v>
      </c>
      <c r="HA17" s="9">
        <v>20.565000000000001</v>
      </c>
      <c r="HB17" s="9">
        <v>70.728999999999999</v>
      </c>
      <c r="HC17" s="9">
        <v>24.251000000000001</v>
      </c>
      <c r="HD17" s="9">
        <v>46.478000000000002</v>
      </c>
      <c r="HE17" s="9">
        <v>77.564999999999998</v>
      </c>
      <c r="HF17" s="9">
        <v>9.9890000000000008</v>
      </c>
      <c r="HG17" s="9">
        <v>67.575000000000003</v>
      </c>
      <c r="HH17" s="9">
        <v>892.30799999999999</v>
      </c>
      <c r="HI17" s="9">
        <v>409.03100000000001</v>
      </c>
      <c r="HJ17" s="9">
        <v>483.27699999999999</v>
      </c>
      <c r="HK17" s="9">
        <v>685.88099999999997</v>
      </c>
      <c r="HL17" s="9">
        <v>308.61399999999998</v>
      </c>
      <c r="HM17" s="9">
        <v>377.267</v>
      </c>
      <c r="HN17" s="9">
        <v>109.47199999999999</v>
      </c>
      <c r="HO17" s="9">
        <v>43.86</v>
      </c>
      <c r="HP17" s="9">
        <v>65.611999999999995</v>
      </c>
      <c r="HQ17" s="9">
        <v>576.40899999999999</v>
      </c>
      <c r="HR17" s="9">
        <v>264.75299999999999</v>
      </c>
      <c r="HS17" s="9">
        <v>311.65600000000001</v>
      </c>
      <c r="HT17" s="9">
        <v>4226.3919999999998</v>
      </c>
      <c r="HU17" s="9">
        <v>2208.6480000000001</v>
      </c>
      <c r="HV17" s="9">
        <v>2017.7439999999999</v>
      </c>
      <c r="HW17" s="9">
        <v>2344.1559999999999</v>
      </c>
      <c r="HX17" s="9">
        <v>1016.247</v>
      </c>
      <c r="HY17" s="9">
        <v>1327.9090000000001</v>
      </c>
      <c r="HZ17" s="9">
        <v>343.733</v>
      </c>
      <c r="IA17" s="9">
        <v>137.46299999999999</v>
      </c>
      <c r="IB17" s="9">
        <v>206.27</v>
      </c>
      <c r="IC17" s="9">
        <v>5406.0709999999999</v>
      </c>
      <c r="ID17" s="9">
        <v>2653.0790000000002</v>
      </c>
      <c r="IE17" s="9">
        <v>2752.9929999999999</v>
      </c>
      <c r="IF17" s="9">
        <v>3410.0639999999999</v>
      </c>
      <c r="IG17" s="9">
        <v>1801.558</v>
      </c>
      <c r="IH17" s="9">
        <v>1608.5060000000001</v>
      </c>
      <c r="II17" s="9">
        <v>458.62</v>
      </c>
      <c r="IJ17" s="9">
        <v>258.08800000000002</v>
      </c>
      <c r="IK17" s="9">
        <v>200.53200000000001</v>
      </c>
      <c r="IL17" s="9">
        <v>283.39999999999998</v>
      </c>
      <c r="IM17" s="9">
        <v>121.747</v>
      </c>
      <c r="IN17" s="9">
        <v>161.65299999999999</v>
      </c>
      <c r="IO17" s="9">
        <v>153.43899999999999</v>
      </c>
      <c r="IP17" s="9">
        <v>75.186999999999998</v>
      </c>
      <c r="IQ17" s="9">
        <v>78.253</v>
      </c>
    </row>
  </sheetData>
  <pageMargins left="0.7" right="0.7" top="0.75" bottom="0.75" header="0.3" footer="0.3"/>
  <legacy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Q17"/>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1512</v>
      </c>
      <c r="C1" s="3" t="s">
        <v>1513</v>
      </c>
      <c r="D1" s="3" t="s">
        <v>1514</v>
      </c>
      <c r="E1" s="3" t="s">
        <v>1515</v>
      </c>
      <c r="F1" s="3" t="s">
        <v>1516</v>
      </c>
      <c r="G1" s="3" t="s">
        <v>1517</v>
      </c>
      <c r="H1" s="3" t="s">
        <v>1518</v>
      </c>
      <c r="I1" s="3" t="s">
        <v>1519</v>
      </c>
      <c r="J1" s="3" t="s">
        <v>1520</v>
      </c>
      <c r="K1" s="3" t="s">
        <v>1521</v>
      </c>
      <c r="L1" s="3" t="s">
        <v>1522</v>
      </c>
      <c r="M1" s="3" t="s">
        <v>1523</v>
      </c>
      <c r="N1" s="3" t="s">
        <v>1524</v>
      </c>
      <c r="O1" s="3" t="s">
        <v>1525</v>
      </c>
      <c r="P1" s="3" t="s">
        <v>1526</v>
      </c>
      <c r="Q1" s="3" t="s">
        <v>1527</v>
      </c>
      <c r="R1" s="3" t="s">
        <v>1528</v>
      </c>
      <c r="S1" s="3" t="s">
        <v>1529</v>
      </c>
      <c r="T1" s="3" t="s">
        <v>1530</v>
      </c>
      <c r="U1" s="3" t="s">
        <v>1531</v>
      </c>
      <c r="V1" s="3" t="s">
        <v>1532</v>
      </c>
      <c r="W1" s="3" t="s">
        <v>1533</v>
      </c>
      <c r="X1" s="3" t="s">
        <v>1534</v>
      </c>
      <c r="Y1" s="3" t="s">
        <v>1535</v>
      </c>
      <c r="Z1" s="3" t="s">
        <v>1536</v>
      </c>
      <c r="AA1" s="3" t="s">
        <v>1537</v>
      </c>
      <c r="AB1" s="3" t="s">
        <v>1538</v>
      </c>
      <c r="AC1" s="3" t="s">
        <v>1539</v>
      </c>
      <c r="AD1" s="3" t="s">
        <v>1540</v>
      </c>
      <c r="AE1" s="3" t="s">
        <v>1541</v>
      </c>
      <c r="AF1" s="3" t="s">
        <v>1542</v>
      </c>
      <c r="AG1" s="3" t="s">
        <v>1543</v>
      </c>
      <c r="AH1" s="3" t="s">
        <v>1544</v>
      </c>
      <c r="AI1" s="3" t="s">
        <v>1545</v>
      </c>
      <c r="AJ1" s="3" t="s">
        <v>1546</v>
      </c>
      <c r="AK1" s="3" t="s">
        <v>1547</v>
      </c>
      <c r="AL1" s="3" t="s">
        <v>1548</v>
      </c>
      <c r="AM1" s="3" t="s">
        <v>1549</v>
      </c>
      <c r="AN1" s="3" t="s">
        <v>1550</v>
      </c>
      <c r="AO1" s="3" t="s">
        <v>1551</v>
      </c>
      <c r="AP1" s="3" t="s">
        <v>1552</v>
      </c>
      <c r="AQ1" s="3" t="s">
        <v>1553</v>
      </c>
      <c r="AR1" s="3" t="s">
        <v>1554</v>
      </c>
      <c r="AS1" s="3" t="s">
        <v>1555</v>
      </c>
      <c r="AT1" s="3" t="s">
        <v>1556</v>
      </c>
      <c r="AU1" s="3" t="s">
        <v>1557</v>
      </c>
      <c r="AV1" s="3" t="s">
        <v>1558</v>
      </c>
      <c r="AW1" s="3" t="s">
        <v>1559</v>
      </c>
      <c r="AX1" s="3" t="s">
        <v>1560</v>
      </c>
      <c r="AY1" s="3" t="s">
        <v>1561</v>
      </c>
      <c r="AZ1" s="3" t="s">
        <v>1562</v>
      </c>
      <c r="BA1" s="3" t="s">
        <v>1563</v>
      </c>
      <c r="BB1" s="3" t="s">
        <v>1564</v>
      </c>
      <c r="BC1" s="3" t="s">
        <v>1565</v>
      </c>
      <c r="BD1" s="3" t="s">
        <v>1566</v>
      </c>
      <c r="BE1" s="3" t="s">
        <v>1567</v>
      </c>
      <c r="BF1" s="3" t="s">
        <v>1568</v>
      </c>
      <c r="BG1" s="3" t="s">
        <v>1569</v>
      </c>
      <c r="BH1" s="3" t="s">
        <v>1570</v>
      </c>
      <c r="BI1" s="3" t="s">
        <v>1571</v>
      </c>
      <c r="BJ1" s="3" t="s">
        <v>1572</v>
      </c>
      <c r="BK1" s="3" t="s">
        <v>1573</v>
      </c>
      <c r="BL1" s="3" t="s">
        <v>1574</v>
      </c>
      <c r="BM1" s="3" t="s">
        <v>1575</v>
      </c>
      <c r="BN1" s="3" t="s">
        <v>1576</v>
      </c>
      <c r="BO1" s="3" t="s">
        <v>1577</v>
      </c>
      <c r="BP1" s="3" t="s">
        <v>1578</v>
      </c>
      <c r="BQ1" s="3" t="s">
        <v>1579</v>
      </c>
      <c r="BR1" s="3" t="s">
        <v>1580</v>
      </c>
      <c r="BS1" s="3" t="s">
        <v>1581</v>
      </c>
      <c r="BT1" s="3" t="s">
        <v>1582</v>
      </c>
      <c r="BU1" s="3" t="s">
        <v>1583</v>
      </c>
      <c r="BV1" s="3" t="s">
        <v>1584</v>
      </c>
      <c r="BW1" s="3" t="s">
        <v>1585</v>
      </c>
      <c r="BX1" s="3" t="s">
        <v>1586</v>
      </c>
      <c r="BY1" s="3" t="s">
        <v>1587</v>
      </c>
      <c r="BZ1" s="3" t="s">
        <v>1588</v>
      </c>
      <c r="CA1" s="3" t="s">
        <v>1589</v>
      </c>
      <c r="CB1" s="3" t="s">
        <v>1590</v>
      </c>
      <c r="CC1" s="3" t="s">
        <v>1591</v>
      </c>
      <c r="CD1" s="3" t="s">
        <v>1592</v>
      </c>
      <c r="CE1" s="3" t="s">
        <v>1593</v>
      </c>
      <c r="CF1" s="3" t="s">
        <v>1594</v>
      </c>
      <c r="CG1" s="3" t="s">
        <v>1595</v>
      </c>
      <c r="CH1" s="3" t="s">
        <v>1596</v>
      </c>
      <c r="CI1" s="3" t="s">
        <v>1597</v>
      </c>
      <c r="CJ1" s="3" t="s">
        <v>1598</v>
      </c>
      <c r="CK1" s="3" t="s">
        <v>1599</v>
      </c>
      <c r="CL1" s="3" t="s">
        <v>1600</v>
      </c>
      <c r="CM1" s="3" t="s">
        <v>1601</v>
      </c>
      <c r="CN1" s="3" t="s">
        <v>1602</v>
      </c>
      <c r="CO1" s="3" t="s">
        <v>1603</v>
      </c>
      <c r="CP1" s="3" t="s">
        <v>1604</v>
      </c>
      <c r="CQ1" s="3" t="s">
        <v>1605</v>
      </c>
      <c r="CR1" s="3" t="s">
        <v>1606</v>
      </c>
      <c r="CS1" s="3" t="s">
        <v>1607</v>
      </c>
      <c r="CT1" s="3" t="s">
        <v>1608</v>
      </c>
      <c r="CU1" s="3" t="s">
        <v>1609</v>
      </c>
      <c r="CV1" s="3" t="s">
        <v>1610</v>
      </c>
      <c r="CW1" s="3" t="s">
        <v>1611</v>
      </c>
      <c r="CX1" s="3" t="s">
        <v>1612</v>
      </c>
      <c r="CY1" s="3" t="s">
        <v>1613</v>
      </c>
      <c r="CZ1" s="3" t="s">
        <v>1614</v>
      </c>
      <c r="DA1" s="3" t="s">
        <v>1615</v>
      </c>
      <c r="DB1" s="3" t="s">
        <v>1616</v>
      </c>
      <c r="DC1" s="3" t="s">
        <v>1617</v>
      </c>
      <c r="DD1" s="3" t="s">
        <v>1618</v>
      </c>
      <c r="DE1" s="3" t="s">
        <v>1619</v>
      </c>
      <c r="DF1" s="3" t="s">
        <v>1620</v>
      </c>
      <c r="DG1" s="3" t="s">
        <v>1621</v>
      </c>
      <c r="DH1" s="3" t="s">
        <v>1622</v>
      </c>
      <c r="DI1" s="3" t="s">
        <v>1623</v>
      </c>
      <c r="DJ1" s="3" t="s">
        <v>1624</v>
      </c>
      <c r="DK1" s="3" t="s">
        <v>1625</v>
      </c>
      <c r="DL1" s="3" t="s">
        <v>1626</v>
      </c>
      <c r="DM1" s="3" t="s">
        <v>1627</v>
      </c>
      <c r="DN1" s="3" t="s">
        <v>1628</v>
      </c>
      <c r="DO1" s="3" t="s">
        <v>1629</v>
      </c>
      <c r="DP1" s="3" t="s">
        <v>1630</v>
      </c>
      <c r="DQ1" s="3" t="s">
        <v>1631</v>
      </c>
      <c r="DR1" s="3" t="s">
        <v>1632</v>
      </c>
      <c r="DS1" s="3" t="s">
        <v>1633</v>
      </c>
      <c r="DT1" s="3" t="s">
        <v>1634</v>
      </c>
      <c r="DU1" s="3" t="s">
        <v>1635</v>
      </c>
      <c r="DV1" s="3" t="s">
        <v>1636</v>
      </c>
      <c r="DW1" s="3" t="s">
        <v>1637</v>
      </c>
      <c r="DX1" s="3" t="s">
        <v>1638</v>
      </c>
      <c r="DY1" s="3" t="s">
        <v>1639</v>
      </c>
      <c r="DZ1" s="3" t="s">
        <v>1640</v>
      </c>
      <c r="EA1" s="3" t="s">
        <v>1641</v>
      </c>
      <c r="EB1" s="3" t="s">
        <v>1642</v>
      </c>
      <c r="EC1" s="3" t="s">
        <v>1643</v>
      </c>
      <c r="ED1" s="3" t="s">
        <v>1644</v>
      </c>
      <c r="EE1" s="3" t="s">
        <v>1645</v>
      </c>
      <c r="EF1" s="3" t="s">
        <v>1646</v>
      </c>
      <c r="EG1" s="3" t="s">
        <v>1647</v>
      </c>
      <c r="EH1" s="3" t="s">
        <v>1648</v>
      </c>
      <c r="EI1" s="3" t="s">
        <v>1649</v>
      </c>
      <c r="EJ1" s="3" t="s">
        <v>1650</v>
      </c>
      <c r="EK1" s="3" t="s">
        <v>1651</v>
      </c>
      <c r="EL1" s="3" t="s">
        <v>1652</v>
      </c>
      <c r="EM1" s="3" t="s">
        <v>1653</v>
      </c>
      <c r="EN1" s="3" t="s">
        <v>1654</v>
      </c>
      <c r="EO1" s="3" t="s">
        <v>1655</v>
      </c>
      <c r="EP1" s="3" t="s">
        <v>1656</v>
      </c>
      <c r="EQ1" s="3" t="s">
        <v>1657</v>
      </c>
      <c r="ER1" s="3" t="s">
        <v>1658</v>
      </c>
      <c r="ES1" s="3" t="s">
        <v>1659</v>
      </c>
      <c r="ET1" s="3" t="s">
        <v>1660</v>
      </c>
      <c r="EU1" s="3" t="s">
        <v>1661</v>
      </c>
      <c r="EV1" s="3" t="s">
        <v>1662</v>
      </c>
      <c r="EW1" s="3" t="s">
        <v>1663</v>
      </c>
      <c r="EX1" s="3" t="s">
        <v>1664</v>
      </c>
      <c r="EY1" s="3" t="s">
        <v>1665</v>
      </c>
      <c r="EZ1" s="3" t="s">
        <v>1666</v>
      </c>
      <c r="FA1" s="3" t="s">
        <v>1667</v>
      </c>
      <c r="FB1" s="3" t="s">
        <v>1668</v>
      </c>
      <c r="FC1" s="3" t="s">
        <v>1669</v>
      </c>
      <c r="FD1" s="3" t="s">
        <v>1670</v>
      </c>
      <c r="FE1" s="3" t="s">
        <v>1671</v>
      </c>
      <c r="FF1" s="3" t="s">
        <v>1672</v>
      </c>
      <c r="FG1" s="3" t="s">
        <v>1673</v>
      </c>
      <c r="FH1" s="3" t="s">
        <v>1674</v>
      </c>
      <c r="FI1" s="3" t="s">
        <v>1675</v>
      </c>
      <c r="FJ1" s="3" t="s">
        <v>1676</v>
      </c>
      <c r="FK1" s="3" t="s">
        <v>1677</v>
      </c>
      <c r="FL1" s="3" t="s">
        <v>1678</v>
      </c>
      <c r="FM1" s="3" t="s">
        <v>1679</v>
      </c>
      <c r="FN1" s="3" t="s">
        <v>1680</v>
      </c>
      <c r="FO1" s="3" t="s">
        <v>1681</v>
      </c>
      <c r="FP1" s="3" t="s">
        <v>1682</v>
      </c>
      <c r="FQ1" s="3" t="s">
        <v>1683</v>
      </c>
      <c r="FR1" s="3" t="s">
        <v>1684</v>
      </c>
      <c r="FS1" s="3" t="s">
        <v>1685</v>
      </c>
      <c r="FT1" s="3" t="s">
        <v>1686</v>
      </c>
      <c r="FU1" s="3" t="s">
        <v>1687</v>
      </c>
      <c r="FV1" s="3" t="s">
        <v>1688</v>
      </c>
      <c r="FW1" s="3" t="s">
        <v>1689</v>
      </c>
      <c r="FX1" s="3" t="s">
        <v>1690</v>
      </c>
      <c r="FY1" s="3" t="s">
        <v>1691</v>
      </c>
      <c r="FZ1" s="3" t="s">
        <v>1692</v>
      </c>
      <c r="GA1" s="3" t="s">
        <v>1693</v>
      </c>
      <c r="GB1" s="3" t="s">
        <v>1694</v>
      </c>
      <c r="GC1" s="3" t="s">
        <v>1695</v>
      </c>
      <c r="GD1" s="3" t="s">
        <v>1696</v>
      </c>
      <c r="GE1" s="3" t="s">
        <v>1697</v>
      </c>
      <c r="GF1" s="3" t="s">
        <v>1698</v>
      </c>
      <c r="GG1" s="3" t="s">
        <v>1699</v>
      </c>
      <c r="GH1" s="3" t="s">
        <v>1700</v>
      </c>
      <c r="GI1" s="3" t="s">
        <v>1701</v>
      </c>
      <c r="GJ1" s="3" t="s">
        <v>1702</v>
      </c>
      <c r="GK1" s="3" t="s">
        <v>1703</v>
      </c>
      <c r="GL1" s="3" t="s">
        <v>1704</v>
      </c>
      <c r="GM1" s="3" t="s">
        <v>1705</v>
      </c>
      <c r="GN1" s="3" t="s">
        <v>1706</v>
      </c>
      <c r="GO1" s="3" t="s">
        <v>1707</v>
      </c>
      <c r="GP1" s="3" t="s">
        <v>1708</v>
      </c>
      <c r="GQ1" s="3" t="s">
        <v>1709</v>
      </c>
      <c r="GR1" s="3" t="s">
        <v>1710</v>
      </c>
      <c r="GS1" s="3" t="s">
        <v>1711</v>
      </c>
      <c r="GT1" s="3" t="s">
        <v>1712</v>
      </c>
      <c r="GU1" s="3" t="s">
        <v>1713</v>
      </c>
      <c r="GV1" s="3" t="s">
        <v>1714</v>
      </c>
      <c r="GW1" s="3" t="s">
        <v>1715</v>
      </c>
      <c r="GX1" s="3" t="s">
        <v>1716</v>
      </c>
      <c r="GY1" s="3" t="s">
        <v>1717</v>
      </c>
      <c r="GZ1" s="3" t="s">
        <v>1718</v>
      </c>
      <c r="HA1" s="3" t="s">
        <v>1719</v>
      </c>
      <c r="HB1" s="3" t="s">
        <v>1720</v>
      </c>
      <c r="HC1" s="3" t="s">
        <v>1721</v>
      </c>
      <c r="HD1" s="3" t="s">
        <v>1722</v>
      </c>
      <c r="HE1" s="3" t="s">
        <v>1723</v>
      </c>
      <c r="HF1" s="3" t="s">
        <v>1724</v>
      </c>
      <c r="HG1" s="3" t="s">
        <v>1725</v>
      </c>
      <c r="HH1" s="3" t="s">
        <v>1726</v>
      </c>
      <c r="HI1" s="3" t="s">
        <v>1727</v>
      </c>
      <c r="HJ1" s="3" t="s">
        <v>1728</v>
      </c>
      <c r="HK1" s="3" t="s">
        <v>1729</v>
      </c>
      <c r="HL1" s="3" t="s">
        <v>1730</v>
      </c>
      <c r="HM1" s="3" t="s">
        <v>1731</v>
      </c>
      <c r="HN1" s="3" t="s">
        <v>1732</v>
      </c>
      <c r="HO1" s="3" t="s">
        <v>1733</v>
      </c>
      <c r="HP1" s="3" t="s">
        <v>1734</v>
      </c>
      <c r="HQ1" s="3" t="s">
        <v>1735</v>
      </c>
      <c r="HR1" s="3" t="s">
        <v>1736</v>
      </c>
      <c r="HS1" s="3" t="s">
        <v>1737</v>
      </c>
      <c r="HT1" s="3" t="s">
        <v>1738</v>
      </c>
      <c r="HU1" s="3" t="s">
        <v>1739</v>
      </c>
      <c r="HV1" s="3" t="s">
        <v>1740</v>
      </c>
      <c r="HW1" s="3" t="s">
        <v>1741</v>
      </c>
      <c r="HX1" s="3" t="s">
        <v>1742</v>
      </c>
      <c r="HY1" s="3" t="s">
        <v>1743</v>
      </c>
      <c r="HZ1" s="3" t="s">
        <v>1744</v>
      </c>
      <c r="IA1" s="3" t="s">
        <v>1745</v>
      </c>
      <c r="IB1" s="3" t="s">
        <v>1746</v>
      </c>
      <c r="IC1" s="3" t="s">
        <v>1747</v>
      </c>
      <c r="ID1" s="3" t="s">
        <v>1748</v>
      </c>
      <c r="IE1" s="3" t="s">
        <v>1749</v>
      </c>
      <c r="IF1" s="3" t="s">
        <v>1750</v>
      </c>
      <c r="IG1" s="3" t="s">
        <v>1751</v>
      </c>
      <c r="IH1" s="3" t="s">
        <v>1752</v>
      </c>
      <c r="II1" s="3" t="s">
        <v>1753</v>
      </c>
      <c r="IJ1" s="3" t="s">
        <v>1754</v>
      </c>
      <c r="IK1" s="3" t="s">
        <v>1755</v>
      </c>
      <c r="IL1" s="3" t="s">
        <v>1756</v>
      </c>
      <c r="IM1" s="3" t="s">
        <v>1757</v>
      </c>
      <c r="IN1" s="3" t="s">
        <v>1758</v>
      </c>
      <c r="IO1" s="3" t="s">
        <v>1759</v>
      </c>
      <c r="IP1" s="3" t="s">
        <v>1760</v>
      </c>
      <c r="IQ1" s="3" t="s">
        <v>1761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44228</v>
      </c>
      <c r="C8" s="6">
        <v>44228</v>
      </c>
      <c r="D8" s="6">
        <v>44228</v>
      </c>
      <c r="E8" s="6">
        <v>44228</v>
      </c>
      <c r="F8" s="6">
        <v>44228</v>
      </c>
      <c r="G8" s="6">
        <v>44228</v>
      </c>
      <c r="H8" s="6">
        <v>44228</v>
      </c>
      <c r="I8" s="6">
        <v>44228</v>
      </c>
      <c r="J8" s="6">
        <v>44228</v>
      </c>
      <c r="K8" s="6">
        <v>44228</v>
      </c>
      <c r="L8" s="6">
        <v>44228</v>
      </c>
      <c r="M8" s="6">
        <v>44228</v>
      </c>
      <c r="N8" s="6">
        <v>44228</v>
      </c>
      <c r="O8" s="6">
        <v>44228</v>
      </c>
      <c r="P8" s="6">
        <v>44228</v>
      </c>
      <c r="Q8" s="6">
        <v>44228</v>
      </c>
      <c r="R8" s="6">
        <v>44228</v>
      </c>
      <c r="S8" s="6">
        <v>44228</v>
      </c>
      <c r="T8" s="6">
        <v>44228</v>
      </c>
      <c r="U8" s="6">
        <v>44228</v>
      </c>
      <c r="V8" s="6">
        <v>44228</v>
      </c>
      <c r="W8" s="6">
        <v>44228</v>
      </c>
      <c r="X8" s="6">
        <v>44228</v>
      </c>
      <c r="Y8" s="6">
        <v>44228</v>
      </c>
      <c r="Z8" s="6">
        <v>44228</v>
      </c>
      <c r="AA8" s="6">
        <v>44228</v>
      </c>
      <c r="AB8" s="6">
        <v>44228</v>
      </c>
      <c r="AC8" s="6">
        <v>44228</v>
      </c>
      <c r="AD8" s="6">
        <v>44228</v>
      </c>
      <c r="AE8" s="6">
        <v>44228</v>
      </c>
      <c r="AF8" s="6">
        <v>44228</v>
      </c>
      <c r="AG8" s="6">
        <v>44228</v>
      </c>
      <c r="AH8" s="6">
        <v>44228</v>
      </c>
      <c r="AI8" s="6">
        <v>44228</v>
      </c>
      <c r="AJ8" s="6">
        <v>44228</v>
      </c>
      <c r="AK8" s="6">
        <v>44228</v>
      </c>
      <c r="AL8" s="6">
        <v>44228</v>
      </c>
      <c r="AM8" s="6">
        <v>44228</v>
      </c>
      <c r="AN8" s="6">
        <v>44228</v>
      </c>
      <c r="AO8" s="6">
        <v>44228</v>
      </c>
      <c r="AP8" s="6">
        <v>44228</v>
      </c>
      <c r="AQ8" s="6">
        <v>44228</v>
      </c>
      <c r="AR8" s="6">
        <v>44228</v>
      </c>
      <c r="AS8" s="6">
        <v>44228</v>
      </c>
      <c r="AT8" s="6">
        <v>44228</v>
      </c>
      <c r="AU8" s="6">
        <v>44228</v>
      </c>
      <c r="AV8" s="6">
        <v>44228</v>
      </c>
      <c r="AW8" s="6">
        <v>44228</v>
      </c>
      <c r="AX8" s="6">
        <v>44228</v>
      </c>
      <c r="AY8" s="6">
        <v>44228</v>
      </c>
      <c r="AZ8" s="6">
        <v>44228</v>
      </c>
      <c r="BA8" s="6">
        <v>44228</v>
      </c>
      <c r="BB8" s="6">
        <v>44228</v>
      </c>
      <c r="BC8" s="6">
        <v>44228</v>
      </c>
      <c r="BD8" s="6">
        <v>44228</v>
      </c>
      <c r="BE8" s="6">
        <v>44228</v>
      </c>
      <c r="BF8" s="6">
        <v>44228</v>
      </c>
      <c r="BG8" s="6">
        <v>44228</v>
      </c>
      <c r="BH8" s="6">
        <v>44228</v>
      </c>
      <c r="BI8" s="6">
        <v>44228</v>
      </c>
      <c r="BJ8" s="6">
        <v>44228</v>
      </c>
      <c r="BK8" s="6">
        <v>44228</v>
      </c>
      <c r="BL8" s="6">
        <v>44228</v>
      </c>
      <c r="BM8" s="6">
        <v>44228</v>
      </c>
      <c r="BN8" s="6">
        <v>44228</v>
      </c>
      <c r="BO8" s="6">
        <v>44228</v>
      </c>
      <c r="BP8" s="6">
        <v>44228</v>
      </c>
      <c r="BQ8" s="6">
        <v>44228</v>
      </c>
      <c r="BR8" s="6">
        <v>44228</v>
      </c>
      <c r="BS8" s="6">
        <v>44228</v>
      </c>
      <c r="BT8" s="6">
        <v>44228</v>
      </c>
      <c r="BU8" s="6">
        <v>44228</v>
      </c>
      <c r="BV8" s="6">
        <v>44228</v>
      </c>
      <c r="BW8" s="6">
        <v>44228</v>
      </c>
      <c r="BX8" s="6">
        <v>44228</v>
      </c>
      <c r="BY8" s="6">
        <v>44228</v>
      </c>
      <c r="BZ8" s="6">
        <v>44228</v>
      </c>
      <c r="CA8" s="6">
        <v>44228</v>
      </c>
      <c r="CB8" s="6">
        <v>44228</v>
      </c>
      <c r="CC8" s="6">
        <v>44228</v>
      </c>
      <c r="CD8" s="6">
        <v>44228</v>
      </c>
      <c r="CE8" s="6">
        <v>44228</v>
      </c>
      <c r="CF8" s="6">
        <v>44228</v>
      </c>
      <c r="CG8" s="6">
        <v>44228</v>
      </c>
      <c r="CH8" s="6">
        <v>44228</v>
      </c>
      <c r="CI8" s="6">
        <v>44228</v>
      </c>
      <c r="CJ8" s="6">
        <v>44228</v>
      </c>
      <c r="CK8" s="6">
        <v>44228</v>
      </c>
      <c r="CL8" s="6">
        <v>44228</v>
      </c>
      <c r="CM8" s="6">
        <v>44228</v>
      </c>
      <c r="CN8" s="6">
        <v>44228</v>
      </c>
      <c r="CO8" s="6">
        <v>44228</v>
      </c>
      <c r="CP8" s="6">
        <v>44228</v>
      </c>
      <c r="CQ8" s="6">
        <v>44228</v>
      </c>
      <c r="CR8" s="6">
        <v>44228</v>
      </c>
      <c r="CS8" s="6">
        <v>44228</v>
      </c>
      <c r="CT8" s="6">
        <v>44228</v>
      </c>
      <c r="CU8" s="6">
        <v>44228</v>
      </c>
      <c r="CV8" s="6">
        <v>44228</v>
      </c>
      <c r="CW8" s="6">
        <v>44228</v>
      </c>
      <c r="CX8" s="6">
        <v>44228</v>
      </c>
      <c r="CY8" s="6">
        <v>44228</v>
      </c>
      <c r="CZ8" s="6">
        <v>44228</v>
      </c>
      <c r="DA8" s="6">
        <v>44228</v>
      </c>
      <c r="DB8" s="6">
        <v>44228</v>
      </c>
      <c r="DC8" s="6">
        <v>44228</v>
      </c>
      <c r="DD8" s="6">
        <v>44228</v>
      </c>
      <c r="DE8" s="6">
        <v>44228</v>
      </c>
      <c r="DF8" s="6">
        <v>44228</v>
      </c>
      <c r="DG8" s="6">
        <v>44228</v>
      </c>
      <c r="DH8" s="6">
        <v>44228</v>
      </c>
      <c r="DI8" s="6">
        <v>44228</v>
      </c>
      <c r="DJ8" s="6">
        <v>44228</v>
      </c>
      <c r="DK8" s="6">
        <v>44228</v>
      </c>
      <c r="DL8" s="6">
        <v>44228</v>
      </c>
      <c r="DM8" s="6">
        <v>44228</v>
      </c>
      <c r="DN8" s="6">
        <v>44228</v>
      </c>
      <c r="DO8" s="6">
        <v>44228</v>
      </c>
      <c r="DP8" s="6">
        <v>44228</v>
      </c>
      <c r="DQ8" s="6">
        <v>44228</v>
      </c>
      <c r="DR8" s="6">
        <v>44228</v>
      </c>
      <c r="DS8" s="6">
        <v>44228</v>
      </c>
      <c r="DT8" s="6">
        <v>44228</v>
      </c>
      <c r="DU8" s="6">
        <v>44228</v>
      </c>
      <c r="DV8" s="6">
        <v>44228</v>
      </c>
      <c r="DW8" s="6">
        <v>44228</v>
      </c>
      <c r="DX8" s="6">
        <v>44228</v>
      </c>
      <c r="DY8" s="6">
        <v>44228</v>
      </c>
      <c r="DZ8" s="6">
        <v>44228</v>
      </c>
      <c r="EA8" s="6">
        <v>44228</v>
      </c>
      <c r="EB8" s="6">
        <v>44228</v>
      </c>
      <c r="EC8" s="6">
        <v>44228</v>
      </c>
      <c r="ED8" s="6">
        <v>44228</v>
      </c>
      <c r="EE8" s="6">
        <v>44228</v>
      </c>
      <c r="EF8" s="6">
        <v>44228</v>
      </c>
      <c r="EG8" s="6">
        <v>44228</v>
      </c>
      <c r="EH8" s="6">
        <v>44228</v>
      </c>
      <c r="EI8" s="6">
        <v>44228</v>
      </c>
      <c r="EJ8" s="6">
        <v>44228</v>
      </c>
      <c r="EK8" s="6">
        <v>44228</v>
      </c>
      <c r="EL8" s="6">
        <v>44228</v>
      </c>
      <c r="EM8" s="6">
        <v>44228</v>
      </c>
      <c r="EN8" s="6">
        <v>44228</v>
      </c>
      <c r="EO8" s="6">
        <v>44228</v>
      </c>
      <c r="EP8" s="6">
        <v>44228</v>
      </c>
      <c r="EQ8" s="6">
        <v>44228</v>
      </c>
      <c r="ER8" s="6">
        <v>44228</v>
      </c>
      <c r="ES8" s="6">
        <v>44228</v>
      </c>
      <c r="ET8" s="6">
        <v>44228</v>
      </c>
      <c r="EU8" s="6">
        <v>44228</v>
      </c>
      <c r="EV8" s="6">
        <v>44228</v>
      </c>
      <c r="EW8" s="6">
        <v>44228</v>
      </c>
      <c r="EX8" s="6">
        <v>44228</v>
      </c>
      <c r="EY8" s="6">
        <v>44228</v>
      </c>
      <c r="EZ8" s="6">
        <v>44228</v>
      </c>
      <c r="FA8" s="6">
        <v>44228</v>
      </c>
      <c r="FB8" s="6">
        <v>44228</v>
      </c>
      <c r="FC8" s="6">
        <v>44228</v>
      </c>
      <c r="FD8" s="6">
        <v>44228</v>
      </c>
      <c r="FE8" s="6">
        <v>44228</v>
      </c>
      <c r="FF8" s="6">
        <v>44228</v>
      </c>
      <c r="FG8" s="6">
        <v>44228</v>
      </c>
      <c r="FH8" s="6">
        <v>44228</v>
      </c>
      <c r="FI8" s="6">
        <v>44228</v>
      </c>
      <c r="FJ8" s="6">
        <v>44228</v>
      </c>
      <c r="FK8" s="6">
        <v>44228</v>
      </c>
      <c r="FL8" s="6">
        <v>44228</v>
      </c>
      <c r="FM8" s="6">
        <v>44228</v>
      </c>
      <c r="FN8" s="6">
        <v>44228</v>
      </c>
      <c r="FO8" s="6">
        <v>44228</v>
      </c>
      <c r="FP8" s="6">
        <v>44228</v>
      </c>
      <c r="FQ8" s="6">
        <v>44228</v>
      </c>
      <c r="FR8" s="6">
        <v>44228</v>
      </c>
      <c r="FS8" s="6">
        <v>44228</v>
      </c>
      <c r="FT8" s="6">
        <v>44228</v>
      </c>
      <c r="FU8" s="6">
        <v>44228</v>
      </c>
      <c r="FV8" s="6">
        <v>44228</v>
      </c>
      <c r="FW8" s="6">
        <v>44228</v>
      </c>
      <c r="FX8" s="6">
        <v>44228</v>
      </c>
      <c r="FY8" s="6">
        <v>44228</v>
      </c>
      <c r="FZ8" s="6">
        <v>44228</v>
      </c>
      <c r="GA8" s="6">
        <v>44228</v>
      </c>
      <c r="GB8" s="6">
        <v>44228</v>
      </c>
      <c r="GC8" s="6">
        <v>44228</v>
      </c>
      <c r="GD8" s="6">
        <v>44228</v>
      </c>
      <c r="GE8" s="6">
        <v>44228</v>
      </c>
      <c r="GF8" s="6">
        <v>44228</v>
      </c>
      <c r="GG8" s="6">
        <v>44228</v>
      </c>
      <c r="GH8" s="6">
        <v>44228</v>
      </c>
      <c r="GI8" s="6">
        <v>44228</v>
      </c>
      <c r="GJ8" s="6">
        <v>44228</v>
      </c>
      <c r="GK8" s="6">
        <v>44228</v>
      </c>
      <c r="GL8" s="6">
        <v>44228</v>
      </c>
      <c r="GM8" s="6">
        <v>44228</v>
      </c>
      <c r="GN8" s="6">
        <v>44228</v>
      </c>
      <c r="GO8" s="6">
        <v>44228</v>
      </c>
      <c r="GP8" s="6">
        <v>44228</v>
      </c>
      <c r="GQ8" s="6">
        <v>44228</v>
      </c>
      <c r="GR8" s="6">
        <v>44228</v>
      </c>
      <c r="GS8" s="6">
        <v>44228</v>
      </c>
      <c r="GT8" s="6">
        <v>44228</v>
      </c>
      <c r="GU8" s="6">
        <v>44228</v>
      </c>
      <c r="GV8" s="6">
        <v>44228</v>
      </c>
      <c r="GW8" s="6">
        <v>44228</v>
      </c>
      <c r="GX8" s="6">
        <v>44228</v>
      </c>
      <c r="GY8" s="6">
        <v>44228</v>
      </c>
      <c r="GZ8" s="6">
        <v>44228</v>
      </c>
      <c r="HA8" s="6">
        <v>44228</v>
      </c>
      <c r="HB8" s="6">
        <v>44228</v>
      </c>
      <c r="HC8" s="6">
        <v>44228</v>
      </c>
      <c r="HD8" s="6">
        <v>44228</v>
      </c>
      <c r="HE8" s="6">
        <v>44228</v>
      </c>
      <c r="HF8" s="6">
        <v>44228</v>
      </c>
      <c r="HG8" s="6">
        <v>44228</v>
      </c>
      <c r="HH8" s="6">
        <v>44228</v>
      </c>
      <c r="HI8" s="6">
        <v>44228</v>
      </c>
      <c r="HJ8" s="6">
        <v>44228</v>
      </c>
      <c r="HK8" s="6">
        <v>44228</v>
      </c>
      <c r="HL8" s="6">
        <v>44228</v>
      </c>
      <c r="HM8" s="6">
        <v>44228</v>
      </c>
      <c r="HN8" s="6">
        <v>44228</v>
      </c>
      <c r="HO8" s="6">
        <v>44228</v>
      </c>
      <c r="HP8" s="6">
        <v>44228</v>
      </c>
      <c r="HQ8" s="6">
        <v>44228</v>
      </c>
      <c r="HR8" s="6">
        <v>44228</v>
      </c>
      <c r="HS8" s="6">
        <v>44228</v>
      </c>
      <c r="HT8" s="6">
        <v>44228</v>
      </c>
      <c r="HU8" s="6">
        <v>44228</v>
      </c>
      <c r="HV8" s="6">
        <v>44228</v>
      </c>
      <c r="HW8" s="6">
        <v>44228</v>
      </c>
      <c r="HX8" s="6">
        <v>44228</v>
      </c>
      <c r="HY8" s="6">
        <v>44228</v>
      </c>
      <c r="HZ8" s="6">
        <v>44228</v>
      </c>
      <c r="IA8" s="6">
        <v>44228</v>
      </c>
      <c r="IB8" s="6">
        <v>44228</v>
      </c>
      <c r="IC8" s="6">
        <v>44228</v>
      </c>
      <c r="ID8" s="6">
        <v>44228</v>
      </c>
      <c r="IE8" s="6">
        <v>44228</v>
      </c>
      <c r="IF8" s="6">
        <v>44228</v>
      </c>
      <c r="IG8" s="6">
        <v>44228</v>
      </c>
      <c r="IH8" s="6">
        <v>44228</v>
      </c>
      <c r="II8" s="6">
        <v>44228</v>
      </c>
      <c r="IJ8" s="6">
        <v>44228</v>
      </c>
      <c r="IK8" s="6">
        <v>44228</v>
      </c>
      <c r="IL8" s="6">
        <v>44228</v>
      </c>
      <c r="IM8" s="6">
        <v>44228</v>
      </c>
      <c r="IN8" s="6">
        <v>44228</v>
      </c>
      <c r="IO8" s="6">
        <v>44228</v>
      </c>
      <c r="IP8" s="6">
        <v>44228</v>
      </c>
      <c r="IQ8" s="6">
        <v>44228</v>
      </c>
    </row>
    <row r="9" spans="1:251">
      <c r="A9" s="4" t="s">
        <v>257</v>
      </c>
      <c r="B9" s="1">
        <v>7</v>
      </c>
      <c r="C9" s="1">
        <v>7</v>
      </c>
      <c r="D9" s="1">
        <v>7</v>
      </c>
      <c r="E9" s="1">
        <v>7</v>
      </c>
      <c r="F9" s="1">
        <v>7</v>
      </c>
      <c r="G9" s="1">
        <v>7</v>
      </c>
      <c r="H9" s="1">
        <v>7</v>
      </c>
      <c r="I9" s="1">
        <v>7</v>
      </c>
      <c r="J9" s="1">
        <v>7</v>
      </c>
      <c r="K9" s="1">
        <v>7</v>
      </c>
      <c r="L9" s="1">
        <v>7</v>
      </c>
      <c r="M9" s="1">
        <v>7</v>
      </c>
      <c r="N9" s="1">
        <v>7</v>
      </c>
      <c r="O9" s="1">
        <v>7</v>
      </c>
      <c r="P9" s="1">
        <v>7</v>
      </c>
      <c r="Q9" s="1">
        <v>7</v>
      </c>
      <c r="R9" s="1">
        <v>7</v>
      </c>
      <c r="S9" s="1">
        <v>7</v>
      </c>
      <c r="T9" s="1">
        <v>7</v>
      </c>
      <c r="U9" s="1">
        <v>7</v>
      </c>
      <c r="V9" s="1">
        <v>7</v>
      </c>
      <c r="W9" s="1">
        <v>7</v>
      </c>
      <c r="X9" s="1">
        <v>7</v>
      </c>
      <c r="Y9" s="1">
        <v>7</v>
      </c>
      <c r="Z9" s="1">
        <v>7</v>
      </c>
      <c r="AA9" s="1">
        <v>7</v>
      </c>
      <c r="AB9" s="1">
        <v>7</v>
      </c>
      <c r="AC9" s="1">
        <v>7</v>
      </c>
      <c r="AD9" s="1">
        <v>7</v>
      </c>
      <c r="AE9" s="1">
        <v>7</v>
      </c>
      <c r="AF9" s="1">
        <v>7</v>
      </c>
      <c r="AG9" s="1">
        <v>7</v>
      </c>
      <c r="AH9" s="1">
        <v>7</v>
      </c>
      <c r="AI9" s="1">
        <v>7</v>
      </c>
      <c r="AJ9" s="1">
        <v>7</v>
      </c>
      <c r="AK9" s="1">
        <v>7</v>
      </c>
      <c r="AL9" s="1">
        <v>7</v>
      </c>
      <c r="AM9" s="1">
        <v>7</v>
      </c>
      <c r="AN9" s="1">
        <v>7</v>
      </c>
      <c r="AO9" s="1">
        <v>7</v>
      </c>
      <c r="AP9" s="1">
        <v>7</v>
      </c>
      <c r="AQ9" s="1">
        <v>7</v>
      </c>
      <c r="AR9" s="1">
        <v>7</v>
      </c>
      <c r="AS9" s="1">
        <v>7</v>
      </c>
      <c r="AT9" s="1">
        <v>7</v>
      </c>
      <c r="AU9" s="1">
        <v>7</v>
      </c>
      <c r="AV9" s="1">
        <v>7</v>
      </c>
      <c r="AW9" s="1">
        <v>7</v>
      </c>
      <c r="AX9" s="1">
        <v>7</v>
      </c>
      <c r="AY9" s="1">
        <v>7</v>
      </c>
      <c r="AZ9" s="1">
        <v>7</v>
      </c>
      <c r="BA9" s="1">
        <v>7</v>
      </c>
      <c r="BB9" s="1">
        <v>7</v>
      </c>
      <c r="BC9" s="1">
        <v>7</v>
      </c>
      <c r="BD9" s="1">
        <v>7</v>
      </c>
      <c r="BE9" s="1">
        <v>7</v>
      </c>
      <c r="BF9" s="1">
        <v>7</v>
      </c>
      <c r="BG9" s="1">
        <v>7</v>
      </c>
      <c r="BH9" s="1">
        <v>7</v>
      </c>
      <c r="BI9" s="1">
        <v>7</v>
      </c>
      <c r="BJ9" s="1">
        <v>7</v>
      </c>
      <c r="BK9" s="1">
        <v>7</v>
      </c>
      <c r="BL9" s="1">
        <v>7</v>
      </c>
      <c r="BM9" s="1">
        <v>7</v>
      </c>
      <c r="BN9" s="1">
        <v>7</v>
      </c>
      <c r="BO9" s="1">
        <v>7</v>
      </c>
      <c r="BP9" s="1">
        <v>7</v>
      </c>
      <c r="BQ9" s="1">
        <v>7</v>
      </c>
      <c r="BR9" s="1">
        <v>7</v>
      </c>
      <c r="BS9" s="1">
        <v>7</v>
      </c>
      <c r="BT9" s="1">
        <v>7</v>
      </c>
      <c r="BU9" s="1">
        <v>7</v>
      </c>
      <c r="BV9" s="1">
        <v>7</v>
      </c>
      <c r="BW9" s="1">
        <v>7</v>
      </c>
      <c r="BX9" s="1">
        <v>7</v>
      </c>
      <c r="BY9" s="1">
        <v>7</v>
      </c>
      <c r="BZ9" s="1">
        <v>7</v>
      </c>
      <c r="CA9" s="1">
        <v>7</v>
      </c>
      <c r="CB9" s="1">
        <v>7</v>
      </c>
      <c r="CC9" s="1">
        <v>7</v>
      </c>
      <c r="CD9" s="1">
        <v>7</v>
      </c>
      <c r="CE9" s="1">
        <v>7</v>
      </c>
      <c r="CF9" s="1">
        <v>7</v>
      </c>
      <c r="CG9" s="1">
        <v>7</v>
      </c>
      <c r="CH9" s="1">
        <v>7</v>
      </c>
      <c r="CI9" s="1">
        <v>7</v>
      </c>
      <c r="CJ9" s="1">
        <v>7</v>
      </c>
      <c r="CK9" s="1">
        <v>7</v>
      </c>
      <c r="CL9" s="1">
        <v>7</v>
      </c>
      <c r="CM9" s="1">
        <v>7</v>
      </c>
      <c r="CN9" s="1">
        <v>7</v>
      </c>
      <c r="CO9" s="1">
        <v>7</v>
      </c>
      <c r="CP9" s="1">
        <v>7</v>
      </c>
      <c r="CQ9" s="1">
        <v>7</v>
      </c>
      <c r="CR9" s="1">
        <v>7</v>
      </c>
      <c r="CS9" s="1">
        <v>7</v>
      </c>
      <c r="CT9" s="1">
        <v>7</v>
      </c>
      <c r="CU9" s="1">
        <v>7</v>
      </c>
      <c r="CV9" s="1">
        <v>7</v>
      </c>
      <c r="CW9" s="1">
        <v>7</v>
      </c>
      <c r="CX9" s="1">
        <v>7</v>
      </c>
      <c r="CY9" s="1">
        <v>7</v>
      </c>
      <c r="CZ9" s="1">
        <v>7</v>
      </c>
      <c r="DA9" s="1">
        <v>7</v>
      </c>
      <c r="DB9" s="1">
        <v>7</v>
      </c>
      <c r="DC9" s="1">
        <v>7</v>
      </c>
      <c r="DD9" s="1">
        <v>7</v>
      </c>
      <c r="DE9" s="1">
        <v>7</v>
      </c>
      <c r="DF9" s="1">
        <v>7</v>
      </c>
      <c r="DG9" s="1">
        <v>7</v>
      </c>
      <c r="DH9" s="1">
        <v>7</v>
      </c>
      <c r="DI9" s="1">
        <v>7</v>
      </c>
      <c r="DJ9" s="1">
        <v>7</v>
      </c>
      <c r="DK9" s="1">
        <v>7</v>
      </c>
      <c r="DL9" s="1">
        <v>7</v>
      </c>
      <c r="DM9" s="1">
        <v>7</v>
      </c>
      <c r="DN9" s="1">
        <v>7</v>
      </c>
      <c r="DO9" s="1">
        <v>7</v>
      </c>
      <c r="DP9" s="1">
        <v>7</v>
      </c>
      <c r="DQ9" s="1">
        <v>7</v>
      </c>
      <c r="DR9" s="1">
        <v>7</v>
      </c>
      <c r="DS9" s="1">
        <v>7</v>
      </c>
      <c r="DT9" s="1">
        <v>7</v>
      </c>
      <c r="DU9" s="1">
        <v>7</v>
      </c>
      <c r="DV9" s="1">
        <v>7</v>
      </c>
      <c r="DW9" s="1">
        <v>7</v>
      </c>
      <c r="DX9" s="1">
        <v>7</v>
      </c>
      <c r="DY9" s="1">
        <v>7</v>
      </c>
      <c r="DZ9" s="1">
        <v>7</v>
      </c>
      <c r="EA9" s="1">
        <v>7</v>
      </c>
      <c r="EB9" s="1">
        <v>7</v>
      </c>
      <c r="EC9" s="1">
        <v>7</v>
      </c>
      <c r="ED9" s="1">
        <v>7</v>
      </c>
      <c r="EE9" s="1">
        <v>7</v>
      </c>
      <c r="EF9" s="1">
        <v>7</v>
      </c>
      <c r="EG9" s="1">
        <v>7</v>
      </c>
      <c r="EH9" s="1">
        <v>7</v>
      </c>
      <c r="EI9" s="1">
        <v>7</v>
      </c>
      <c r="EJ9" s="1">
        <v>7</v>
      </c>
      <c r="EK9" s="1">
        <v>7</v>
      </c>
      <c r="EL9" s="1">
        <v>7</v>
      </c>
      <c r="EM9" s="1">
        <v>7</v>
      </c>
      <c r="EN9" s="1">
        <v>7</v>
      </c>
      <c r="EO9" s="1">
        <v>7</v>
      </c>
      <c r="EP9" s="1">
        <v>7</v>
      </c>
      <c r="EQ9" s="1">
        <v>7</v>
      </c>
      <c r="ER9" s="1">
        <v>7</v>
      </c>
      <c r="ES9" s="1">
        <v>7</v>
      </c>
      <c r="ET9" s="1">
        <v>7</v>
      </c>
      <c r="EU9" s="1">
        <v>7</v>
      </c>
      <c r="EV9" s="1">
        <v>7</v>
      </c>
      <c r="EW9" s="1">
        <v>7</v>
      </c>
      <c r="EX9" s="1">
        <v>7</v>
      </c>
      <c r="EY9" s="1">
        <v>7</v>
      </c>
      <c r="EZ9" s="1">
        <v>7</v>
      </c>
      <c r="FA9" s="1">
        <v>7</v>
      </c>
      <c r="FB9" s="1">
        <v>7</v>
      </c>
      <c r="FC9" s="1">
        <v>7</v>
      </c>
      <c r="FD9" s="1">
        <v>7</v>
      </c>
      <c r="FE9" s="1">
        <v>7</v>
      </c>
      <c r="FF9" s="1">
        <v>7</v>
      </c>
      <c r="FG9" s="1">
        <v>7</v>
      </c>
      <c r="FH9" s="1">
        <v>7</v>
      </c>
      <c r="FI9" s="1">
        <v>7</v>
      </c>
      <c r="FJ9" s="1">
        <v>7</v>
      </c>
      <c r="FK9" s="1">
        <v>7</v>
      </c>
      <c r="FL9" s="1">
        <v>7</v>
      </c>
      <c r="FM9" s="1">
        <v>7</v>
      </c>
      <c r="FN9" s="1">
        <v>7</v>
      </c>
      <c r="FO9" s="1">
        <v>7</v>
      </c>
      <c r="FP9" s="1">
        <v>7</v>
      </c>
      <c r="FQ9" s="1">
        <v>7</v>
      </c>
      <c r="FR9" s="1">
        <v>7</v>
      </c>
      <c r="FS9" s="1">
        <v>7</v>
      </c>
      <c r="FT9" s="1">
        <v>7</v>
      </c>
      <c r="FU9" s="1">
        <v>7</v>
      </c>
      <c r="FV9" s="1">
        <v>7</v>
      </c>
      <c r="FW9" s="1">
        <v>7</v>
      </c>
      <c r="FX9" s="1">
        <v>7</v>
      </c>
      <c r="FY9" s="1">
        <v>7</v>
      </c>
      <c r="FZ9" s="1">
        <v>7</v>
      </c>
      <c r="GA9" s="1">
        <v>7</v>
      </c>
      <c r="GB9" s="1">
        <v>7</v>
      </c>
      <c r="GC9" s="1">
        <v>7</v>
      </c>
      <c r="GD9" s="1">
        <v>7</v>
      </c>
      <c r="GE9" s="1">
        <v>7</v>
      </c>
      <c r="GF9" s="1">
        <v>7</v>
      </c>
      <c r="GG9" s="1">
        <v>7</v>
      </c>
      <c r="GH9" s="1">
        <v>7</v>
      </c>
      <c r="GI9" s="1">
        <v>7</v>
      </c>
      <c r="GJ9" s="1">
        <v>7</v>
      </c>
      <c r="GK9" s="1">
        <v>7</v>
      </c>
      <c r="GL9" s="1">
        <v>7</v>
      </c>
      <c r="GM9" s="1">
        <v>7</v>
      </c>
      <c r="GN9" s="1">
        <v>7</v>
      </c>
      <c r="GO9" s="1">
        <v>7</v>
      </c>
      <c r="GP9" s="1">
        <v>7</v>
      </c>
      <c r="GQ9" s="1">
        <v>7</v>
      </c>
      <c r="GR9" s="1">
        <v>7</v>
      </c>
      <c r="GS9" s="1">
        <v>7</v>
      </c>
      <c r="GT9" s="1">
        <v>7</v>
      </c>
      <c r="GU9" s="1">
        <v>7</v>
      </c>
      <c r="GV9" s="1">
        <v>7</v>
      </c>
      <c r="GW9" s="1">
        <v>7</v>
      </c>
      <c r="GX9" s="1">
        <v>7</v>
      </c>
      <c r="GY9" s="1">
        <v>7</v>
      </c>
      <c r="GZ9" s="1">
        <v>7</v>
      </c>
      <c r="HA9" s="1">
        <v>7</v>
      </c>
      <c r="HB9" s="1">
        <v>7</v>
      </c>
      <c r="HC9" s="1">
        <v>7</v>
      </c>
      <c r="HD9" s="1">
        <v>7</v>
      </c>
      <c r="HE9" s="1">
        <v>7</v>
      </c>
      <c r="HF9" s="1">
        <v>7</v>
      </c>
      <c r="HG9" s="1">
        <v>7</v>
      </c>
      <c r="HH9" s="1">
        <v>7</v>
      </c>
      <c r="HI9" s="1">
        <v>7</v>
      </c>
      <c r="HJ9" s="1">
        <v>7</v>
      </c>
      <c r="HK9" s="1">
        <v>7</v>
      </c>
      <c r="HL9" s="1">
        <v>7</v>
      </c>
      <c r="HM9" s="1">
        <v>7</v>
      </c>
      <c r="HN9" s="1">
        <v>7</v>
      </c>
      <c r="HO9" s="1">
        <v>7</v>
      </c>
      <c r="HP9" s="1">
        <v>7</v>
      </c>
      <c r="HQ9" s="1">
        <v>7</v>
      </c>
      <c r="HR9" s="1">
        <v>7</v>
      </c>
      <c r="HS9" s="1">
        <v>7</v>
      </c>
      <c r="HT9" s="1">
        <v>7</v>
      </c>
      <c r="HU9" s="1">
        <v>7</v>
      </c>
      <c r="HV9" s="1">
        <v>7</v>
      </c>
      <c r="HW9" s="1">
        <v>7</v>
      </c>
      <c r="HX9" s="1">
        <v>7</v>
      </c>
      <c r="HY9" s="1">
        <v>7</v>
      </c>
      <c r="HZ9" s="1">
        <v>7</v>
      </c>
      <c r="IA9" s="1">
        <v>7</v>
      </c>
      <c r="IB9" s="1">
        <v>7</v>
      </c>
      <c r="IC9" s="1">
        <v>7</v>
      </c>
      <c r="ID9" s="1">
        <v>7</v>
      </c>
      <c r="IE9" s="1">
        <v>7</v>
      </c>
      <c r="IF9" s="1">
        <v>7</v>
      </c>
      <c r="IG9" s="1">
        <v>7</v>
      </c>
      <c r="IH9" s="1">
        <v>7</v>
      </c>
      <c r="II9" s="1">
        <v>7</v>
      </c>
      <c r="IJ9" s="1">
        <v>7</v>
      </c>
      <c r="IK9" s="1">
        <v>7</v>
      </c>
      <c r="IL9" s="1">
        <v>7</v>
      </c>
      <c r="IM9" s="1">
        <v>7</v>
      </c>
      <c r="IN9" s="1">
        <v>7</v>
      </c>
      <c r="IO9" s="1">
        <v>7</v>
      </c>
      <c r="IP9" s="1">
        <v>7</v>
      </c>
      <c r="IQ9" s="1">
        <v>7</v>
      </c>
    </row>
    <row r="10" spans="1:251">
      <c r="A10" s="4" t="s">
        <v>258</v>
      </c>
      <c r="B10" s="8" t="s">
        <v>1762</v>
      </c>
      <c r="C10" s="8" t="s">
        <v>1763</v>
      </c>
      <c r="D10" s="8" t="s">
        <v>1764</v>
      </c>
      <c r="E10" s="8" t="s">
        <v>1765</v>
      </c>
      <c r="F10" s="8" t="s">
        <v>1766</v>
      </c>
      <c r="G10" s="8" t="s">
        <v>1767</v>
      </c>
      <c r="H10" s="8" t="s">
        <v>1768</v>
      </c>
      <c r="I10" s="8" t="s">
        <v>1769</v>
      </c>
      <c r="J10" s="8" t="s">
        <v>1770</v>
      </c>
      <c r="K10" s="8" t="s">
        <v>1771</v>
      </c>
      <c r="L10" s="8" t="s">
        <v>1772</v>
      </c>
      <c r="M10" s="8" t="s">
        <v>1773</v>
      </c>
      <c r="N10" s="8" t="s">
        <v>1774</v>
      </c>
      <c r="O10" s="8" t="s">
        <v>1775</v>
      </c>
      <c r="P10" s="8" t="s">
        <v>1776</v>
      </c>
      <c r="Q10" s="8" t="s">
        <v>1777</v>
      </c>
      <c r="R10" s="8" t="s">
        <v>1778</v>
      </c>
      <c r="S10" s="8" t="s">
        <v>1779</v>
      </c>
      <c r="T10" s="8" t="s">
        <v>1780</v>
      </c>
      <c r="U10" s="8" t="s">
        <v>1781</v>
      </c>
      <c r="V10" s="8" t="s">
        <v>1782</v>
      </c>
      <c r="W10" s="8" t="s">
        <v>1783</v>
      </c>
      <c r="X10" s="8" t="s">
        <v>1784</v>
      </c>
      <c r="Y10" s="8" t="s">
        <v>1785</v>
      </c>
      <c r="Z10" s="8" t="s">
        <v>1786</v>
      </c>
      <c r="AA10" s="8" t="s">
        <v>1787</v>
      </c>
      <c r="AB10" s="8" t="s">
        <v>1788</v>
      </c>
      <c r="AC10" s="8" t="s">
        <v>1789</v>
      </c>
      <c r="AD10" s="8" t="s">
        <v>1790</v>
      </c>
      <c r="AE10" s="8" t="s">
        <v>1791</v>
      </c>
      <c r="AF10" s="8" t="s">
        <v>1792</v>
      </c>
      <c r="AG10" s="8" t="s">
        <v>1793</v>
      </c>
      <c r="AH10" s="8" t="s">
        <v>1794</v>
      </c>
      <c r="AI10" s="8" t="s">
        <v>1795</v>
      </c>
      <c r="AJ10" s="8" t="s">
        <v>1796</v>
      </c>
      <c r="AK10" s="8" t="s">
        <v>1797</v>
      </c>
      <c r="AL10" s="8" t="s">
        <v>1798</v>
      </c>
      <c r="AM10" s="8" t="s">
        <v>1799</v>
      </c>
      <c r="AN10" s="8" t="s">
        <v>1800</v>
      </c>
      <c r="AO10" s="8" t="s">
        <v>1801</v>
      </c>
      <c r="AP10" s="8" t="s">
        <v>1802</v>
      </c>
      <c r="AQ10" s="8" t="s">
        <v>1803</v>
      </c>
      <c r="AR10" s="8" t="s">
        <v>1804</v>
      </c>
      <c r="AS10" s="8" t="s">
        <v>1805</v>
      </c>
      <c r="AT10" s="8" t="s">
        <v>1806</v>
      </c>
      <c r="AU10" s="8" t="s">
        <v>1807</v>
      </c>
      <c r="AV10" s="8" t="s">
        <v>1808</v>
      </c>
      <c r="AW10" s="8" t="s">
        <v>1809</v>
      </c>
      <c r="AX10" s="8" t="s">
        <v>1810</v>
      </c>
      <c r="AY10" s="8" t="s">
        <v>1811</v>
      </c>
      <c r="AZ10" s="8" t="s">
        <v>1812</v>
      </c>
      <c r="BA10" s="8" t="s">
        <v>1813</v>
      </c>
      <c r="BB10" s="8" t="s">
        <v>1814</v>
      </c>
      <c r="BC10" s="8" t="s">
        <v>1815</v>
      </c>
      <c r="BD10" s="8" t="s">
        <v>1816</v>
      </c>
      <c r="BE10" s="8" t="s">
        <v>1817</v>
      </c>
      <c r="BF10" s="8" t="s">
        <v>1818</v>
      </c>
      <c r="BG10" s="8" t="s">
        <v>1819</v>
      </c>
      <c r="BH10" s="8" t="s">
        <v>1820</v>
      </c>
      <c r="BI10" s="8" t="s">
        <v>1821</v>
      </c>
      <c r="BJ10" s="8" t="s">
        <v>1822</v>
      </c>
      <c r="BK10" s="8" t="s">
        <v>1823</v>
      </c>
      <c r="BL10" s="8" t="s">
        <v>1824</v>
      </c>
      <c r="BM10" s="8" t="s">
        <v>1825</v>
      </c>
      <c r="BN10" s="8" t="s">
        <v>1826</v>
      </c>
      <c r="BO10" s="8" t="s">
        <v>1827</v>
      </c>
      <c r="BP10" s="8" t="s">
        <v>1828</v>
      </c>
      <c r="BQ10" s="8" t="s">
        <v>1829</v>
      </c>
      <c r="BR10" s="8" t="s">
        <v>1830</v>
      </c>
      <c r="BS10" s="8" t="s">
        <v>1831</v>
      </c>
      <c r="BT10" s="8" t="s">
        <v>1832</v>
      </c>
      <c r="BU10" s="8" t="s">
        <v>1833</v>
      </c>
      <c r="BV10" s="8" t="s">
        <v>1834</v>
      </c>
      <c r="BW10" s="8" t="s">
        <v>1835</v>
      </c>
      <c r="BX10" s="8" t="s">
        <v>1836</v>
      </c>
      <c r="BY10" s="8" t="s">
        <v>1837</v>
      </c>
      <c r="BZ10" s="8" t="s">
        <v>1838</v>
      </c>
      <c r="CA10" s="8" t="s">
        <v>1839</v>
      </c>
      <c r="CB10" s="8" t="s">
        <v>1840</v>
      </c>
      <c r="CC10" s="8" t="s">
        <v>1841</v>
      </c>
      <c r="CD10" s="8" t="s">
        <v>1842</v>
      </c>
      <c r="CE10" s="8" t="s">
        <v>1843</v>
      </c>
      <c r="CF10" s="8" t="s">
        <v>1844</v>
      </c>
      <c r="CG10" s="8" t="s">
        <v>1845</v>
      </c>
      <c r="CH10" s="8" t="s">
        <v>1846</v>
      </c>
      <c r="CI10" s="8" t="s">
        <v>1847</v>
      </c>
      <c r="CJ10" s="8" t="s">
        <v>1848</v>
      </c>
      <c r="CK10" s="8" t="s">
        <v>1849</v>
      </c>
      <c r="CL10" s="8" t="s">
        <v>1850</v>
      </c>
      <c r="CM10" s="8" t="s">
        <v>1851</v>
      </c>
      <c r="CN10" s="8" t="s">
        <v>1852</v>
      </c>
      <c r="CO10" s="8" t="s">
        <v>1853</v>
      </c>
      <c r="CP10" s="8" t="s">
        <v>1854</v>
      </c>
      <c r="CQ10" s="8" t="s">
        <v>1855</v>
      </c>
      <c r="CR10" s="8" t="s">
        <v>1856</v>
      </c>
      <c r="CS10" s="8" t="s">
        <v>1857</v>
      </c>
      <c r="CT10" s="8" t="s">
        <v>1858</v>
      </c>
      <c r="CU10" s="8" t="s">
        <v>1859</v>
      </c>
      <c r="CV10" s="8" t="s">
        <v>1860</v>
      </c>
      <c r="CW10" s="8" t="s">
        <v>1861</v>
      </c>
      <c r="CX10" s="8" t="s">
        <v>1862</v>
      </c>
      <c r="CY10" s="8" t="s">
        <v>1863</v>
      </c>
      <c r="CZ10" s="8" t="s">
        <v>1864</v>
      </c>
      <c r="DA10" s="8" t="s">
        <v>1865</v>
      </c>
      <c r="DB10" s="8" t="s">
        <v>1866</v>
      </c>
      <c r="DC10" s="8" t="s">
        <v>1867</v>
      </c>
      <c r="DD10" s="8" t="s">
        <v>1868</v>
      </c>
      <c r="DE10" s="8" t="s">
        <v>1869</v>
      </c>
      <c r="DF10" s="8" t="s">
        <v>1870</v>
      </c>
      <c r="DG10" s="8" t="s">
        <v>1871</v>
      </c>
      <c r="DH10" s="8" t="s">
        <v>1872</v>
      </c>
      <c r="DI10" s="8" t="s">
        <v>1873</v>
      </c>
      <c r="DJ10" s="8" t="s">
        <v>1874</v>
      </c>
      <c r="DK10" s="8" t="s">
        <v>1875</v>
      </c>
      <c r="DL10" s="8" t="s">
        <v>1876</v>
      </c>
      <c r="DM10" s="8" t="s">
        <v>1877</v>
      </c>
      <c r="DN10" s="8" t="s">
        <v>1878</v>
      </c>
      <c r="DO10" s="8" t="s">
        <v>1879</v>
      </c>
      <c r="DP10" s="8" t="s">
        <v>1880</v>
      </c>
      <c r="DQ10" s="8" t="s">
        <v>1881</v>
      </c>
      <c r="DR10" s="8" t="s">
        <v>1882</v>
      </c>
      <c r="DS10" s="8" t="s">
        <v>1883</v>
      </c>
      <c r="DT10" s="8" t="s">
        <v>1884</v>
      </c>
      <c r="DU10" s="8" t="s">
        <v>1885</v>
      </c>
      <c r="DV10" s="8" t="s">
        <v>1886</v>
      </c>
      <c r="DW10" s="8" t="s">
        <v>1887</v>
      </c>
      <c r="DX10" s="8" t="s">
        <v>1888</v>
      </c>
      <c r="DY10" s="8" t="s">
        <v>1889</v>
      </c>
      <c r="DZ10" s="8" t="s">
        <v>1890</v>
      </c>
      <c r="EA10" s="8" t="s">
        <v>1891</v>
      </c>
      <c r="EB10" s="8" t="s">
        <v>1892</v>
      </c>
      <c r="EC10" s="8" t="s">
        <v>1893</v>
      </c>
      <c r="ED10" s="8" t="s">
        <v>1894</v>
      </c>
      <c r="EE10" s="8" t="s">
        <v>1895</v>
      </c>
      <c r="EF10" s="8" t="s">
        <v>1896</v>
      </c>
      <c r="EG10" s="8" t="s">
        <v>1897</v>
      </c>
      <c r="EH10" s="8" t="s">
        <v>1898</v>
      </c>
      <c r="EI10" s="8" t="s">
        <v>1899</v>
      </c>
      <c r="EJ10" s="8" t="s">
        <v>1900</v>
      </c>
      <c r="EK10" s="8" t="s">
        <v>1901</v>
      </c>
      <c r="EL10" s="8" t="s">
        <v>1902</v>
      </c>
      <c r="EM10" s="8" t="s">
        <v>1903</v>
      </c>
      <c r="EN10" s="8" t="s">
        <v>1904</v>
      </c>
      <c r="EO10" s="8" t="s">
        <v>1905</v>
      </c>
      <c r="EP10" s="8" t="s">
        <v>1906</v>
      </c>
      <c r="EQ10" s="8" t="s">
        <v>1907</v>
      </c>
      <c r="ER10" s="8" t="s">
        <v>1908</v>
      </c>
      <c r="ES10" s="8" t="s">
        <v>1909</v>
      </c>
      <c r="ET10" s="8" t="s">
        <v>1910</v>
      </c>
      <c r="EU10" s="8" t="s">
        <v>1911</v>
      </c>
      <c r="EV10" s="8" t="s">
        <v>1912</v>
      </c>
      <c r="EW10" s="8" t="s">
        <v>1913</v>
      </c>
      <c r="EX10" s="8" t="s">
        <v>1914</v>
      </c>
      <c r="EY10" s="8" t="s">
        <v>1915</v>
      </c>
      <c r="EZ10" s="8" t="s">
        <v>1916</v>
      </c>
      <c r="FA10" s="8" t="s">
        <v>1917</v>
      </c>
      <c r="FB10" s="8" t="s">
        <v>1918</v>
      </c>
      <c r="FC10" s="8" t="s">
        <v>1919</v>
      </c>
      <c r="FD10" s="8" t="s">
        <v>1920</v>
      </c>
      <c r="FE10" s="8" t="s">
        <v>1921</v>
      </c>
      <c r="FF10" s="8" t="s">
        <v>1922</v>
      </c>
      <c r="FG10" s="8" t="s">
        <v>1923</v>
      </c>
      <c r="FH10" s="8" t="s">
        <v>1924</v>
      </c>
      <c r="FI10" s="8" t="s">
        <v>1925</v>
      </c>
      <c r="FJ10" s="8" t="s">
        <v>1926</v>
      </c>
      <c r="FK10" s="8" t="s">
        <v>1927</v>
      </c>
      <c r="FL10" s="8" t="s">
        <v>1928</v>
      </c>
      <c r="FM10" s="8" t="s">
        <v>1929</v>
      </c>
      <c r="FN10" s="8" t="s">
        <v>1930</v>
      </c>
      <c r="FO10" s="8" t="s">
        <v>1931</v>
      </c>
      <c r="FP10" s="8" t="s">
        <v>1932</v>
      </c>
      <c r="FQ10" s="8" t="s">
        <v>1933</v>
      </c>
      <c r="FR10" s="8" t="s">
        <v>1934</v>
      </c>
      <c r="FS10" s="8" t="s">
        <v>1935</v>
      </c>
      <c r="FT10" s="8" t="s">
        <v>1936</v>
      </c>
      <c r="FU10" s="8" t="s">
        <v>1937</v>
      </c>
      <c r="FV10" s="8" t="s">
        <v>1938</v>
      </c>
      <c r="FW10" s="8" t="s">
        <v>1939</v>
      </c>
      <c r="FX10" s="8" t="s">
        <v>1940</v>
      </c>
      <c r="FY10" s="8" t="s">
        <v>1941</v>
      </c>
      <c r="FZ10" s="8" t="s">
        <v>1942</v>
      </c>
      <c r="GA10" s="8" t="s">
        <v>1943</v>
      </c>
      <c r="GB10" s="8" t="s">
        <v>1944</v>
      </c>
      <c r="GC10" s="8" t="s">
        <v>1945</v>
      </c>
      <c r="GD10" s="8" t="s">
        <v>1946</v>
      </c>
      <c r="GE10" s="8" t="s">
        <v>1947</v>
      </c>
      <c r="GF10" s="8" t="s">
        <v>1948</v>
      </c>
      <c r="GG10" s="8" t="s">
        <v>1949</v>
      </c>
      <c r="GH10" s="8" t="s">
        <v>1950</v>
      </c>
      <c r="GI10" s="8" t="s">
        <v>1951</v>
      </c>
      <c r="GJ10" s="8" t="s">
        <v>1952</v>
      </c>
      <c r="GK10" s="8" t="s">
        <v>1953</v>
      </c>
      <c r="GL10" s="8" t="s">
        <v>1954</v>
      </c>
      <c r="GM10" s="8" t="s">
        <v>1955</v>
      </c>
      <c r="GN10" s="8" t="s">
        <v>1956</v>
      </c>
      <c r="GO10" s="8" t="s">
        <v>1957</v>
      </c>
      <c r="GP10" s="8" t="s">
        <v>1958</v>
      </c>
      <c r="GQ10" s="8" t="s">
        <v>1959</v>
      </c>
      <c r="GR10" s="8" t="s">
        <v>1960</v>
      </c>
      <c r="GS10" s="8" t="s">
        <v>1961</v>
      </c>
      <c r="GT10" s="8" t="s">
        <v>1962</v>
      </c>
      <c r="GU10" s="8" t="s">
        <v>1963</v>
      </c>
      <c r="GV10" s="8" t="s">
        <v>1964</v>
      </c>
      <c r="GW10" s="8" t="s">
        <v>1965</v>
      </c>
      <c r="GX10" s="8" t="s">
        <v>1966</v>
      </c>
      <c r="GY10" s="8" t="s">
        <v>1967</v>
      </c>
      <c r="GZ10" s="8" t="s">
        <v>1968</v>
      </c>
      <c r="HA10" s="8" t="s">
        <v>1969</v>
      </c>
      <c r="HB10" s="8" t="s">
        <v>1970</v>
      </c>
      <c r="HC10" s="8" t="s">
        <v>1971</v>
      </c>
      <c r="HD10" s="8" t="s">
        <v>1972</v>
      </c>
      <c r="HE10" s="8" t="s">
        <v>1973</v>
      </c>
      <c r="HF10" s="8" t="s">
        <v>1974</v>
      </c>
      <c r="HG10" s="8" t="s">
        <v>1975</v>
      </c>
      <c r="HH10" s="8" t="s">
        <v>1976</v>
      </c>
      <c r="HI10" s="8" t="s">
        <v>1977</v>
      </c>
      <c r="HJ10" s="8" t="s">
        <v>1978</v>
      </c>
      <c r="HK10" s="8" t="s">
        <v>1979</v>
      </c>
      <c r="HL10" s="8" t="s">
        <v>1980</v>
      </c>
      <c r="HM10" s="8" t="s">
        <v>1981</v>
      </c>
      <c r="HN10" s="8" t="s">
        <v>1982</v>
      </c>
      <c r="HO10" s="8" t="s">
        <v>1983</v>
      </c>
      <c r="HP10" s="8" t="s">
        <v>1984</v>
      </c>
      <c r="HQ10" s="8" t="s">
        <v>1985</v>
      </c>
      <c r="HR10" s="8" t="s">
        <v>1986</v>
      </c>
      <c r="HS10" s="8" t="s">
        <v>1987</v>
      </c>
      <c r="HT10" s="8" t="s">
        <v>1988</v>
      </c>
      <c r="HU10" s="8" t="s">
        <v>1989</v>
      </c>
      <c r="HV10" s="8" t="s">
        <v>1990</v>
      </c>
      <c r="HW10" s="8" t="s">
        <v>1991</v>
      </c>
      <c r="HX10" s="8" t="s">
        <v>1992</v>
      </c>
      <c r="HY10" s="8" t="s">
        <v>1993</v>
      </c>
      <c r="HZ10" s="8" t="s">
        <v>1994</v>
      </c>
      <c r="IA10" s="8" t="s">
        <v>1995</v>
      </c>
      <c r="IB10" s="8" t="s">
        <v>1996</v>
      </c>
      <c r="IC10" s="8" t="s">
        <v>1997</v>
      </c>
      <c r="ID10" s="8" t="s">
        <v>1998</v>
      </c>
      <c r="IE10" s="8" t="s">
        <v>1999</v>
      </c>
      <c r="IF10" s="8" t="s">
        <v>2000</v>
      </c>
      <c r="IG10" s="8" t="s">
        <v>2001</v>
      </c>
      <c r="IH10" s="8" t="s">
        <v>2002</v>
      </c>
      <c r="II10" s="8" t="s">
        <v>2003</v>
      </c>
      <c r="IJ10" s="8" t="s">
        <v>2004</v>
      </c>
      <c r="IK10" s="8" t="s">
        <v>2005</v>
      </c>
      <c r="IL10" s="8" t="s">
        <v>2006</v>
      </c>
      <c r="IM10" s="8" t="s">
        <v>2007</v>
      </c>
      <c r="IN10" s="8" t="s">
        <v>2008</v>
      </c>
      <c r="IO10" s="8" t="s">
        <v>2009</v>
      </c>
      <c r="IP10" s="8" t="s">
        <v>2010</v>
      </c>
      <c r="IQ10" s="8" t="s">
        <v>2011</v>
      </c>
    </row>
    <row r="11" spans="1:251">
      <c r="A11" s="10">
        <v>42036</v>
      </c>
      <c r="B11" s="9">
        <v>286.32</v>
      </c>
      <c r="C11" s="9">
        <v>115.529</v>
      </c>
      <c r="D11" s="9">
        <v>170.79</v>
      </c>
      <c r="E11" s="9">
        <v>267.87400000000002</v>
      </c>
      <c r="F11" s="9">
        <v>102.63</v>
      </c>
      <c r="G11" s="9">
        <v>165.244</v>
      </c>
      <c r="H11" s="9">
        <v>547.59500000000003</v>
      </c>
      <c r="I11" s="9">
        <v>293.84800000000001</v>
      </c>
      <c r="J11" s="9">
        <v>253.74700000000001</v>
      </c>
      <c r="K11" s="9">
        <v>2433.7460000000001</v>
      </c>
      <c r="L11" s="9">
        <v>1316.117</v>
      </c>
      <c r="M11" s="9">
        <v>1117.6300000000001</v>
      </c>
      <c r="N11" s="9">
        <v>487.79399999999998</v>
      </c>
      <c r="O11" s="9">
        <v>259.77</v>
      </c>
      <c r="P11" s="9">
        <v>228.024</v>
      </c>
      <c r="Q11" s="9">
        <v>1924.8009999999999</v>
      </c>
      <c r="R11" s="9">
        <v>979.25300000000004</v>
      </c>
      <c r="S11" s="9">
        <v>945.548</v>
      </c>
      <c r="T11" s="9">
        <v>257.17399999999998</v>
      </c>
      <c r="U11" s="9">
        <v>132.73500000000001</v>
      </c>
      <c r="V11" s="9">
        <v>124.43899999999999</v>
      </c>
      <c r="W11" s="9">
        <v>3226.1480000000001</v>
      </c>
      <c r="X11" s="9">
        <v>1724.778</v>
      </c>
      <c r="Y11" s="9">
        <v>1501.37</v>
      </c>
      <c r="Z11" s="9">
        <v>2876.4749999999999</v>
      </c>
      <c r="AA11" s="9">
        <v>1547.4549999999999</v>
      </c>
      <c r="AB11" s="9">
        <v>1329.02</v>
      </c>
      <c r="AC11" s="9">
        <v>2681.2130000000002</v>
      </c>
      <c r="AD11" s="9">
        <v>1455.405</v>
      </c>
      <c r="AE11" s="9">
        <v>1225.808</v>
      </c>
      <c r="AF11" s="9">
        <v>825.91700000000003</v>
      </c>
      <c r="AG11" s="9">
        <v>412.34100000000001</v>
      </c>
      <c r="AH11" s="9">
        <v>413.57600000000002</v>
      </c>
      <c r="AI11" s="9">
        <v>483.38499999999999</v>
      </c>
      <c r="AJ11" s="9">
        <v>249.947</v>
      </c>
      <c r="AK11" s="9">
        <v>233.43799999999999</v>
      </c>
      <c r="AL11" s="9">
        <v>238.578</v>
      </c>
      <c r="AM11" s="9">
        <v>135.13399999999999</v>
      </c>
      <c r="AN11" s="9">
        <v>103.444</v>
      </c>
      <c r="AO11" s="9">
        <v>187.804</v>
      </c>
      <c r="AP11" s="9">
        <v>99.135000000000005</v>
      </c>
      <c r="AQ11" s="9">
        <v>88.668999999999997</v>
      </c>
      <c r="AR11" s="9">
        <v>1614.7449999999999</v>
      </c>
      <c r="AS11" s="9">
        <v>653.50900000000001</v>
      </c>
      <c r="AT11" s="9">
        <v>961.23599999999999</v>
      </c>
      <c r="AU11" s="9">
        <v>359.733</v>
      </c>
      <c r="AV11" s="9">
        <v>131.66800000000001</v>
      </c>
      <c r="AW11" s="9">
        <v>228.065</v>
      </c>
      <c r="AX11" s="9">
        <v>89.747</v>
      </c>
      <c r="AY11" s="9">
        <v>38.076999999999998</v>
      </c>
      <c r="AZ11" s="9">
        <v>51.670999999999999</v>
      </c>
      <c r="BA11" s="9">
        <v>299.06099999999998</v>
      </c>
      <c r="BB11" s="9">
        <v>105.09099999999999</v>
      </c>
      <c r="BC11" s="9">
        <v>193.971</v>
      </c>
      <c r="BD11" s="9">
        <v>45.201000000000001</v>
      </c>
      <c r="BE11" s="9">
        <v>17.251999999999999</v>
      </c>
      <c r="BF11" s="9">
        <v>27.949000000000002</v>
      </c>
      <c r="BG11" s="9">
        <v>239.197</v>
      </c>
      <c r="BH11" s="9">
        <v>81.078999999999994</v>
      </c>
      <c r="BI11" s="9">
        <v>158.11799999999999</v>
      </c>
      <c r="BJ11" s="9">
        <v>26.434999999999999</v>
      </c>
      <c r="BK11" s="9">
        <v>10.958</v>
      </c>
      <c r="BL11" s="9">
        <v>15.477</v>
      </c>
      <c r="BM11" s="9">
        <v>61.914999999999999</v>
      </c>
      <c r="BN11" s="9">
        <v>27.215</v>
      </c>
      <c r="BO11" s="9">
        <v>34.700000000000003</v>
      </c>
      <c r="BP11" s="9">
        <v>67.537000000000006</v>
      </c>
      <c r="BQ11" s="9">
        <v>2.8439999999999999</v>
      </c>
      <c r="BR11" s="9">
        <v>64.692999999999998</v>
      </c>
      <c r="BS11" s="9">
        <v>675.53200000000004</v>
      </c>
      <c r="BT11" s="9">
        <v>287.14499999999998</v>
      </c>
      <c r="BU11" s="9">
        <v>388.387</v>
      </c>
      <c r="BV11" s="9">
        <v>548.78099999999995</v>
      </c>
      <c r="BW11" s="9">
        <v>231.44</v>
      </c>
      <c r="BX11" s="9">
        <v>317.33999999999997</v>
      </c>
      <c r="BY11" s="9">
        <v>70.665000000000006</v>
      </c>
      <c r="BZ11" s="9">
        <v>30.672000000000001</v>
      </c>
      <c r="CA11" s="9">
        <v>39.993000000000002</v>
      </c>
      <c r="CB11" s="9">
        <v>478.11599999999999</v>
      </c>
      <c r="CC11" s="9">
        <v>200.768</v>
      </c>
      <c r="CD11" s="9">
        <v>277.34800000000001</v>
      </c>
      <c r="CE11" s="9">
        <v>3052.0059999999999</v>
      </c>
      <c r="CF11" s="9">
        <v>1640.636</v>
      </c>
      <c r="CG11" s="9">
        <v>1411.3689999999999</v>
      </c>
      <c r="CH11" s="9">
        <v>1731.884</v>
      </c>
      <c r="CI11" s="9">
        <v>721.971</v>
      </c>
      <c r="CJ11" s="9">
        <v>1009.913</v>
      </c>
      <c r="CK11" s="9">
        <v>278.60899999999998</v>
      </c>
      <c r="CL11" s="9">
        <v>100.878</v>
      </c>
      <c r="CM11" s="9">
        <v>177.73</v>
      </c>
      <c r="CN11" s="9">
        <v>3755.1840000000002</v>
      </c>
      <c r="CO11" s="9">
        <v>1854.5609999999999</v>
      </c>
      <c r="CP11" s="9">
        <v>1900.623</v>
      </c>
      <c r="CQ11" s="9">
        <v>2328.873</v>
      </c>
      <c r="CR11" s="9">
        <v>1237.1110000000001</v>
      </c>
      <c r="CS11" s="9">
        <v>1091.7619999999999</v>
      </c>
      <c r="CT11" s="9">
        <v>354.88499999999999</v>
      </c>
      <c r="CU11" s="9">
        <v>185.63800000000001</v>
      </c>
      <c r="CV11" s="9">
        <v>169.24700000000001</v>
      </c>
      <c r="CW11" s="9">
        <v>215.88399999999999</v>
      </c>
      <c r="CX11" s="9">
        <v>86.361000000000004</v>
      </c>
      <c r="CY11" s="9">
        <v>129.523</v>
      </c>
      <c r="CZ11" s="9">
        <v>124.398</v>
      </c>
      <c r="DA11" s="9">
        <v>52.536999999999999</v>
      </c>
      <c r="DB11" s="9">
        <v>71.861000000000004</v>
      </c>
      <c r="DC11" s="9">
        <v>224.36699999999999</v>
      </c>
      <c r="DD11" s="9">
        <v>97.366</v>
      </c>
      <c r="DE11" s="9">
        <v>127.001</v>
      </c>
      <c r="DF11" s="9">
        <v>205.93299999999999</v>
      </c>
      <c r="DG11" s="9">
        <v>83.441000000000003</v>
      </c>
      <c r="DH11" s="9">
        <v>122.492</v>
      </c>
      <c r="DI11" s="9">
        <v>460.83100000000002</v>
      </c>
      <c r="DJ11" s="9">
        <v>231.827</v>
      </c>
      <c r="DK11" s="9">
        <v>229.00399999999999</v>
      </c>
      <c r="DL11" s="9">
        <v>1868.0419999999999</v>
      </c>
      <c r="DM11" s="9">
        <v>1005.284</v>
      </c>
      <c r="DN11" s="9">
        <v>862.75800000000004</v>
      </c>
      <c r="DO11" s="9">
        <v>424.78500000000003</v>
      </c>
      <c r="DP11" s="9">
        <v>212.792</v>
      </c>
      <c r="DQ11" s="9">
        <v>211.99299999999999</v>
      </c>
      <c r="DR11" s="9">
        <v>1521.413</v>
      </c>
      <c r="DS11" s="9">
        <v>798.60199999999998</v>
      </c>
      <c r="DT11" s="9">
        <v>722.81100000000004</v>
      </c>
      <c r="DU11" s="9">
        <v>173.161</v>
      </c>
      <c r="DV11" s="9">
        <v>84.927000000000007</v>
      </c>
      <c r="DW11" s="9">
        <v>88.234999999999999</v>
      </c>
      <c r="DX11" s="9">
        <v>2507.348</v>
      </c>
      <c r="DY11" s="9">
        <v>1323.2929999999999</v>
      </c>
      <c r="DZ11" s="9">
        <v>1184.0540000000001</v>
      </c>
      <c r="EA11" s="9">
        <v>2227.5700000000002</v>
      </c>
      <c r="EB11" s="9">
        <v>1195.1099999999999</v>
      </c>
      <c r="EC11" s="9">
        <v>1032.4590000000001</v>
      </c>
      <c r="ED11" s="9">
        <v>2075.3240000000001</v>
      </c>
      <c r="EE11" s="9">
        <v>1120.355</v>
      </c>
      <c r="EF11" s="9">
        <v>954.96900000000005</v>
      </c>
      <c r="EG11" s="9">
        <v>580.61500000000001</v>
      </c>
      <c r="EH11" s="9">
        <v>299.60899999999998</v>
      </c>
      <c r="EI11" s="9">
        <v>281.00599999999997</v>
      </c>
      <c r="EJ11" s="9">
        <v>377.13099999999997</v>
      </c>
      <c r="EK11" s="9">
        <v>197.25800000000001</v>
      </c>
      <c r="EL11" s="9">
        <v>179.87299999999999</v>
      </c>
      <c r="EM11" s="9">
        <v>198.65600000000001</v>
      </c>
      <c r="EN11" s="9">
        <v>111.07599999999999</v>
      </c>
      <c r="EO11" s="9">
        <v>87.58</v>
      </c>
      <c r="EP11" s="9">
        <v>163.095</v>
      </c>
      <c r="EQ11" s="9">
        <v>93.206000000000003</v>
      </c>
      <c r="ER11" s="9">
        <v>69.89</v>
      </c>
      <c r="ES11" s="9">
        <v>1263.2159999999999</v>
      </c>
      <c r="ET11" s="9">
        <v>524.24400000000003</v>
      </c>
      <c r="EU11" s="9">
        <v>738.97199999999998</v>
      </c>
      <c r="EV11" s="9">
        <v>256.483</v>
      </c>
      <c r="EW11" s="9">
        <v>88.19</v>
      </c>
      <c r="EX11" s="9">
        <v>168.29400000000001</v>
      </c>
      <c r="EY11" s="9">
        <v>58.283000000000001</v>
      </c>
      <c r="EZ11" s="9">
        <v>23.245000000000001</v>
      </c>
      <c r="FA11" s="9">
        <v>35.036999999999999</v>
      </c>
      <c r="FB11" s="9">
        <v>224.386</v>
      </c>
      <c r="FC11" s="9">
        <v>77.305000000000007</v>
      </c>
      <c r="FD11" s="9">
        <v>147.08099999999999</v>
      </c>
      <c r="FE11" s="9">
        <v>33.225000000000001</v>
      </c>
      <c r="FF11" s="9">
        <v>10.308999999999999</v>
      </c>
      <c r="FG11" s="9">
        <v>22.916</v>
      </c>
      <c r="FH11" s="9">
        <v>182.559</v>
      </c>
      <c r="FI11" s="9">
        <v>63.576999999999998</v>
      </c>
      <c r="FJ11" s="9">
        <v>118.982</v>
      </c>
      <c r="FK11" s="9">
        <v>19.712</v>
      </c>
      <c r="FL11" s="9">
        <v>9.984</v>
      </c>
      <c r="FM11" s="9">
        <v>9.7279999999999998</v>
      </c>
      <c r="FN11" s="9">
        <v>32.572000000000003</v>
      </c>
      <c r="FO11" s="9">
        <v>10.884</v>
      </c>
      <c r="FP11" s="9">
        <v>21.687999999999999</v>
      </c>
      <c r="FQ11" s="9">
        <v>63.805999999999997</v>
      </c>
      <c r="FR11" s="9">
        <v>7.1970000000000001</v>
      </c>
      <c r="FS11" s="9">
        <v>56.61</v>
      </c>
      <c r="FT11" s="9">
        <v>554.03099999999995</v>
      </c>
      <c r="FU11" s="9">
        <v>236.89</v>
      </c>
      <c r="FV11" s="9">
        <v>317.14100000000002</v>
      </c>
      <c r="FW11" s="9">
        <v>420.053</v>
      </c>
      <c r="FX11" s="9">
        <v>181.39500000000001</v>
      </c>
      <c r="FY11" s="9">
        <v>238.65799999999999</v>
      </c>
      <c r="FZ11" s="9">
        <v>54.22</v>
      </c>
      <c r="GA11" s="9">
        <v>23.216999999999999</v>
      </c>
      <c r="GB11" s="9">
        <v>31.003</v>
      </c>
      <c r="GC11" s="9">
        <v>365.83300000000003</v>
      </c>
      <c r="GD11" s="9">
        <v>158.178</v>
      </c>
      <c r="GE11" s="9">
        <v>207.655</v>
      </c>
      <c r="GF11" s="9">
        <v>2383.0929999999998</v>
      </c>
      <c r="GG11" s="9">
        <v>1260.329</v>
      </c>
      <c r="GH11" s="9">
        <v>1122.7650000000001</v>
      </c>
      <c r="GI11" s="9">
        <v>1372.0909999999999</v>
      </c>
      <c r="GJ11" s="9">
        <v>594.23299999999995</v>
      </c>
      <c r="GK11" s="9">
        <v>777.85799999999995</v>
      </c>
      <c r="GL11" s="9">
        <v>212.59299999999999</v>
      </c>
      <c r="GM11" s="9">
        <v>76.278000000000006</v>
      </c>
      <c r="GN11" s="9">
        <v>136.316</v>
      </c>
      <c r="GO11" s="9">
        <v>1373.826</v>
      </c>
      <c r="GP11" s="9">
        <v>675.76700000000005</v>
      </c>
      <c r="GQ11" s="9">
        <v>698.05899999999997</v>
      </c>
      <c r="GR11" s="9">
        <v>797.64</v>
      </c>
      <c r="GS11" s="9">
        <v>428.983</v>
      </c>
      <c r="GT11" s="9">
        <v>368.65699999999998</v>
      </c>
      <c r="GU11" s="9">
        <v>112.443</v>
      </c>
      <c r="GV11" s="9">
        <v>53.069000000000003</v>
      </c>
      <c r="GW11" s="9">
        <v>59.374000000000002</v>
      </c>
      <c r="GX11" s="9">
        <v>77.352999999999994</v>
      </c>
      <c r="GY11" s="9">
        <v>26.863</v>
      </c>
      <c r="GZ11" s="9">
        <v>50.488999999999997</v>
      </c>
      <c r="HA11" s="9">
        <v>40.366999999999997</v>
      </c>
      <c r="HB11" s="9">
        <v>17.911000000000001</v>
      </c>
      <c r="HC11" s="9">
        <v>22.456</v>
      </c>
      <c r="HD11" s="9">
        <v>78.497</v>
      </c>
      <c r="HE11" s="9">
        <v>28.645</v>
      </c>
      <c r="HF11" s="9">
        <v>49.850999999999999</v>
      </c>
      <c r="HG11" s="9">
        <v>74.325000000000003</v>
      </c>
      <c r="HH11" s="9">
        <v>25.981000000000002</v>
      </c>
      <c r="HI11" s="9">
        <v>48.344000000000001</v>
      </c>
      <c r="HJ11" s="9">
        <v>129.55099999999999</v>
      </c>
      <c r="HK11" s="9">
        <v>69.912000000000006</v>
      </c>
      <c r="HL11" s="9">
        <v>59.639000000000003</v>
      </c>
      <c r="HM11" s="9">
        <v>668.08900000000006</v>
      </c>
      <c r="HN11" s="9">
        <v>359.07100000000003</v>
      </c>
      <c r="HO11" s="9">
        <v>309.01799999999997</v>
      </c>
      <c r="HP11" s="9">
        <v>119.626</v>
      </c>
      <c r="HQ11" s="9">
        <v>63.820999999999998</v>
      </c>
      <c r="HR11" s="9">
        <v>55.805</v>
      </c>
      <c r="HS11" s="9">
        <v>536.19200000000001</v>
      </c>
      <c r="HT11" s="9">
        <v>272.858</v>
      </c>
      <c r="HU11" s="9">
        <v>263.334</v>
      </c>
      <c r="HV11" s="9">
        <v>61.551000000000002</v>
      </c>
      <c r="HW11" s="9">
        <v>31.623999999999999</v>
      </c>
      <c r="HX11" s="9">
        <v>29.927</v>
      </c>
      <c r="HY11" s="9">
        <v>863.37400000000002</v>
      </c>
      <c r="HZ11" s="9">
        <v>459.92500000000001</v>
      </c>
      <c r="IA11" s="9">
        <v>403.45</v>
      </c>
      <c r="IB11" s="9">
        <v>777.31399999999996</v>
      </c>
      <c r="IC11" s="9">
        <v>416.577</v>
      </c>
      <c r="ID11" s="9">
        <v>360.73700000000002</v>
      </c>
      <c r="IE11" s="9">
        <v>724.23</v>
      </c>
      <c r="IF11" s="9">
        <v>391.67099999999999</v>
      </c>
      <c r="IG11" s="9">
        <v>332.55900000000003</v>
      </c>
      <c r="IH11" s="9">
        <v>197.6</v>
      </c>
      <c r="II11" s="9">
        <v>96.504999999999995</v>
      </c>
      <c r="IJ11" s="9">
        <v>101.096</v>
      </c>
      <c r="IK11" s="9">
        <v>117.44799999999999</v>
      </c>
      <c r="IL11" s="9">
        <v>58.415999999999997</v>
      </c>
      <c r="IM11" s="9">
        <v>59.031999999999996</v>
      </c>
      <c r="IN11" s="9">
        <v>51.713999999999999</v>
      </c>
      <c r="IO11" s="9">
        <v>27.475000000000001</v>
      </c>
      <c r="IP11" s="9">
        <v>24.239000000000001</v>
      </c>
      <c r="IQ11" s="9">
        <v>57.426000000000002</v>
      </c>
    </row>
    <row r="12" spans="1:251">
      <c r="A12" s="10">
        <v>42401</v>
      </c>
      <c r="B12" s="9">
        <v>288.60300000000001</v>
      </c>
      <c r="C12" s="9">
        <v>126.53700000000001</v>
      </c>
      <c r="D12" s="9">
        <v>162.066</v>
      </c>
      <c r="E12" s="9">
        <v>274.72699999999998</v>
      </c>
      <c r="F12" s="9">
        <v>114.92</v>
      </c>
      <c r="G12" s="9">
        <v>159.80699999999999</v>
      </c>
      <c r="H12" s="9">
        <v>571.61800000000005</v>
      </c>
      <c r="I12" s="9">
        <v>309.12200000000001</v>
      </c>
      <c r="J12" s="9">
        <v>262.49599999999998</v>
      </c>
      <c r="K12" s="9">
        <v>2480.9940000000001</v>
      </c>
      <c r="L12" s="9">
        <v>1347.912</v>
      </c>
      <c r="M12" s="9">
        <v>1133.0820000000001</v>
      </c>
      <c r="N12" s="9">
        <v>520.88499999999999</v>
      </c>
      <c r="O12" s="9">
        <v>279.28800000000001</v>
      </c>
      <c r="P12" s="9">
        <v>241.59700000000001</v>
      </c>
      <c r="Q12" s="9">
        <v>1947.883</v>
      </c>
      <c r="R12" s="9">
        <v>990.06500000000005</v>
      </c>
      <c r="S12" s="9">
        <v>957.81799999999998</v>
      </c>
      <c r="T12" s="9">
        <v>269.89600000000002</v>
      </c>
      <c r="U12" s="9">
        <v>137.46799999999999</v>
      </c>
      <c r="V12" s="9">
        <v>132.428</v>
      </c>
      <c r="W12" s="9">
        <v>3288.913</v>
      </c>
      <c r="X12" s="9">
        <v>1763.59</v>
      </c>
      <c r="Y12" s="9">
        <v>1525.3230000000001</v>
      </c>
      <c r="Z12" s="9">
        <v>2919.8890000000001</v>
      </c>
      <c r="AA12" s="9">
        <v>1573.587</v>
      </c>
      <c r="AB12" s="9">
        <v>1346.3019999999999</v>
      </c>
      <c r="AC12" s="9">
        <v>2725.8679999999999</v>
      </c>
      <c r="AD12" s="9">
        <v>1487.5229999999999</v>
      </c>
      <c r="AE12" s="9">
        <v>1238.345</v>
      </c>
      <c r="AF12" s="9">
        <v>810.798</v>
      </c>
      <c r="AG12" s="9">
        <v>410.40600000000001</v>
      </c>
      <c r="AH12" s="9">
        <v>400.392</v>
      </c>
      <c r="AI12" s="9">
        <v>482.48</v>
      </c>
      <c r="AJ12" s="9">
        <v>248.97</v>
      </c>
      <c r="AK12" s="9">
        <v>233.51</v>
      </c>
      <c r="AL12" s="9">
        <v>246.18</v>
      </c>
      <c r="AM12" s="9">
        <v>142.41399999999999</v>
      </c>
      <c r="AN12" s="9">
        <v>103.76600000000001</v>
      </c>
      <c r="AO12" s="9">
        <v>189.012</v>
      </c>
      <c r="AP12" s="9">
        <v>101.276</v>
      </c>
      <c r="AQ12" s="9">
        <v>87.736000000000004</v>
      </c>
      <c r="AR12" s="9">
        <v>1664.702</v>
      </c>
      <c r="AS12" s="9">
        <v>654.47799999999995</v>
      </c>
      <c r="AT12" s="9">
        <v>1010.223</v>
      </c>
      <c r="AU12" s="9">
        <v>362.73899999999998</v>
      </c>
      <c r="AV12" s="9">
        <v>129.15700000000001</v>
      </c>
      <c r="AW12" s="9">
        <v>233.583</v>
      </c>
      <c r="AX12" s="9">
        <v>109.21</v>
      </c>
      <c r="AY12" s="9">
        <v>40.36</v>
      </c>
      <c r="AZ12" s="9">
        <v>68.849999999999994</v>
      </c>
      <c r="BA12" s="9">
        <v>306.55200000000002</v>
      </c>
      <c r="BB12" s="9">
        <v>112.367</v>
      </c>
      <c r="BC12" s="9">
        <v>194.185</v>
      </c>
      <c r="BD12" s="9">
        <v>46.728999999999999</v>
      </c>
      <c r="BE12" s="9">
        <v>14.194000000000001</v>
      </c>
      <c r="BF12" s="9">
        <v>32.536000000000001</v>
      </c>
      <c r="BG12" s="9">
        <v>243.542</v>
      </c>
      <c r="BH12" s="9">
        <v>94.052999999999997</v>
      </c>
      <c r="BI12" s="9">
        <v>149.489</v>
      </c>
      <c r="BJ12" s="9">
        <v>26.015999999999998</v>
      </c>
      <c r="BK12" s="9">
        <v>11.286</v>
      </c>
      <c r="BL12" s="9">
        <v>14.731</v>
      </c>
      <c r="BM12" s="9">
        <v>61.182000000000002</v>
      </c>
      <c r="BN12" s="9">
        <v>19.768000000000001</v>
      </c>
      <c r="BO12" s="9">
        <v>41.412999999999997</v>
      </c>
      <c r="BP12" s="9">
        <v>66.86</v>
      </c>
      <c r="BQ12" s="9">
        <v>3.7949999999999999</v>
      </c>
      <c r="BR12" s="9">
        <v>63.064999999999998</v>
      </c>
      <c r="BS12" s="9">
        <v>684.55399999999997</v>
      </c>
      <c r="BT12" s="9">
        <v>279.101</v>
      </c>
      <c r="BU12" s="9">
        <v>405.45299999999997</v>
      </c>
      <c r="BV12" s="9">
        <v>556.74599999999998</v>
      </c>
      <c r="BW12" s="9">
        <v>233.411</v>
      </c>
      <c r="BX12" s="9">
        <v>323.33499999999998</v>
      </c>
      <c r="BY12" s="9">
        <v>76.558999999999997</v>
      </c>
      <c r="BZ12" s="9">
        <v>34.323</v>
      </c>
      <c r="CA12" s="9">
        <v>42.234999999999999</v>
      </c>
      <c r="CB12" s="9">
        <v>480.18700000000001</v>
      </c>
      <c r="CC12" s="9">
        <v>199.08799999999999</v>
      </c>
      <c r="CD12" s="9">
        <v>281.09899999999999</v>
      </c>
      <c r="CE12" s="9">
        <v>3129.1709999999998</v>
      </c>
      <c r="CF12" s="9">
        <v>1691.357</v>
      </c>
      <c r="CG12" s="9">
        <v>1437.8140000000001</v>
      </c>
      <c r="CH12" s="9">
        <v>1777.155</v>
      </c>
      <c r="CI12" s="9">
        <v>721.43100000000004</v>
      </c>
      <c r="CJ12" s="9">
        <v>1055.7239999999999</v>
      </c>
      <c r="CK12" s="9">
        <v>282.77199999999999</v>
      </c>
      <c r="CL12" s="9">
        <v>106.042</v>
      </c>
      <c r="CM12" s="9">
        <v>176.73099999999999</v>
      </c>
      <c r="CN12" s="9">
        <v>3774.9580000000001</v>
      </c>
      <c r="CO12" s="9">
        <v>1857.877</v>
      </c>
      <c r="CP12" s="9">
        <v>1917.0809999999999</v>
      </c>
      <c r="CQ12" s="9">
        <v>2378.3389999999999</v>
      </c>
      <c r="CR12" s="9">
        <v>1262.009</v>
      </c>
      <c r="CS12" s="9">
        <v>1116.33</v>
      </c>
      <c r="CT12" s="9">
        <v>311.57499999999999</v>
      </c>
      <c r="CU12" s="9">
        <v>158.41</v>
      </c>
      <c r="CV12" s="9">
        <v>153.166</v>
      </c>
      <c r="CW12" s="9">
        <v>194.15600000000001</v>
      </c>
      <c r="CX12" s="9">
        <v>77.816000000000003</v>
      </c>
      <c r="CY12" s="9">
        <v>116.339</v>
      </c>
      <c r="CZ12" s="9">
        <v>112.074</v>
      </c>
      <c r="DA12" s="9">
        <v>49.567</v>
      </c>
      <c r="DB12" s="9">
        <v>62.508000000000003</v>
      </c>
      <c r="DC12" s="9">
        <v>208.42699999999999</v>
      </c>
      <c r="DD12" s="9">
        <v>90.465000000000003</v>
      </c>
      <c r="DE12" s="9">
        <v>117.962</v>
      </c>
      <c r="DF12" s="9">
        <v>186.52799999999999</v>
      </c>
      <c r="DG12" s="9">
        <v>76.448999999999998</v>
      </c>
      <c r="DH12" s="9">
        <v>110.07899999999999</v>
      </c>
      <c r="DI12" s="9">
        <v>439.88900000000001</v>
      </c>
      <c r="DJ12" s="9">
        <v>240.40100000000001</v>
      </c>
      <c r="DK12" s="9">
        <v>199.488</v>
      </c>
      <c r="DL12" s="9">
        <v>1938.45</v>
      </c>
      <c r="DM12" s="9">
        <v>1021.6079999999999</v>
      </c>
      <c r="DN12" s="9">
        <v>916.84199999999998</v>
      </c>
      <c r="DO12" s="9">
        <v>396.54899999999998</v>
      </c>
      <c r="DP12" s="9">
        <v>211.41200000000001</v>
      </c>
      <c r="DQ12" s="9">
        <v>185.137</v>
      </c>
      <c r="DR12" s="9">
        <v>1570.758</v>
      </c>
      <c r="DS12" s="9">
        <v>791.14599999999996</v>
      </c>
      <c r="DT12" s="9">
        <v>779.61199999999997</v>
      </c>
      <c r="DU12" s="9">
        <v>155.90799999999999</v>
      </c>
      <c r="DV12" s="9">
        <v>76.838999999999999</v>
      </c>
      <c r="DW12" s="9">
        <v>79.069000000000003</v>
      </c>
      <c r="DX12" s="9">
        <v>2553.2750000000001</v>
      </c>
      <c r="DY12" s="9">
        <v>1350.7370000000001</v>
      </c>
      <c r="DZ12" s="9">
        <v>1202.537</v>
      </c>
      <c r="EA12" s="9">
        <v>2264.1990000000001</v>
      </c>
      <c r="EB12" s="9">
        <v>1194.873</v>
      </c>
      <c r="EC12" s="9">
        <v>1069.327</v>
      </c>
      <c r="ED12" s="9">
        <v>2118.8339999999998</v>
      </c>
      <c r="EE12" s="9">
        <v>1127.2190000000001</v>
      </c>
      <c r="EF12" s="9">
        <v>991.61500000000001</v>
      </c>
      <c r="EG12" s="9">
        <v>538.61099999999999</v>
      </c>
      <c r="EH12" s="9">
        <v>276.17099999999999</v>
      </c>
      <c r="EI12" s="9">
        <v>262.44</v>
      </c>
      <c r="EJ12" s="9">
        <v>354.76900000000001</v>
      </c>
      <c r="EK12" s="9">
        <v>195.01900000000001</v>
      </c>
      <c r="EL12" s="9">
        <v>159.75</v>
      </c>
      <c r="EM12" s="9">
        <v>179.833</v>
      </c>
      <c r="EN12" s="9">
        <v>106.29</v>
      </c>
      <c r="EO12" s="9">
        <v>73.542000000000002</v>
      </c>
      <c r="EP12" s="9">
        <v>138.208</v>
      </c>
      <c r="EQ12" s="9">
        <v>68.557000000000002</v>
      </c>
      <c r="ER12" s="9">
        <v>69.650999999999996</v>
      </c>
      <c r="ES12" s="9">
        <v>1258.4110000000001</v>
      </c>
      <c r="ET12" s="9">
        <v>527.31200000000001</v>
      </c>
      <c r="EU12" s="9">
        <v>731.1</v>
      </c>
      <c r="EV12" s="9">
        <v>241.86500000000001</v>
      </c>
      <c r="EW12" s="9">
        <v>92.421000000000006</v>
      </c>
      <c r="EX12" s="9">
        <v>149.44399999999999</v>
      </c>
      <c r="EY12" s="9">
        <v>66.375</v>
      </c>
      <c r="EZ12" s="9">
        <v>30.382000000000001</v>
      </c>
      <c r="FA12" s="9">
        <v>35.991999999999997</v>
      </c>
      <c r="FB12" s="9">
        <v>205.98500000000001</v>
      </c>
      <c r="FC12" s="9">
        <v>79.703000000000003</v>
      </c>
      <c r="FD12" s="9">
        <v>126.282</v>
      </c>
      <c r="FE12" s="9">
        <v>29.388999999999999</v>
      </c>
      <c r="FF12" s="9">
        <v>11.06</v>
      </c>
      <c r="FG12" s="9">
        <v>18.329000000000001</v>
      </c>
      <c r="FH12" s="9">
        <v>162.78399999999999</v>
      </c>
      <c r="FI12" s="9">
        <v>65.382000000000005</v>
      </c>
      <c r="FJ12" s="9">
        <v>97.402000000000001</v>
      </c>
      <c r="FK12" s="9">
        <v>18.710999999999999</v>
      </c>
      <c r="FL12" s="9">
        <v>9.1280000000000001</v>
      </c>
      <c r="FM12" s="9">
        <v>9.5820000000000007</v>
      </c>
      <c r="FN12" s="9">
        <v>35.878999999999998</v>
      </c>
      <c r="FO12" s="9">
        <v>12.718</v>
      </c>
      <c r="FP12" s="9">
        <v>23.161999999999999</v>
      </c>
      <c r="FQ12" s="9">
        <v>46.923999999999999</v>
      </c>
      <c r="FR12" s="9">
        <v>4.4420000000000002</v>
      </c>
      <c r="FS12" s="9">
        <v>42.481999999999999</v>
      </c>
      <c r="FT12" s="9">
        <v>541.08799999999997</v>
      </c>
      <c r="FU12" s="9">
        <v>237.33199999999999</v>
      </c>
      <c r="FV12" s="9">
        <v>303.75599999999997</v>
      </c>
      <c r="FW12" s="9">
        <v>380.07299999999998</v>
      </c>
      <c r="FX12" s="9">
        <v>160.977</v>
      </c>
      <c r="FY12" s="9">
        <v>219.095</v>
      </c>
      <c r="FZ12" s="9">
        <v>46.231999999999999</v>
      </c>
      <c r="GA12" s="9">
        <v>17.669</v>
      </c>
      <c r="GB12" s="9">
        <v>28.562000000000001</v>
      </c>
      <c r="GC12" s="9">
        <v>333.84100000000001</v>
      </c>
      <c r="GD12" s="9">
        <v>143.30799999999999</v>
      </c>
      <c r="GE12" s="9">
        <v>190.53299999999999</v>
      </c>
      <c r="GF12" s="9">
        <v>2424.5709999999999</v>
      </c>
      <c r="GG12" s="9">
        <v>1279.6780000000001</v>
      </c>
      <c r="GH12" s="9">
        <v>1144.8920000000001</v>
      </c>
      <c r="GI12" s="9">
        <v>1350.3879999999999</v>
      </c>
      <c r="GJ12" s="9">
        <v>578.19899999999996</v>
      </c>
      <c r="GK12" s="9">
        <v>772.18899999999996</v>
      </c>
      <c r="GL12" s="9">
        <v>197.68799999999999</v>
      </c>
      <c r="GM12" s="9">
        <v>78.664000000000001</v>
      </c>
      <c r="GN12" s="9">
        <v>119.024</v>
      </c>
      <c r="GO12" s="9">
        <v>1371.539</v>
      </c>
      <c r="GP12" s="9">
        <v>676.03399999999999</v>
      </c>
      <c r="GQ12" s="9">
        <v>695.505</v>
      </c>
      <c r="GR12" s="9">
        <v>804.77200000000005</v>
      </c>
      <c r="GS12" s="9">
        <v>425.02699999999999</v>
      </c>
      <c r="GT12" s="9">
        <v>379.74400000000003</v>
      </c>
      <c r="GU12" s="9">
        <v>119.357</v>
      </c>
      <c r="GV12" s="9">
        <v>59.527999999999999</v>
      </c>
      <c r="GW12" s="9">
        <v>59.828000000000003</v>
      </c>
      <c r="GX12" s="9">
        <v>81.144000000000005</v>
      </c>
      <c r="GY12" s="9">
        <v>31.75</v>
      </c>
      <c r="GZ12" s="9">
        <v>49.393999999999998</v>
      </c>
      <c r="HA12" s="9">
        <v>41.279000000000003</v>
      </c>
      <c r="HB12" s="9">
        <v>21.349</v>
      </c>
      <c r="HC12" s="9">
        <v>19.93</v>
      </c>
      <c r="HD12" s="9">
        <v>82.215999999999994</v>
      </c>
      <c r="HE12" s="9">
        <v>32.884999999999998</v>
      </c>
      <c r="HF12" s="9">
        <v>49.331000000000003</v>
      </c>
      <c r="HG12" s="9">
        <v>77.132000000000005</v>
      </c>
      <c r="HH12" s="9">
        <v>30.436</v>
      </c>
      <c r="HI12" s="9">
        <v>46.695999999999998</v>
      </c>
      <c r="HJ12" s="9">
        <v>137.624</v>
      </c>
      <c r="HK12" s="9">
        <v>70.649000000000001</v>
      </c>
      <c r="HL12" s="9">
        <v>66.975999999999999</v>
      </c>
      <c r="HM12" s="9">
        <v>667.14700000000005</v>
      </c>
      <c r="HN12" s="9">
        <v>354.37900000000002</v>
      </c>
      <c r="HO12" s="9">
        <v>312.76900000000001</v>
      </c>
      <c r="HP12" s="9">
        <v>122.536</v>
      </c>
      <c r="HQ12" s="9">
        <v>61.838999999999999</v>
      </c>
      <c r="HR12" s="9">
        <v>60.697000000000003</v>
      </c>
      <c r="HS12" s="9">
        <v>543.05399999999997</v>
      </c>
      <c r="HT12" s="9">
        <v>273.06</v>
      </c>
      <c r="HU12" s="9">
        <v>269.99400000000003</v>
      </c>
      <c r="HV12" s="9">
        <v>68.355999999999995</v>
      </c>
      <c r="HW12" s="9">
        <v>31.67</v>
      </c>
      <c r="HX12" s="9">
        <v>36.686</v>
      </c>
      <c r="HY12" s="9">
        <v>873.79300000000001</v>
      </c>
      <c r="HZ12" s="9">
        <v>457.97699999999998</v>
      </c>
      <c r="IA12" s="9">
        <v>415.81599999999997</v>
      </c>
      <c r="IB12" s="9">
        <v>785.58199999999999</v>
      </c>
      <c r="IC12" s="9">
        <v>412.93200000000002</v>
      </c>
      <c r="ID12" s="9">
        <v>372.65</v>
      </c>
      <c r="IE12" s="9">
        <v>727.92100000000005</v>
      </c>
      <c r="IF12" s="9">
        <v>386.44499999999999</v>
      </c>
      <c r="IG12" s="9">
        <v>341.476</v>
      </c>
      <c r="IH12" s="9">
        <v>206.245</v>
      </c>
      <c r="II12" s="9">
        <v>97.096999999999994</v>
      </c>
      <c r="IJ12" s="9">
        <v>109.148</v>
      </c>
      <c r="IK12" s="9">
        <v>127.958</v>
      </c>
      <c r="IL12" s="9">
        <v>64.632000000000005</v>
      </c>
      <c r="IM12" s="9">
        <v>63.326000000000001</v>
      </c>
      <c r="IN12" s="9">
        <v>58.936999999999998</v>
      </c>
      <c r="IO12" s="9">
        <v>31.681999999999999</v>
      </c>
      <c r="IP12" s="9">
        <v>27.254999999999999</v>
      </c>
      <c r="IQ12" s="9">
        <v>64.114000000000004</v>
      </c>
    </row>
    <row r="13" spans="1:251">
      <c r="A13" s="10">
        <v>42767</v>
      </c>
      <c r="B13" s="9">
        <v>303.99400000000003</v>
      </c>
      <c r="C13" s="9">
        <v>126.203</v>
      </c>
      <c r="D13" s="9">
        <v>177.791</v>
      </c>
      <c r="E13" s="9">
        <v>287.77199999999999</v>
      </c>
      <c r="F13" s="9">
        <v>114.47199999999999</v>
      </c>
      <c r="G13" s="9">
        <v>173.3</v>
      </c>
      <c r="H13" s="9">
        <v>580.15499999999997</v>
      </c>
      <c r="I13" s="9">
        <v>311.13200000000001</v>
      </c>
      <c r="J13" s="9">
        <v>269.02199999999999</v>
      </c>
      <c r="K13" s="9">
        <v>2585.5300000000002</v>
      </c>
      <c r="L13" s="9">
        <v>1388.491</v>
      </c>
      <c r="M13" s="9">
        <v>1197.039</v>
      </c>
      <c r="N13" s="9">
        <v>522.95399999999995</v>
      </c>
      <c r="O13" s="9">
        <v>273.99900000000002</v>
      </c>
      <c r="P13" s="9">
        <v>248.95500000000001</v>
      </c>
      <c r="Q13" s="9">
        <v>2054.1619999999998</v>
      </c>
      <c r="R13" s="9">
        <v>1026.8489999999999</v>
      </c>
      <c r="S13" s="9">
        <v>1027.3130000000001</v>
      </c>
      <c r="T13" s="9">
        <v>261.58800000000002</v>
      </c>
      <c r="U13" s="9">
        <v>119.908</v>
      </c>
      <c r="V13" s="9">
        <v>141.68</v>
      </c>
      <c r="W13" s="9">
        <v>3431.3150000000001</v>
      </c>
      <c r="X13" s="9">
        <v>1814.22</v>
      </c>
      <c r="Y13" s="9">
        <v>1617.095</v>
      </c>
      <c r="Z13" s="9">
        <v>3038.288</v>
      </c>
      <c r="AA13" s="9">
        <v>1612.739</v>
      </c>
      <c r="AB13" s="9">
        <v>1425.549</v>
      </c>
      <c r="AC13" s="9">
        <v>2825.57</v>
      </c>
      <c r="AD13" s="9">
        <v>1527.213</v>
      </c>
      <c r="AE13" s="9">
        <v>1298.357</v>
      </c>
      <c r="AF13" s="9">
        <v>813.96299999999997</v>
      </c>
      <c r="AG13" s="9">
        <v>394.05099999999999</v>
      </c>
      <c r="AH13" s="9">
        <v>419.91199999999998</v>
      </c>
      <c r="AI13" s="9">
        <v>512.44899999999996</v>
      </c>
      <c r="AJ13" s="9">
        <v>259.19299999999998</v>
      </c>
      <c r="AK13" s="9">
        <v>253.256</v>
      </c>
      <c r="AL13" s="9">
        <v>246.81899999999999</v>
      </c>
      <c r="AM13" s="9">
        <v>144.596</v>
      </c>
      <c r="AN13" s="9">
        <v>102.223</v>
      </c>
      <c r="AO13" s="9">
        <v>201.01900000000001</v>
      </c>
      <c r="AP13" s="9">
        <v>99.563999999999993</v>
      </c>
      <c r="AQ13" s="9">
        <v>101.456</v>
      </c>
      <c r="AR13" s="9">
        <v>1688.6</v>
      </c>
      <c r="AS13" s="9">
        <v>676.11400000000003</v>
      </c>
      <c r="AT13" s="9">
        <v>1012.485</v>
      </c>
      <c r="AU13" s="9">
        <v>342.79</v>
      </c>
      <c r="AV13" s="9">
        <v>125.961</v>
      </c>
      <c r="AW13" s="9">
        <v>216.82900000000001</v>
      </c>
      <c r="AX13" s="9">
        <v>84.042000000000002</v>
      </c>
      <c r="AY13" s="9">
        <v>35.305999999999997</v>
      </c>
      <c r="AZ13" s="9">
        <v>48.735999999999997</v>
      </c>
      <c r="BA13" s="9">
        <v>288.83999999999997</v>
      </c>
      <c r="BB13" s="9">
        <v>110.846</v>
      </c>
      <c r="BC13" s="9">
        <v>177.994</v>
      </c>
      <c r="BD13" s="9">
        <v>47.607999999999997</v>
      </c>
      <c r="BE13" s="9">
        <v>14.881</v>
      </c>
      <c r="BF13" s="9">
        <v>32.726999999999997</v>
      </c>
      <c r="BG13" s="9">
        <v>230.429</v>
      </c>
      <c r="BH13" s="9">
        <v>92.585999999999999</v>
      </c>
      <c r="BI13" s="9">
        <v>137.84299999999999</v>
      </c>
      <c r="BJ13" s="9">
        <v>24.082000000000001</v>
      </c>
      <c r="BK13" s="9">
        <v>11.619</v>
      </c>
      <c r="BL13" s="9">
        <v>12.462999999999999</v>
      </c>
      <c r="BM13" s="9">
        <v>54.273000000000003</v>
      </c>
      <c r="BN13" s="9">
        <v>15.436999999999999</v>
      </c>
      <c r="BO13" s="9">
        <v>38.835000000000001</v>
      </c>
      <c r="BP13" s="9">
        <v>62.161000000000001</v>
      </c>
      <c r="BQ13" s="9">
        <v>3.3250000000000002</v>
      </c>
      <c r="BR13" s="9">
        <v>58.835999999999999</v>
      </c>
      <c r="BS13" s="9">
        <v>580.38900000000001</v>
      </c>
      <c r="BT13" s="9">
        <v>248.029</v>
      </c>
      <c r="BU13" s="9">
        <v>332.36</v>
      </c>
      <c r="BV13" s="9">
        <v>544.13199999999995</v>
      </c>
      <c r="BW13" s="9">
        <v>225.84700000000001</v>
      </c>
      <c r="BX13" s="9">
        <v>318.28399999999999</v>
      </c>
      <c r="BY13" s="9">
        <v>74.209999999999994</v>
      </c>
      <c r="BZ13" s="9">
        <v>26.199000000000002</v>
      </c>
      <c r="CA13" s="9">
        <v>48.011000000000003</v>
      </c>
      <c r="CB13" s="9">
        <v>469.92200000000003</v>
      </c>
      <c r="CC13" s="9">
        <v>199.648</v>
      </c>
      <c r="CD13" s="9">
        <v>270.274</v>
      </c>
      <c r="CE13" s="9">
        <v>3239.895</v>
      </c>
      <c r="CF13" s="9">
        <v>1725.8230000000001</v>
      </c>
      <c r="CG13" s="9">
        <v>1514.0719999999999</v>
      </c>
      <c r="CH13" s="9">
        <v>1815.4090000000001</v>
      </c>
      <c r="CI13" s="9">
        <v>749.47900000000004</v>
      </c>
      <c r="CJ13" s="9">
        <v>1065.93</v>
      </c>
      <c r="CK13" s="9">
        <v>274.50200000000001</v>
      </c>
      <c r="CL13" s="9">
        <v>109.724</v>
      </c>
      <c r="CM13" s="9">
        <v>164.779</v>
      </c>
      <c r="CN13" s="9">
        <v>3840.123</v>
      </c>
      <c r="CO13" s="9">
        <v>1882.673</v>
      </c>
      <c r="CP13" s="9">
        <v>1957.45</v>
      </c>
      <c r="CQ13" s="9">
        <v>2344.3069999999998</v>
      </c>
      <c r="CR13" s="9">
        <v>1234.2249999999999</v>
      </c>
      <c r="CS13" s="9">
        <v>1110.0820000000001</v>
      </c>
      <c r="CT13" s="9">
        <v>333.12200000000001</v>
      </c>
      <c r="CU13" s="9">
        <v>173.404</v>
      </c>
      <c r="CV13" s="9">
        <v>159.71799999999999</v>
      </c>
      <c r="CW13" s="9">
        <v>216.53399999999999</v>
      </c>
      <c r="CX13" s="9">
        <v>88.125</v>
      </c>
      <c r="CY13" s="9">
        <v>128.40899999999999</v>
      </c>
      <c r="CZ13" s="9">
        <v>115.328</v>
      </c>
      <c r="DA13" s="9">
        <v>61.308</v>
      </c>
      <c r="DB13" s="9">
        <v>54.021000000000001</v>
      </c>
      <c r="DC13" s="9">
        <v>235.68299999999999</v>
      </c>
      <c r="DD13" s="9">
        <v>103.697</v>
      </c>
      <c r="DE13" s="9">
        <v>131.98599999999999</v>
      </c>
      <c r="DF13" s="9">
        <v>208.87200000000001</v>
      </c>
      <c r="DG13" s="9">
        <v>86.015000000000001</v>
      </c>
      <c r="DH13" s="9">
        <v>122.857</v>
      </c>
      <c r="DI13" s="9">
        <v>477.64400000000001</v>
      </c>
      <c r="DJ13" s="9">
        <v>269.82</v>
      </c>
      <c r="DK13" s="9">
        <v>207.82400000000001</v>
      </c>
      <c r="DL13" s="9">
        <v>1866.663</v>
      </c>
      <c r="DM13" s="9">
        <v>964.40499999999997</v>
      </c>
      <c r="DN13" s="9">
        <v>902.25800000000004</v>
      </c>
      <c r="DO13" s="9">
        <v>438.995</v>
      </c>
      <c r="DP13" s="9">
        <v>243.47800000000001</v>
      </c>
      <c r="DQ13" s="9">
        <v>195.51599999999999</v>
      </c>
      <c r="DR13" s="9">
        <v>1516.902</v>
      </c>
      <c r="DS13" s="9">
        <v>739.83100000000002</v>
      </c>
      <c r="DT13" s="9">
        <v>777.07100000000003</v>
      </c>
      <c r="DU13" s="9">
        <v>159.655</v>
      </c>
      <c r="DV13" s="9">
        <v>71.031000000000006</v>
      </c>
      <c r="DW13" s="9">
        <v>88.625</v>
      </c>
      <c r="DX13" s="9">
        <v>2537.89</v>
      </c>
      <c r="DY13" s="9">
        <v>1322.6179999999999</v>
      </c>
      <c r="DZ13" s="9">
        <v>1215.2729999999999</v>
      </c>
      <c r="EA13" s="9">
        <v>2219.1129999999998</v>
      </c>
      <c r="EB13" s="9">
        <v>1159.874</v>
      </c>
      <c r="EC13" s="9">
        <v>1059.239</v>
      </c>
      <c r="ED13" s="9">
        <v>2052.2600000000002</v>
      </c>
      <c r="EE13" s="9">
        <v>1081.58</v>
      </c>
      <c r="EF13" s="9">
        <v>970.68</v>
      </c>
      <c r="EG13" s="9">
        <v>549.40300000000002</v>
      </c>
      <c r="EH13" s="9">
        <v>280.11200000000002</v>
      </c>
      <c r="EI13" s="9">
        <v>269.291</v>
      </c>
      <c r="EJ13" s="9">
        <v>381.64499999999998</v>
      </c>
      <c r="EK13" s="9">
        <v>205.416</v>
      </c>
      <c r="EL13" s="9">
        <v>176.22900000000001</v>
      </c>
      <c r="EM13" s="9">
        <v>188.06200000000001</v>
      </c>
      <c r="EN13" s="9">
        <v>117.024</v>
      </c>
      <c r="EO13" s="9">
        <v>71.037999999999997</v>
      </c>
      <c r="EP13" s="9">
        <v>169.155</v>
      </c>
      <c r="EQ13" s="9">
        <v>91.912999999999997</v>
      </c>
      <c r="ER13" s="9">
        <v>77.242000000000004</v>
      </c>
      <c r="ES13" s="9">
        <v>1326.6610000000001</v>
      </c>
      <c r="ET13" s="9">
        <v>556.53499999999997</v>
      </c>
      <c r="EU13" s="9">
        <v>770.12599999999998</v>
      </c>
      <c r="EV13" s="9">
        <v>255.07499999999999</v>
      </c>
      <c r="EW13" s="9">
        <v>83.748000000000005</v>
      </c>
      <c r="EX13" s="9">
        <v>171.327</v>
      </c>
      <c r="EY13" s="9">
        <v>74.075000000000003</v>
      </c>
      <c r="EZ13" s="9">
        <v>26.216999999999999</v>
      </c>
      <c r="FA13" s="9">
        <v>47.859000000000002</v>
      </c>
      <c r="FB13" s="9">
        <v>220.46700000000001</v>
      </c>
      <c r="FC13" s="9">
        <v>71.418999999999997</v>
      </c>
      <c r="FD13" s="9">
        <v>149.048</v>
      </c>
      <c r="FE13" s="9">
        <v>31.922000000000001</v>
      </c>
      <c r="FF13" s="9">
        <v>9.6850000000000005</v>
      </c>
      <c r="FG13" s="9">
        <v>22.236999999999998</v>
      </c>
      <c r="FH13" s="9">
        <v>177.29400000000001</v>
      </c>
      <c r="FI13" s="9">
        <v>57.542999999999999</v>
      </c>
      <c r="FJ13" s="9">
        <v>119.751</v>
      </c>
      <c r="FK13" s="9">
        <v>21.241</v>
      </c>
      <c r="FL13" s="9">
        <v>7.5129999999999999</v>
      </c>
      <c r="FM13" s="9">
        <v>13.728</v>
      </c>
      <c r="FN13" s="9">
        <v>35.036000000000001</v>
      </c>
      <c r="FO13" s="9">
        <v>12.757</v>
      </c>
      <c r="FP13" s="9">
        <v>22.279</v>
      </c>
      <c r="FQ13" s="9">
        <v>52.145000000000003</v>
      </c>
      <c r="FR13" s="9">
        <v>4.0590000000000002</v>
      </c>
      <c r="FS13" s="9">
        <v>48.085999999999999</v>
      </c>
      <c r="FT13" s="9">
        <v>602.40899999999999</v>
      </c>
      <c r="FU13" s="9">
        <v>256.49700000000001</v>
      </c>
      <c r="FV13" s="9">
        <v>345.91199999999998</v>
      </c>
      <c r="FW13" s="9">
        <v>424.65800000000002</v>
      </c>
      <c r="FX13" s="9">
        <v>176.09</v>
      </c>
      <c r="FY13" s="9">
        <v>248.56899999999999</v>
      </c>
      <c r="FZ13" s="9">
        <v>54.465000000000003</v>
      </c>
      <c r="GA13" s="9">
        <v>22.806999999999999</v>
      </c>
      <c r="GB13" s="9">
        <v>31.658000000000001</v>
      </c>
      <c r="GC13" s="9">
        <v>370.19299999999998</v>
      </c>
      <c r="GD13" s="9">
        <v>153.28299999999999</v>
      </c>
      <c r="GE13" s="9">
        <v>216.91</v>
      </c>
      <c r="GF13" s="9">
        <v>2398.7730000000001</v>
      </c>
      <c r="GG13" s="9">
        <v>1257.0319999999999</v>
      </c>
      <c r="GH13" s="9">
        <v>1141.74</v>
      </c>
      <c r="GI13" s="9">
        <v>1441.3510000000001</v>
      </c>
      <c r="GJ13" s="9">
        <v>625.64099999999996</v>
      </c>
      <c r="GK13" s="9">
        <v>815.71</v>
      </c>
      <c r="GL13" s="9">
        <v>207.47</v>
      </c>
      <c r="GM13" s="9">
        <v>68.186999999999998</v>
      </c>
      <c r="GN13" s="9">
        <v>139.28200000000001</v>
      </c>
      <c r="GO13" s="9">
        <v>1387.1179999999999</v>
      </c>
      <c r="GP13" s="9">
        <v>681.26800000000003</v>
      </c>
      <c r="GQ13" s="9">
        <v>705.85</v>
      </c>
      <c r="GR13" s="9">
        <v>821.43299999999999</v>
      </c>
      <c r="GS13" s="9">
        <v>429.93</v>
      </c>
      <c r="GT13" s="9">
        <v>391.50299999999999</v>
      </c>
      <c r="GU13" s="9">
        <v>130.38300000000001</v>
      </c>
      <c r="GV13" s="9">
        <v>63.427</v>
      </c>
      <c r="GW13" s="9">
        <v>66.956000000000003</v>
      </c>
      <c r="GX13" s="9">
        <v>92.492999999999995</v>
      </c>
      <c r="GY13" s="9">
        <v>35.423000000000002</v>
      </c>
      <c r="GZ13" s="9">
        <v>57.069000000000003</v>
      </c>
      <c r="HA13" s="9">
        <v>46.987000000000002</v>
      </c>
      <c r="HB13" s="9">
        <v>23.593</v>
      </c>
      <c r="HC13" s="9">
        <v>23.393999999999998</v>
      </c>
      <c r="HD13" s="9">
        <v>93.944000000000003</v>
      </c>
      <c r="HE13" s="9">
        <v>38.128999999999998</v>
      </c>
      <c r="HF13" s="9">
        <v>55.814999999999998</v>
      </c>
      <c r="HG13" s="9">
        <v>89.242999999999995</v>
      </c>
      <c r="HH13" s="9">
        <v>34.002000000000002</v>
      </c>
      <c r="HI13" s="9">
        <v>55.241</v>
      </c>
      <c r="HJ13" s="9">
        <v>123.331</v>
      </c>
      <c r="HK13" s="9">
        <v>65.454999999999998</v>
      </c>
      <c r="HL13" s="9">
        <v>57.875999999999998</v>
      </c>
      <c r="HM13" s="9">
        <v>698.10199999999998</v>
      </c>
      <c r="HN13" s="9">
        <v>364.47500000000002</v>
      </c>
      <c r="HO13" s="9">
        <v>333.62599999999998</v>
      </c>
      <c r="HP13" s="9">
        <v>113.39400000000001</v>
      </c>
      <c r="HQ13" s="9">
        <v>60.74</v>
      </c>
      <c r="HR13" s="9">
        <v>52.654000000000003</v>
      </c>
      <c r="HS13" s="9">
        <v>574.58000000000004</v>
      </c>
      <c r="HT13" s="9">
        <v>284.827</v>
      </c>
      <c r="HU13" s="9">
        <v>289.75400000000002</v>
      </c>
      <c r="HV13" s="9">
        <v>67.739000000000004</v>
      </c>
      <c r="HW13" s="9">
        <v>29.228999999999999</v>
      </c>
      <c r="HX13" s="9">
        <v>38.51</v>
      </c>
      <c r="HY13" s="9">
        <v>883.61300000000006</v>
      </c>
      <c r="HZ13" s="9">
        <v>460.16800000000001</v>
      </c>
      <c r="IA13" s="9">
        <v>423.44499999999999</v>
      </c>
      <c r="IB13" s="9">
        <v>800.18799999999999</v>
      </c>
      <c r="IC13" s="9">
        <v>416.27699999999999</v>
      </c>
      <c r="ID13" s="9">
        <v>383.91199999999998</v>
      </c>
      <c r="IE13" s="9">
        <v>750.23</v>
      </c>
      <c r="IF13" s="9">
        <v>392.52499999999998</v>
      </c>
      <c r="IG13" s="9">
        <v>357.70499999999998</v>
      </c>
      <c r="IH13" s="9">
        <v>190.01300000000001</v>
      </c>
      <c r="II13" s="9">
        <v>90.48</v>
      </c>
      <c r="IJ13" s="9">
        <v>99.534000000000006</v>
      </c>
      <c r="IK13" s="9">
        <v>112.554</v>
      </c>
      <c r="IL13" s="9">
        <v>57.694000000000003</v>
      </c>
      <c r="IM13" s="9">
        <v>54.86</v>
      </c>
      <c r="IN13" s="9">
        <v>50.374000000000002</v>
      </c>
      <c r="IO13" s="9">
        <v>27.456</v>
      </c>
      <c r="IP13" s="9">
        <v>22.917999999999999</v>
      </c>
      <c r="IQ13" s="9">
        <v>57.02</v>
      </c>
    </row>
    <row r="14" spans="1:251">
      <c r="A14" s="10">
        <v>43132</v>
      </c>
      <c r="B14" s="9">
        <v>279.96899999999999</v>
      </c>
      <c r="C14" s="9">
        <v>118.82599999999999</v>
      </c>
      <c r="D14" s="9">
        <v>161.143</v>
      </c>
      <c r="E14" s="9">
        <v>261.952</v>
      </c>
      <c r="F14" s="9">
        <v>105.098</v>
      </c>
      <c r="G14" s="9">
        <v>156.85400000000001</v>
      </c>
      <c r="H14" s="9">
        <v>633.83900000000006</v>
      </c>
      <c r="I14" s="9">
        <v>311.72800000000001</v>
      </c>
      <c r="J14" s="9">
        <v>322.11099999999999</v>
      </c>
      <c r="K14" s="9">
        <v>2599.8229999999999</v>
      </c>
      <c r="L14" s="9">
        <v>1417.4559999999999</v>
      </c>
      <c r="M14" s="9">
        <v>1182.3679999999999</v>
      </c>
      <c r="N14" s="9">
        <v>572.803</v>
      </c>
      <c r="O14" s="9">
        <v>271.02600000000001</v>
      </c>
      <c r="P14" s="9">
        <v>301.77699999999999</v>
      </c>
      <c r="Q14" s="9">
        <v>2081.739</v>
      </c>
      <c r="R14" s="9">
        <v>1048.789</v>
      </c>
      <c r="S14" s="9">
        <v>1032.95</v>
      </c>
      <c r="T14" s="9">
        <v>247.63900000000001</v>
      </c>
      <c r="U14" s="9">
        <v>118.607</v>
      </c>
      <c r="V14" s="9">
        <v>129.03200000000001</v>
      </c>
      <c r="W14" s="9">
        <v>3471.9409999999998</v>
      </c>
      <c r="X14" s="9">
        <v>1835.924</v>
      </c>
      <c r="Y14" s="9">
        <v>1636.018</v>
      </c>
      <c r="Z14" s="9">
        <v>3052.768</v>
      </c>
      <c r="AA14" s="9">
        <v>1641.1130000000001</v>
      </c>
      <c r="AB14" s="9">
        <v>1411.655</v>
      </c>
      <c r="AC14" s="9">
        <v>2867.7080000000001</v>
      </c>
      <c r="AD14" s="9">
        <v>1560.173</v>
      </c>
      <c r="AE14" s="9">
        <v>1307.5360000000001</v>
      </c>
      <c r="AF14" s="9">
        <v>816.59900000000005</v>
      </c>
      <c r="AG14" s="9">
        <v>394.94900000000001</v>
      </c>
      <c r="AH14" s="9">
        <v>421.65</v>
      </c>
      <c r="AI14" s="9">
        <v>517.95899999999995</v>
      </c>
      <c r="AJ14" s="9">
        <v>254.584</v>
      </c>
      <c r="AK14" s="9">
        <v>263.375</v>
      </c>
      <c r="AL14" s="9">
        <v>279.68</v>
      </c>
      <c r="AM14" s="9">
        <v>147.84399999999999</v>
      </c>
      <c r="AN14" s="9">
        <v>131.83600000000001</v>
      </c>
      <c r="AO14" s="9">
        <v>193.869</v>
      </c>
      <c r="AP14" s="9">
        <v>97.093000000000004</v>
      </c>
      <c r="AQ14" s="9">
        <v>96.775999999999996</v>
      </c>
      <c r="AR14" s="9">
        <v>1741.7349999999999</v>
      </c>
      <c r="AS14" s="9">
        <v>706.18799999999999</v>
      </c>
      <c r="AT14" s="9">
        <v>1035.547</v>
      </c>
      <c r="AU14" s="9">
        <v>364.44099999999997</v>
      </c>
      <c r="AV14" s="9">
        <v>124.22</v>
      </c>
      <c r="AW14" s="9">
        <v>240.22</v>
      </c>
      <c r="AX14" s="9">
        <v>97.846000000000004</v>
      </c>
      <c r="AY14" s="9">
        <v>44.54</v>
      </c>
      <c r="AZ14" s="9">
        <v>53.307000000000002</v>
      </c>
      <c r="BA14" s="9">
        <v>302.16500000000002</v>
      </c>
      <c r="BB14" s="9">
        <v>97.596999999999994</v>
      </c>
      <c r="BC14" s="9">
        <v>204.56800000000001</v>
      </c>
      <c r="BD14" s="9">
        <v>59.621000000000002</v>
      </c>
      <c r="BE14" s="9">
        <v>20.202000000000002</v>
      </c>
      <c r="BF14" s="9">
        <v>39.418999999999997</v>
      </c>
      <c r="BG14" s="9">
        <v>230.48099999999999</v>
      </c>
      <c r="BH14" s="9">
        <v>72.620999999999995</v>
      </c>
      <c r="BI14" s="9">
        <v>157.86000000000001</v>
      </c>
      <c r="BJ14" s="9">
        <v>22.806000000000001</v>
      </c>
      <c r="BK14" s="9">
        <v>10.398</v>
      </c>
      <c r="BL14" s="9">
        <v>12.407999999999999</v>
      </c>
      <c r="BM14" s="9">
        <v>63.877000000000002</v>
      </c>
      <c r="BN14" s="9">
        <v>27.645</v>
      </c>
      <c r="BO14" s="9">
        <v>36.231999999999999</v>
      </c>
      <c r="BP14" s="9">
        <v>67.31</v>
      </c>
      <c r="BQ14" s="9">
        <v>2.9649999999999999</v>
      </c>
      <c r="BR14" s="9">
        <v>64.346000000000004</v>
      </c>
      <c r="BS14" s="9">
        <v>683.83</v>
      </c>
      <c r="BT14" s="9">
        <v>287.62799999999999</v>
      </c>
      <c r="BU14" s="9">
        <v>396.202</v>
      </c>
      <c r="BV14" s="9">
        <v>559.91099999999994</v>
      </c>
      <c r="BW14" s="9">
        <v>222.33500000000001</v>
      </c>
      <c r="BX14" s="9">
        <v>337.57600000000002</v>
      </c>
      <c r="BY14" s="9">
        <v>83.629000000000005</v>
      </c>
      <c r="BZ14" s="9">
        <v>29.954999999999998</v>
      </c>
      <c r="CA14" s="9">
        <v>53.673999999999999</v>
      </c>
      <c r="CB14" s="9">
        <v>476.28300000000002</v>
      </c>
      <c r="CC14" s="9">
        <v>192.38</v>
      </c>
      <c r="CD14" s="9">
        <v>283.90199999999999</v>
      </c>
      <c r="CE14" s="9">
        <v>3317.2910000000002</v>
      </c>
      <c r="CF14" s="9">
        <v>1759.1379999999999</v>
      </c>
      <c r="CG14" s="9">
        <v>1558.152</v>
      </c>
      <c r="CH14" s="9">
        <v>1851.9760000000001</v>
      </c>
      <c r="CI14" s="9">
        <v>773.32600000000002</v>
      </c>
      <c r="CJ14" s="9">
        <v>1078.6500000000001</v>
      </c>
      <c r="CK14" s="9">
        <v>276.09199999999998</v>
      </c>
      <c r="CL14" s="9">
        <v>93.216999999999999</v>
      </c>
      <c r="CM14" s="9">
        <v>182.875</v>
      </c>
      <c r="CN14" s="9">
        <v>3920.585</v>
      </c>
      <c r="CO14" s="9">
        <v>1922.404</v>
      </c>
      <c r="CP14" s="9">
        <v>1998.18</v>
      </c>
      <c r="CQ14" s="9">
        <v>2474.3180000000002</v>
      </c>
      <c r="CR14" s="9">
        <v>1295.1790000000001</v>
      </c>
      <c r="CS14" s="9">
        <v>1179.1379999999999</v>
      </c>
      <c r="CT14" s="9">
        <v>337.35399999999998</v>
      </c>
      <c r="CU14" s="9">
        <v>162.262</v>
      </c>
      <c r="CV14" s="9">
        <v>175.09200000000001</v>
      </c>
      <c r="CW14" s="9">
        <v>224.23599999999999</v>
      </c>
      <c r="CX14" s="9">
        <v>85.718999999999994</v>
      </c>
      <c r="CY14" s="9">
        <v>138.517</v>
      </c>
      <c r="CZ14" s="9">
        <v>127.47199999999999</v>
      </c>
      <c r="DA14" s="9">
        <v>55.762</v>
      </c>
      <c r="DB14" s="9">
        <v>71.709999999999994</v>
      </c>
      <c r="DC14" s="9">
        <v>232.429</v>
      </c>
      <c r="DD14" s="9">
        <v>97.004000000000005</v>
      </c>
      <c r="DE14" s="9">
        <v>135.42500000000001</v>
      </c>
      <c r="DF14" s="9">
        <v>213.61799999999999</v>
      </c>
      <c r="DG14" s="9">
        <v>83.882000000000005</v>
      </c>
      <c r="DH14" s="9">
        <v>129.73599999999999</v>
      </c>
      <c r="DI14" s="9">
        <v>489.11799999999999</v>
      </c>
      <c r="DJ14" s="9">
        <v>269.57400000000001</v>
      </c>
      <c r="DK14" s="9">
        <v>219.54499999999999</v>
      </c>
      <c r="DL14" s="9">
        <v>1985.1990000000001</v>
      </c>
      <c r="DM14" s="9">
        <v>1025.606</v>
      </c>
      <c r="DN14" s="9">
        <v>959.59400000000005</v>
      </c>
      <c r="DO14" s="9">
        <v>441.94600000000003</v>
      </c>
      <c r="DP14" s="9">
        <v>243.899</v>
      </c>
      <c r="DQ14" s="9">
        <v>198.047</v>
      </c>
      <c r="DR14" s="9">
        <v>1623.575</v>
      </c>
      <c r="DS14" s="9">
        <v>795.47299999999996</v>
      </c>
      <c r="DT14" s="9">
        <v>828.10199999999998</v>
      </c>
      <c r="DU14" s="9">
        <v>194.46100000000001</v>
      </c>
      <c r="DV14" s="9">
        <v>92.337999999999994</v>
      </c>
      <c r="DW14" s="9">
        <v>102.124</v>
      </c>
      <c r="DX14" s="9">
        <v>2663.1210000000001</v>
      </c>
      <c r="DY14" s="9">
        <v>1385.095</v>
      </c>
      <c r="DZ14" s="9">
        <v>1278.0260000000001</v>
      </c>
      <c r="EA14" s="9">
        <v>2324.1030000000001</v>
      </c>
      <c r="EB14" s="9">
        <v>1208.5989999999999</v>
      </c>
      <c r="EC14" s="9">
        <v>1115.5029999999999</v>
      </c>
      <c r="ED14" s="9">
        <v>2179.8220000000001</v>
      </c>
      <c r="EE14" s="9">
        <v>1146.0740000000001</v>
      </c>
      <c r="EF14" s="9">
        <v>1033.748</v>
      </c>
      <c r="EG14" s="9">
        <v>588.524</v>
      </c>
      <c r="EH14" s="9">
        <v>314.54000000000002</v>
      </c>
      <c r="EI14" s="9">
        <v>273.983</v>
      </c>
      <c r="EJ14" s="9">
        <v>389.23899999999998</v>
      </c>
      <c r="EK14" s="9">
        <v>219.273</v>
      </c>
      <c r="EL14" s="9">
        <v>169.965</v>
      </c>
      <c r="EM14" s="9">
        <v>200.435</v>
      </c>
      <c r="EN14" s="9">
        <v>129.358</v>
      </c>
      <c r="EO14" s="9">
        <v>71.076999999999998</v>
      </c>
      <c r="EP14" s="9">
        <v>165.232</v>
      </c>
      <c r="EQ14" s="9">
        <v>84.614999999999995</v>
      </c>
      <c r="ER14" s="9">
        <v>80.616</v>
      </c>
      <c r="ES14" s="9">
        <v>1281.0350000000001</v>
      </c>
      <c r="ET14" s="9">
        <v>542.61</v>
      </c>
      <c r="EU14" s="9">
        <v>738.42600000000004</v>
      </c>
      <c r="EV14" s="9">
        <v>249.84899999999999</v>
      </c>
      <c r="EW14" s="9">
        <v>95.816999999999993</v>
      </c>
      <c r="EX14" s="9">
        <v>154.03299999999999</v>
      </c>
      <c r="EY14" s="9">
        <v>79.369</v>
      </c>
      <c r="EZ14" s="9">
        <v>38.781999999999996</v>
      </c>
      <c r="FA14" s="9">
        <v>40.587000000000003</v>
      </c>
      <c r="FB14" s="9">
        <v>214.12</v>
      </c>
      <c r="FC14" s="9">
        <v>80.006</v>
      </c>
      <c r="FD14" s="9">
        <v>134.114</v>
      </c>
      <c r="FE14" s="9">
        <v>29.937000000000001</v>
      </c>
      <c r="FF14" s="9">
        <v>10.391999999999999</v>
      </c>
      <c r="FG14" s="9">
        <v>19.545000000000002</v>
      </c>
      <c r="FH14" s="9">
        <v>175.595</v>
      </c>
      <c r="FI14" s="9">
        <v>66.275999999999996</v>
      </c>
      <c r="FJ14" s="9">
        <v>109.318</v>
      </c>
      <c r="FK14" s="9">
        <v>20.481000000000002</v>
      </c>
      <c r="FL14" s="9">
        <v>8.4019999999999992</v>
      </c>
      <c r="FM14" s="9">
        <v>12.079000000000001</v>
      </c>
      <c r="FN14" s="9">
        <v>35.729999999999997</v>
      </c>
      <c r="FO14" s="9">
        <v>15.811</v>
      </c>
      <c r="FP14" s="9">
        <v>19.919</v>
      </c>
      <c r="FQ14" s="9">
        <v>50.023000000000003</v>
      </c>
      <c r="FR14" s="9">
        <v>3.0760000000000001</v>
      </c>
      <c r="FS14" s="9">
        <v>46.947000000000003</v>
      </c>
      <c r="FT14" s="9">
        <v>565.64200000000005</v>
      </c>
      <c r="FU14" s="9">
        <v>244.595</v>
      </c>
      <c r="FV14" s="9">
        <v>321.04599999999999</v>
      </c>
      <c r="FW14" s="9">
        <v>415.08100000000002</v>
      </c>
      <c r="FX14" s="9">
        <v>180.43199999999999</v>
      </c>
      <c r="FY14" s="9">
        <v>234.649</v>
      </c>
      <c r="FZ14" s="9">
        <v>51.743000000000002</v>
      </c>
      <c r="GA14" s="9">
        <v>23.146000000000001</v>
      </c>
      <c r="GB14" s="9">
        <v>28.597000000000001</v>
      </c>
      <c r="GC14" s="9">
        <v>363.33800000000002</v>
      </c>
      <c r="GD14" s="9">
        <v>157.286</v>
      </c>
      <c r="GE14" s="9">
        <v>206.05199999999999</v>
      </c>
      <c r="GF14" s="9">
        <v>2526.0610000000001</v>
      </c>
      <c r="GG14" s="9">
        <v>1318.325</v>
      </c>
      <c r="GH14" s="9">
        <v>1207.7349999999999</v>
      </c>
      <c r="GI14" s="9">
        <v>1394.5239999999999</v>
      </c>
      <c r="GJ14" s="9">
        <v>604.07899999999995</v>
      </c>
      <c r="GK14" s="9">
        <v>790.44500000000005</v>
      </c>
      <c r="GL14" s="9">
        <v>204.672</v>
      </c>
      <c r="GM14" s="9">
        <v>78.525999999999996</v>
      </c>
      <c r="GN14" s="9">
        <v>126.145</v>
      </c>
      <c r="GO14" s="9">
        <v>1400.9059999999999</v>
      </c>
      <c r="GP14" s="9">
        <v>686.83600000000001</v>
      </c>
      <c r="GQ14" s="9">
        <v>714.07</v>
      </c>
      <c r="GR14" s="9">
        <v>844.97299999999996</v>
      </c>
      <c r="GS14" s="9">
        <v>444.09300000000002</v>
      </c>
      <c r="GT14" s="9">
        <v>400.88</v>
      </c>
      <c r="GU14" s="9">
        <v>121.023</v>
      </c>
      <c r="GV14" s="9">
        <v>61.716999999999999</v>
      </c>
      <c r="GW14" s="9">
        <v>59.307000000000002</v>
      </c>
      <c r="GX14" s="9">
        <v>86.775000000000006</v>
      </c>
      <c r="GY14" s="9">
        <v>36.380000000000003</v>
      </c>
      <c r="GZ14" s="9">
        <v>50.395000000000003</v>
      </c>
      <c r="HA14" s="9">
        <v>43.377000000000002</v>
      </c>
      <c r="HB14" s="9">
        <v>22.425999999999998</v>
      </c>
      <c r="HC14" s="9">
        <v>20.951000000000001</v>
      </c>
      <c r="HD14" s="9">
        <v>89.632999999999996</v>
      </c>
      <c r="HE14" s="9">
        <v>39.19</v>
      </c>
      <c r="HF14" s="9">
        <v>50.442999999999998</v>
      </c>
      <c r="HG14" s="9">
        <v>83.028000000000006</v>
      </c>
      <c r="HH14" s="9">
        <v>34.456000000000003</v>
      </c>
      <c r="HI14" s="9">
        <v>48.570999999999998</v>
      </c>
      <c r="HJ14" s="9">
        <v>145.05699999999999</v>
      </c>
      <c r="HK14" s="9">
        <v>74.638999999999996</v>
      </c>
      <c r="HL14" s="9">
        <v>70.418000000000006</v>
      </c>
      <c r="HM14" s="9">
        <v>699.91600000000005</v>
      </c>
      <c r="HN14" s="9">
        <v>369.45400000000001</v>
      </c>
      <c r="HO14" s="9">
        <v>330.46199999999999</v>
      </c>
      <c r="HP14" s="9">
        <v>136.40100000000001</v>
      </c>
      <c r="HQ14" s="9">
        <v>69.266999999999996</v>
      </c>
      <c r="HR14" s="9">
        <v>67.132999999999996</v>
      </c>
      <c r="HS14" s="9">
        <v>563.34699999999998</v>
      </c>
      <c r="HT14" s="9">
        <v>276.09899999999999</v>
      </c>
      <c r="HU14" s="9">
        <v>287.24799999999999</v>
      </c>
      <c r="HV14" s="9">
        <v>68.197000000000003</v>
      </c>
      <c r="HW14" s="9">
        <v>31.811</v>
      </c>
      <c r="HX14" s="9">
        <v>36.386000000000003</v>
      </c>
      <c r="HY14" s="9">
        <v>900.20899999999995</v>
      </c>
      <c r="HZ14" s="9">
        <v>473.43599999999998</v>
      </c>
      <c r="IA14" s="9">
        <v>426.77300000000002</v>
      </c>
      <c r="IB14" s="9">
        <v>809.97199999999998</v>
      </c>
      <c r="IC14" s="9">
        <v>424.51600000000002</v>
      </c>
      <c r="ID14" s="9">
        <v>385.45600000000002</v>
      </c>
      <c r="IE14" s="9">
        <v>760.14</v>
      </c>
      <c r="IF14" s="9">
        <v>398.93700000000001</v>
      </c>
      <c r="IG14" s="9">
        <v>361.20299999999997</v>
      </c>
      <c r="IH14" s="9">
        <v>202.422</v>
      </c>
      <c r="II14" s="9">
        <v>97.534000000000006</v>
      </c>
      <c r="IJ14" s="9">
        <v>104.887</v>
      </c>
      <c r="IK14" s="9">
        <v>115.223</v>
      </c>
      <c r="IL14" s="9">
        <v>58.561999999999998</v>
      </c>
      <c r="IM14" s="9">
        <v>56.661000000000001</v>
      </c>
      <c r="IN14" s="9">
        <v>59.987000000000002</v>
      </c>
      <c r="IO14" s="9">
        <v>29.219000000000001</v>
      </c>
      <c r="IP14" s="9">
        <v>30.768000000000001</v>
      </c>
      <c r="IQ14" s="9">
        <v>56.25</v>
      </c>
    </row>
    <row r="15" spans="1:251">
      <c r="A15" s="10">
        <v>43497</v>
      </c>
      <c r="B15" s="9">
        <v>292.54199999999997</v>
      </c>
      <c r="C15" s="9">
        <v>115.881</v>
      </c>
      <c r="D15" s="9">
        <v>176.66</v>
      </c>
      <c r="E15" s="9">
        <v>277.62</v>
      </c>
      <c r="F15" s="9">
        <v>104.786</v>
      </c>
      <c r="G15" s="9">
        <v>172.834</v>
      </c>
      <c r="H15" s="9">
        <v>677.48500000000001</v>
      </c>
      <c r="I15" s="9">
        <v>346.596</v>
      </c>
      <c r="J15" s="9">
        <v>330.88900000000001</v>
      </c>
      <c r="K15" s="9">
        <v>2689.9349999999999</v>
      </c>
      <c r="L15" s="9">
        <v>1450.3430000000001</v>
      </c>
      <c r="M15" s="9">
        <v>1239.5909999999999</v>
      </c>
      <c r="N15" s="9">
        <v>635.154</v>
      </c>
      <c r="O15" s="9">
        <v>316.86799999999999</v>
      </c>
      <c r="P15" s="9">
        <v>318.286</v>
      </c>
      <c r="Q15" s="9">
        <v>2173.9</v>
      </c>
      <c r="R15" s="9">
        <v>1108.6559999999999</v>
      </c>
      <c r="S15" s="9">
        <v>1065.2439999999999</v>
      </c>
      <c r="T15" s="9">
        <v>253.678</v>
      </c>
      <c r="U15" s="9">
        <v>120.79300000000001</v>
      </c>
      <c r="V15" s="9">
        <v>132.88499999999999</v>
      </c>
      <c r="W15" s="9">
        <v>3615.0239999999999</v>
      </c>
      <c r="X15" s="9">
        <v>1902.605</v>
      </c>
      <c r="Y15" s="9">
        <v>1712.4190000000001</v>
      </c>
      <c r="Z15" s="9">
        <v>3178.1770000000001</v>
      </c>
      <c r="AA15" s="9">
        <v>1687.2909999999999</v>
      </c>
      <c r="AB15" s="9">
        <v>1490.8869999999999</v>
      </c>
      <c r="AC15" s="9">
        <v>2977.0410000000002</v>
      </c>
      <c r="AD15" s="9">
        <v>1600.875</v>
      </c>
      <c r="AE15" s="9">
        <v>1376.1659999999999</v>
      </c>
      <c r="AF15" s="9">
        <v>879.27</v>
      </c>
      <c r="AG15" s="9">
        <v>410.601</v>
      </c>
      <c r="AH15" s="9">
        <v>468.67</v>
      </c>
      <c r="AI15" s="9">
        <v>547.35900000000004</v>
      </c>
      <c r="AJ15" s="9">
        <v>265.18099999999998</v>
      </c>
      <c r="AK15" s="9">
        <v>282.178</v>
      </c>
      <c r="AL15" s="9">
        <v>299.75400000000002</v>
      </c>
      <c r="AM15" s="9">
        <v>159.51499999999999</v>
      </c>
      <c r="AN15" s="9">
        <v>140.239</v>
      </c>
      <c r="AO15" s="9">
        <v>169.774</v>
      </c>
      <c r="AP15" s="9">
        <v>88.603999999999999</v>
      </c>
      <c r="AQ15" s="9">
        <v>81.17</v>
      </c>
      <c r="AR15" s="9">
        <v>1728.8820000000001</v>
      </c>
      <c r="AS15" s="9">
        <v>695.97</v>
      </c>
      <c r="AT15" s="9">
        <v>1032.9110000000001</v>
      </c>
      <c r="AU15" s="9">
        <v>350.40600000000001</v>
      </c>
      <c r="AV15" s="9">
        <v>129.31700000000001</v>
      </c>
      <c r="AW15" s="9">
        <v>221.089</v>
      </c>
      <c r="AX15" s="9">
        <v>84.064999999999998</v>
      </c>
      <c r="AY15" s="9">
        <v>37.372999999999998</v>
      </c>
      <c r="AZ15" s="9">
        <v>46.692</v>
      </c>
      <c r="BA15" s="9">
        <v>299.52300000000002</v>
      </c>
      <c r="BB15" s="9">
        <v>115.07599999999999</v>
      </c>
      <c r="BC15" s="9">
        <v>184.446</v>
      </c>
      <c r="BD15" s="9">
        <v>50.738</v>
      </c>
      <c r="BE15" s="9">
        <v>12.923999999999999</v>
      </c>
      <c r="BF15" s="9">
        <v>37.814</v>
      </c>
      <c r="BG15" s="9">
        <v>233.821</v>
      </c>
      <c r="BH15" s="9">
        <v>95.584000000000003</v>
      </c>
      <c r="BI15" s="9">
        <v>138.23699999999999</v>
      </c>
      <c r="BJ15" s="9">
        <v>29.643000000000001</v>
      </c>
      <c r="BK15" s="9">
        <v>12.920999999999999</v>
      </c>
      <c r="BL15" s="9">
        <v>16.721</v>
      </c>
      <c r="BM15" s="9">
        <v>52.079000000000001</v>
      </c>
      <c r="BN15" s="9">
        <v>14.24</v>
      </c>
      <c r="BO15" s="9">
        <v>37.838999999999999</v>
      </c>
      <c r="BP15" s="9">
        <v>57.36</v>
      </c>
      <c r="BQ15" s="9">
        <v>3.26</v>
      </c>
      <c r="BR15" s="9">
        <v>54.1</v>
      </c>
      <c r="BS15" s="9">
        <v>718.61699999999996</v>
      </c>
      <c r="BT15" s="9">
        <v>299.70400000000001</v>
      </c>
      <c r="BU15" s="9">
        <v>418.91300000000001</v>
      </c>
      <c r="BV15" s="9">
        <v>521.37599999999998</v>
      </c>
      <c r="BW15" s="9">
        <v>217.92099999999999</v>
      </c>
      <c r="BX15" s="9">
        <v>303.45499999999998</v>
      </c>
      <c r="BY15" s="9">
        <v>88.578000000000003</v>
      </c>
      <c r="BZ15" s="9">
        <v>33.798999999999999</v>
      </c>
      <c r="CA15" s="9">
        <v>54.779000000000003</v>
      </c>
      <c r="CB15" s="9">
        <v>432.798</v>
      </c>
      <c r="CC15" s="9">
        <v>184.12200000000001</v>
      </c>
      <c r="CD15" s="9">
        <v>248.67599999999999</v>
      </c>
      <c r="CE15" s="9">
        <v>3455.9969999999998</v>
      </c>
      <c r="CF15" s="9">
        <v>1830.739</v>
      </c>
      <c r="CG15" s="9">
        <v>1625.258</v>
      </c>
      <c r="CH15" s="9">
        <v>1810.078</v>
      </c>
      <c r="CI15" s="9">
        <v>750.77499999999998</v>
      </c>
      <c r="CJ15" s="9">
        <v>1059.3019999999999</v>
      </c>
      <c r="CK15" s="9">
        <v>273.26499999999999</v>
      </c>
      <c r="CL15" s="9">
        <v>111.57</v>
      </c>
      <c r="CM15" s="9">
        <v>161.69499999999999</v>
      </c>
      <c r="CN15" s="9">
        <v>3964.9989999999998</v>
      </c>
      <c r="CO15" s="9">
        <v>1934.627</v>
      </c>
      <c r="CP15" s="9">
        <v>2030.3720000000001</v>
      </c>
      <c r="CQ15" s="9">
        <v>2491.0709999999999</v>
      </c>
      <c r="CR15" s="9">
        <v>1298.105</v>
      </c>
      <c r="CS15" s="9">
        <v>1192.9659999999999</v>
      </c>
      <c r="CT15" s="9">
        <v>316.447</v>
      </c>
      <c r="CU15" s="9">
        <v>161.12899999999999</v>
      </c>
      <c r="CV15" s="9">
        <v>155.31800000000001</v>
      </c>
      <c r="CW15" s="9">
        <v>203.036</v>
      </c>
      <c r="CX15" s="9">
        <v>82.625</v>
      </c>
      <c r="CY15" s="9">
        <v>120.411</v>
      </c>
      <c r="CZ15" s="9">
        <v>113.205</v>
      </c>
      <c r="DA15" s="9">
        <v>51.759</v>
      </c>
      <c r="DB15" s="9">
        <v>61.445999999999998</v>
      </c>
      <c r="DC15" s="9">
        <v>211.684</v>
      </c>
      <c r="DD15" s="9">
        <v>91.933999999999997</v>
      </c>
      <c r="DE15" s="9">
        <v>119.75</v>
      </c>
      <c r="DF15" s="9">
        <v>194.54499999999999</v>
      </c>
      <c r="DG15" s="9">
        <v>80.064999999999998</v>
      </c>
      <c r="DH15" s="9">
        <v>114.48</v>
      </c>
      <c r="DI15" s="9">
        <v>480.98200000000003</v>
      </c>
      <c r="DJ15" s="9">
        <v>244.67699999999999</v>
      </c>
      <c r="DK15" s="9">
        <v>236.304</v>
      </c>
      <c r="DL15" s="9">
        <v>2010.09</v>
      </c>
      <c r="DM15" s="9">
        <v>1053.4269999999999</v>
      </c>
      <c r="DN15" s="9">
        <v>956.66200000000003</v>
      </c>
      <c r="DO15" s="9">
        <v>440.19200000000001</v>
      </c>
      <c r="DP15" s="9">
        <v>224.35300000000001</v>
      </c>
      <c r="DQ15" s="9">
        <v>215.839</v>
      </c>
      <c r="DR15" s="9">
        <v>1629.8489999999999</v>
      </c>
      <c r="DS15" s="9">
        <v>808.83100000000002</v>
      </c>
      <c r="DT15" s="9">
        <v>821.01800000000003</v>
      </c>
      <c r="DU15" s="9">
        <v>180.08799999999999</v>
      </c>
      <c r="DV15" s="9">
        <v>82.021000000000001</v>
      </c>
      <c r="DW15" s="9">
        <v>98.066999999999993</v>
      </c>
      <c r="DX15" s="9">
        <v>2671.85</v>
      </c>
      <c r="DY15" s="9">
        <v>1384.54</v>
      </c>
      <c r="DZ15" s="9">
        <v>1287.31</v>
      </c>
      <c r="EA15" s="9">
        <v>2371.578</v>
      </c>
      <c r="EB15" s="9">
        <v>1239.7639999999999</v>
      </c>
      <c r="EC15" s="9">
        <v>1131.8140000000001</v>
      </c>
      <c r="ED15" s="9">
        <v>2217.5520000000001</v>
      </c>
      <c r="EE15" s="9">
        <v>1168.252</v>
      </c>
      <c r="EF15" s="9">
        <v>1049.3</v>
      </c>
      <c r="EG15" s="9">
        <v>592.35699999999997</v>
      </c>
      <c r="EH15" s="9">
        <v>310.22000000000003</v>
      </c>
      <c r="EI15" s="9">
        <v>282.13799999999998</v>
      </c>
      <c r="EJ15" s="9">
        <v>384.67700000000002</v>
      </c>
      <c r="EK15" s="9">
        <v>203.583</v>
      </c>
      <c r="EL15" s="9">
        <v>181.09399999999999</v>
      </c>
      <c r="EM15" s="9">
        <v>203.899</v>
      </c>
      <c r="EN15" s="9">
        <v>117.149</v>
      </c>
      <c r="EO15" s="9">
        <v>86.75</v>
      </c>
      <c r="EP15" s="9">
        <v>147.69300000000001</v>
      </c>
      <c r="EQ15" s="9">
        <v>74.216999999999999</v>
      </c>
      <c r="ER15" s="9">
        <v>73.475999999999999</v>
      </c>
      <c r="ES15" s="9">
        <v>1326.2339999999999</v>
      </c>
      <c r="ET15" s="9">
        <v>562.30399999999997</v>
      </c>
      <c r="EU15" s="9">
        <v>763.93</v>
      </c>
      <c r="EV15" s="9">
        <v>240.899</v>
      </c>
      <c r="EW15" s="9">
        <v>93.272999999999996</v>
      </c>
      <c r="EX15" s="9">
        <v>147.626</v>
      </c>
      <c r="EY15" s="9">
        <v>86.081000000000003</v>
      </c>
      <c r="EZ15" s="9">
        <v>38.622999999999998</v>
      </c>
      <c r="FA15" s="9">
        <v>47.457999999999998</v>
      </c>
      <c r="FB15" s="9">
        <v>204.23599999999999</v>
      </c>
      <c r="FC15" s="9">
        <v>81.718000000000004</v>
      </c>
      <c r="FD15" s="9">
        <v>122.518</v>
      </c>
      <c r="FE15" s="9">
        <v>33.524999999999999</v>
      </c>
      <c r="FF15" s="9">
        <v>17.085000000000001</v>
      </c>
      <c r="FG15" s="9">
        <v>16.440000000000001</v>
      </c>
      <c r="FH15" s="9">
        <v>154.696</v>
      </c>
      <c r="FI15" s="9">
        <v>58.478000000000002</v>
      </c>
      <c r="FJ15" s="9">
        <v>96.216999999999999</v>
      </c>
      <c r="FK15" s="9">
        <v>15.129</v>
      </c>
      <c r="FL15" s="9">
        <v>6.2210000000000001</v>
      </c>
      <c r="FM15" s="9">
        <v>8.9079999999999995</v>
      </c>
      <c r="FN15" s="9">
        <v>38.548000000000002</v>
      </c>
      <c r="FO15" s="9">
        <v>13.44</v>
      </c>
      <c r="FP15" s="9">
        <v>25.108000000000001</v>
      </c>
      <c r="FQ15" s="9">
        <v>48.415999999999997</v>
      </c>
      <c r="FR15" s="9">
        <v>5.28</v>
      </c>
      <c r="FS15" s="9">
        <v>43.136000000000003</v>
      </c>
      <c r="FT15" s="9">
        <v>576.41899999999998</v>
      </c>
      <c r="FU15" s="9">
        <v>264.197</v>
      </c>
      <c r="FV15" s="9">
        <v>312.22199999999998</v>
      </c>
      <c r="FW15" s="9">
        <v>390.47699999999998</v>
      </c>
      <c r="FX15" s="9">
        <v>169.375</v>
      </c>
      <c r="FY15" s="9">
        <v>221.102</v>
      </c>
      <c r="FZ15" s="9">
        <v>53.188000000000002</v>
      </c>
      <c r="GA15" s="9">
        <v>26.96</v>
      </c>
      <c r="GB15" s="9">
        <v>26.227</v>
      </c>
      <c r="GC15" s="9">
        <v>337.28899999999999</v>
      </c>
      <c r="GD15" s="9">
        <v>142.41499999999999</v>
      </c>
      <c r="GE15" s="9">
        <v>194.875</v>
      </c>
      <c r="GF15" s="9">
        <v>2544.259</v>
      </c>
      <c r="GG15" s="9">
        <v>1325.0650000000001</v>
      </c>
      <c r="GH15" s="9">
        <v>1219.194</v>
      </c>
      <c r="GI15" s="9">
        <v>1420.739</v>
      </c>
      <c r="GJ15" s="9">
        <v>609.56100000000004</v>
      </c>
      <c r="GK15" s="9">
        <v>811.178</v>
      </c>
      <c r="GL15" s="9">
        <v>196.20699999999999</v>
      </c>
      <c r="GM15" s="9">
        <v>77.768000000000001</v>
      </c>
      <c r="GN15" s="9">
        <v>118.43899999999999</v>
      </c>
      <c r="GO15" s="9">
        <v>1413.63</v>
      </c>
      <c r="GP15" s="9">
        <v>694.80200000000002</v>
      </c>
      <c r="GQ15" s="9">
        <v>718.82799999999997</v>
      </c>
      <c r="GR15" s="9">
        <v>845.15300000000002</v>
      </c>
      <c r="GS15" s="9">
        <v>449.67099999999999</v>
      </c>
      <c r="GT15" s="9">
        <v>395.48200000000003</v>
      </c>
      <c r="GU15" s="9">
        <v>116.059</v>
      </c>
      <c r="GV15" s="9">
        <v>58.436999999999998</v>
      </c>
      <c r="GW15" s="9">
        <v>57.622</v>
      </c>
      <c r="GX15" s="9">
        <v>75.712999999999994</v>
      </c>
      <c r="GY15" s="9">
        <v>28.931999999999999</v>
      </c>
      <c r="GZ15" s="9">
        <v>46.780999999999999</v>
      </c>
      <c r="HA15" s="9">
        <v>39.578000000000003</v>
      </c>
      <c r="HB15" s="9">
        <v>18.277999999999999</v>
      </c>
      <c r="HC15" s="9">
        <v>21.3</v>
      </c>
      <c r="HD15" s="9">
        <v>77.293000000000006</v>
      </c>
      <c r="HE15" s="9">
        <v>31.620999999999999</v>
      </c>
      <c r="HF15" s="9">
        <v>45.671999999999997</v>
      </c>
      <c r="HG15" s="9">
        <v>71.323999999999998</v>
      </c>
      <c r="HH15" s="9">
        <v>27.283999999999999</v>
      </c>
      <c r="HI15" s="9">
        <v>44.039000000000001</v>
      </c>
      <c r="HJ15" s="9">
        <v>140.684</v>
      </c>
      <c r="HK15" s="9">
        <v>74.831999999999994</v>
      </c>
      <c r="HL15" s="9">
        <v>65.852000000000004</v>
      </c>
      <c r="HM15" s="9">
        <v>704.46900000000005</v>
      </c>
      <c r="HN15" s="9">
        <v>374.839</v>
      </c>
      <c r="HO15" s="9">
        <v>329.63</v>
      </c>
      <c r="HP15" s="9">
        <v>130.85</v>
      </c>
      <c r="HQ15" s="9">
        <v>69.037999999999997</v>
      </c>
      <c r="HR15" s="9">
        <v>61.811999999999998</v>
      </c>
      <c r="HS15" s="9">
        <v>575.34299999999996</v>
      </c>
      <c r="HT15" s="9">
        <v>289.68700000000001</v>
      </c>
      <c r="HU15" s="9">
        <v>285.65499999999997</v>
      </c>
      <c r="HV15" s="9">
        <v>65.004999999999995</v>
      </c>
      <c r="HW15" s="9">
        <v>31.513999999999999</v>
      </c>
      <c r="HX15" s="9">
        <v>33.49</v>
      </c>
      <c r="HY15" s="9">
        <v>900.62800000000004</v>
      </c>
      <c r="HZ15" s="9">
        <v>473.77300000000002</v>
      </c>
      <c r="IA15" s="9">
        <v>426.85399999999998</v>
      </c>
      <c r="IB15" s="9">
        <v>808.44200000000001</v>
      </c>
      <c r="IC15" s="9">
        <v>425.91500000000002</v>
      </c>
      <c r="ID15" s="9">
        <v>382.52699999999999</v>
      </c>
      <c r="IE15" s="9">
        <v>762.52300000000002</v>
      </c>
      <c r="IF15" s="9">
        <v>407.34199999999998</v>
      </c>
      <c r="IG15" s="9">
        <v>355.18</v>
      </c>
      <c r="IH15" s="9">
        <v>199.232</v>
      </c>
      <c r="II15" s="9">
        <v>96.426000000000002</v>
      </c>
      <c r="IJ15" s="9">
        <v>102.807</v>
      </c>
      <c r="IK15" s="9">
        <v>110.69499999999999</v>
      </c>
      <c r="IL15" s="9">
        <v>56.814</v>
      </c>
      <c r="IM15" s="9">
        <v>53.881</v>
      </c>
      <c r="IN15" s="9">
        <v>55.22</v>
      </c>
      <c r="IO15" s="9">
        <v>32.712000000000003</v>
      </c>
      <c r="IP15" s="9">
        <v>22.507999999999999</v>
      </c>
      <c r="IQ15" s="9">
        <v>51.142000000000003</v>
      </c>
    </row>
    <row r="16" spans="1:251">
      <c r="A16" s="10">
        <v>43862</v>
      </c>
      <c r="B16" s="9">
        <v>297.44</v>
      </c>
      <c r="C16" s="9">
        <v>122.896</v>
      </c>
      <c r="D16" s="9">
        <v>174.54400000000001</v>
      </c>
      <c r="E16" s="9">
        <v>277.28899999999999</v>
      </c>
      <c r="F16" s="9">
        <v>106.312</v>
      </c>
      <c r="G16" s="9">
        <v>170.977</v>
      </c>
      <c r="H16" s="9">
        <v>670.71699999999998</v>
      </c>
      <c r="I16" s="9">
        <v>347.79199999999997</v>
      </c>
      <c r="J16" s="9">
        <v>322.92399999999998</v>
      </c>
      <c r="K16" s="9">
        <v>2757.1750000000002</v>
      </c>
      <c r="L16" s="9">
        <v>1461.489</v>
      </c>
      <c r="M16" s="9">
        <v>1295.6859999999999</v>
      </c>
      <c r="N16" s="9">
        <v>614.92600000000004</v>
      </c>
      <c r="O16" s="9">
        <v>312.39499999999998</v>
      </c>
      <c r="P16" s="9">
        <v>302.53100000000001</v>
      </c>
      <c r="Q16" s="9">
        <v>2224.348</v>
      </c>
      <c r="R16" s="9">
        <v>1113.885</v>
      </c>
      <c r="S16" s="9">
        <v>1110.462</v>
      </c>
      <c r="T16" s="9">
        <v>314.27100000000002</v>
      </c>
      <c r="U16" s="9">
        <v>157.828</v>
      </c>
      <c r="V16" s="9">
        <v>156.44300000000001</v>
      </c>
      <c r="W16" s="9">
        <v>3691.134</v>
      </c>
      <c r="X16" s="9">
        <v>1930.5350000000001</v>
      </c>
      <c r="Y16" s="9">
        <v>1760.5989999999999</v>
      </c>
      <c r="Z16" s="9">
        <v>3292.2579999999998</v>
      </c>
      <c r="AA16" s="9">
        <v>1745.8030000000001</v>
      </c>
      <c r="AB16" s="9">
        <v>1546.4549999999999</v>
      </c>
      <c r="AC16" s="9">
        <v>3058.1439999999998</v>
      </c>
      <c r="AD16" s="9">
        <v>1636.184</v>
      </c>
      <c r="AE16" s="9">
        <v>1421.96</v>
      </c>
      <c r="AF16" s="9">
        <v>937.84699999999998</v>
      </c>
      <c r="AG16" s="9">
        <v>478.947</v>
      </c>
      <c r="AH16" s="9">
        <v>458.9</v>
      </c>
      <c r="AI16" s="9">
        <v>566.17399999999998</v>
      </c>
      <c r="AJ16" s="9">
        <v>297.41500000000002</v>
      </c>
      <c r="AK16" s="9">
        <v>268.75900000000001</v>
      </c>
      <c r="AL16" s="9">
        <v>302.93099999999998</v>
      </c>
      <c r="AM16" s="9">
        <v>176.161</v>
      </c>
      <c r="AN16" s="9">
        <v>126.77</v>
      </c>
      <c r="AO16" s="9">
        <v>193.39500000000001</v>
      </c>
      <c r="AP16" s="9">
        <v>101.161</v>
      </c>
      <c r="AQ16" s="9">
        <v>92.233999999999995</v>
      </c>
      <c r="AR16" s="9">
        <v>1757.124</v>
      </c>
      <c r="AS16" s="9">
        <v>734.67200000000003</v>
      </c>
      <c r="AT16" s="9">
        <v>1022.452</v>
      </c>
      <c r="AU16" s="9">
        <v>387.96899999999999</v>
      </c>
      <c r="AV16" s="9">
        <v>154.28299999999999</v>
      </c>
      <c r="AW16" s="9">
        <v>233.68700000000001</v>
      </c>
      <c r="AX16" s="9">
        <v>112.548</v>
      </c>
      <c r="AY16" s="9">
        <v>45.552</v>
      </c>
      <c r="AZ16" s="9">
        <v>66.995999999999995</v>
      </c>
      <c r="BA16" s="9">
        <v>335.73200000000003</v>
      </c>
      <c r="BB16" s="9">
        <v>135.78299999999999</v>
      </c>
      <c r="BC16" s="9">
        <v>199.94900000000001</v>
      </c>
      <c r="BD16" s="9">
        <v>72.134</v>
      </c>
      <c r="BE16" s="9">
        <v>27.231999999999999</v>
      </c>
      <c r="BF16" s="9">
        <v>44.902000000000001</v>
      </c>
      <c r="BG16" s="9">
        <v>242.32400000000001</v>
      </c>
      <c r="BH16" s="9">
        <v>99.150999999999996</v>
      </c>
      <c r="BI16" s="9">
        <v>143.173</v>
      </c>
      <c r="BJ16" s="9">
        <v>29.146000000000001</v>
      </c>
      <c r="BK16" s="9">
        <v>12.991</v>
      </c>
      <c r="BL16" s="9">
        <v>16.155000000000001</v>
      </c>
      <c r="BM16" s="9">
        <v>55.491999999999997</v>
      </c>
      <c r="BN16" s="9">
        <v>19.756</v>
      </c>
      <c r="BO16" s="9">
        <v>35.735999999999997</v>
      </c>
      <c r="BP16" s="9">
        <v>56.912999999999997</v>
      </c>
      <c r="BQ16" s="9">
        <v>2.5259999999999998</v>
      </c>
      <c r="BR16" s="9">
        <v>54.387</v>
      </c>
      <c r="BS16" s="9">
        <v>761.38400000000001</v>
      </c>
      <c r="BT16" s="9">
        <v>333.82900000000001</v>
      </c>
      <c r="BU16" s="9">
        <v>427.55500000000001</v>
      </c>
      <c r="BV16" s="9">
        <v>584.61900000000003</v>
      </c>
      <c r="BW16" s="9">
        <v>256.7</v>
      </c>
      <c r="BX16" s="9">
        <v>327.91899999999998</v>
      </c>
      <c r="BY16" s="9">
        <v>105.86199999999999</v>
      </c>
      <c r="BZ16" s="9">
        <v>44.828000000000003</v>
      </c>
      <c r="CA16" s="9">
        <v>61.033999999999999</v>
      </c>
      <c r="CB16" s="9">
        <v>478.75700000000001</v>
      </c>
      <c r="CC16" s="9">
        <v>211.87100000000001</v>
      </c>
      <c r="CD16" s="9">
        <v>266.88600000000002</v>
      </c>
      <c r="CE16" s="9">
        <v>3533.7530000000002</v>
      </c>
      <c r="CF16" s="9">
        <v>1854.11</v>
      </c>
      <c r="CG16" s="9">
        <v>1679.644</v>
      </c>
      <c r="CH16" s="9">
        <v>1844.6569999999999</v>
      </c>
      <c r="CI16" s="9">
        <v>791.005</v>
      </c>
      <c r="CJ16" s="9">
        <v>1053.652</v>
      </c>
      <c r="CK16" s="9">
        <v>308.94499999999999</v>
      </c>
      <c r="CL16" s="9">
        <v>130.578</v>
      </c>
      <c r="CM16" s="9">
        <v>178.36699999999999</v>
      </c>
      <c r="CN16" s="9">
        <v>4076.7249999999999</v>
      </c>
      <c r="CO16" s="9">
        <v>1999.3389999999999</v>
      </c>
      <c r="CP16" s="9">
        <v>2077.386</v>
      </c>
      <c r="CQ16" s="9">
        <v>2564.4969999999998</v>
      </c>
      <c r="CR16" s="9">
        <v>1326.163</v>
      </c>
      <c r="CS16" s="9">
        <v>1238.3340000000001</v>
      </c>
      <c r="CT16" s="9">
        <v>364.22</v>
      </c>
      <c r="CU16" s="9">
        <v>173.161</v>
      </c>
      <c r="CV16" s="9">
        <v>191.059</v>
      </c>
      <c r="CW16" s="9">
        <v>236.75200000000001</v>
      </c>
      <c r="CX16" s="9">
        <v>83.302000000000007</v>
      </c>
      <c r="CY16" s="9">
        <v>153.44999999999999</v>
      </c>
      <c r="CZ16" s="9">
        <v>116.242</v>
      </c>
      <c r="DA16" s="9">
        <v>47.604999999999997</v>
      </c>
      <c r="DB16" s="9">
        <v>68.638000000000005</v>
      </c>
      <c r="DC16" s="9">
        <v>240.13399999999999</v>
      </c>
      <c r="DD16" s="9">
        <v>92.016000000000005</v>
      </c>
      <c r="DE16" s="9">
        <v>148.11799999999999</v>
      </c>
      <c r="DF16" s="9">
        <v>225.40700000000001</v>
      </c>
      <c r="DG16" s="9">
        <v>81.144000000000005</v>
      </c>
      <c r="DH16" s="9">
        <v>144.26300000000001</v>
      </c>
      <c r="DI16" s="9">
        <v>458.46800000000002</v>
      </c>
      <c r="DJ16" s="9">
        <v>240.691</v>
      </c>
      <c r="DK16" s="9">
        <v>217.77699999999999</v>
      </c>
      <c r="DL16" s="9">
        <v>2106.029</v>
      </c>
      <c r="DM16" s="9">
        <v>1085.472</v>
      </c>
      <c r="DN16" s="9">
        <v>1020.557</v>
      </c>
      <c r="DO16" s="9">
        <v>421.49400000000003</v>
      </c>
      <c r="DP16" s="9">
        <v>221.30699999999999</v>
      </c>
      <c r="DQ16" s="9">
        <v>200.18700000000001</v>
      </c>
      <c r="DR16" s="9">
        <v>1691.6320000000001</v>
      </c>
      <c r="DS16" s="9">
        <v>825.77</v>
      </c>
      <c r="DT16" s="9">
        <v>865.86199999999997</v>
      </c>
      <c r="DU16" s="9">
        <v>192.98099999999999</v>
      </c>
      <c r="DV16" s="9">
        <v>94.388000000000005</v>
      </c>
      <c r="DW16" s="9">
        <v>98.593999999999994</v>
      </c>
      <c r="DX16" s="9">
        <v>2738.4989999999998</v>
      </c>
      <c r="DY16" s="9">
        <v>1407.72</v>
      </c>
      <c r="DZ16" s="9">
        <v>1330.779</v>
      </c>
      <c r="EA16" s="9">
        <v>2454.0819999999999</v>
      </c>
      <c r="EB16" s="9">
        <v>1261.8779999999999</v>
      </c>
      <c r="EC16" s="9">
        <v>1192.204</v>
      </c>
      <c r="ED16" s="9">
        <v>2305.7570000000001</v>
      </c>
      <c r="EE16" s="9">
        <v>1192.809</v>
      </c>
      <c r="EF16" s="9">
        <v>1112.9480000000001</v>
      </c>
      <c r="EG16" s="9">
        <v>596.68700000000001</v>
      </c>
      <c r="EH16" s="9">
        <v>290.72199999999998</v>
      </c>
      <c r="EI16" s="9">
        <v>305.96499999999997</v>
      </c>
      <c r="EJ16" s="9">
        <v>373.21100000000001</v>
      </c>
      <c r="EK16" s="9">
        <v>188.78200000000001</v>
      </c>
      <c r="EL16" s="9">
        <v>184.429</v>
      </c>
      <c r="EM16" s="9">
        <v>199.209</v>
      </c>
      <c r="EN16" s="9">
        <v>107.22499999999999</v>
      </c>
      <c r="EO16" s="9">
        <v>91.983999999999995</v>
      </c>
      <c r="EP16" s="9">
        <v>152.892</v>
      </c>
      <c r="EQ16" s="9">
        <v>88.972999999999999</v>
      </c>
      <c r="ER16" s="9">
        <v>63.918999999999997</v>
      </c>
      <c r="ES16" s="9">
        <v>1359.336</v>
      </c>
      <c r="ET16" s="9">
        <v>584.20299999999997</v>
      </c>
      <c r="EU16" s="9">
        <v>775.13300000000004</v>
      </c>
      <c r="EV16" s="9">
        <v>248.72200000000001</v>
      </c>
      <c r="EW16" s="9">
        <v>90.554000000000002</v>
      </c>
      <c r="EX16" s="9">
        <v>158.16800000000001</v>
      </c>
      <c r="EY16" s="9">
        <v>76.325999999999993</v>
      </c>
      <c r="EZ16" s="9">
        <v>29.23</v>
      </c>
      <c r="FA16" s="9">
        <v>47.095999999999997</v>
      </c>
      <c r="FB16" s="9">
        <v>206.34700000000001</v>
      </c>
      <c r="FC16" s="9">
        <v>74.941999999999993</v>
      </c>
      <c r="FD16" s="9">
        <v>131.405</v>
      </c>
      <c r="FE16" s="9">
        <v>34.298999999999999</v>
      </c>
      <c r="FF16" s="9">
        <v>15.613</v>
      </c>
      <c r="FG16" s="9">
        <v>18.686</v>
      </c>
      <c r="FH16" s="9">
        <v>157.81700000000001</v>
      </c>
      <c r="FI16" s="9">
        <v>55.262</v>
      </c>
      <c r="FJ16" s="9">
        <v>102.55500000000001</v>
      </c>
      <c r="FK16" s="9">
        <v>16.547999999999998</v>
      </c>
      <c r="FL16" s="9">
        <v>5.8319999999999999</v>
      </c>
      <c r="FM16" s="9">
        <v>10.715999999999999</v>
      </c>
      <c r="FN16" s="9">
        <v>42.863</v>
      </c>
      <c r="FO16" s="9">
        <v>15.612</v>
      </c>
      <c r="FP16" s="9">
        <v>27.251000000000001</v>
      </c>
      <c r="FQ16" s="9">
        <v>51.927999999999997</v>
      </c>
      <c r="FR16" s="9">
        <v>6.4489999999999998</v>
      </c>
      <c r="FS16" s="9">
        <v>45.478999999999999</v>
      </c>
      <c r="FT16" s="9">
        <v>599.55600000000004</v>
      </c>
      <c r="FU16" s="9">
        <v>264.87099999999998</v>
      </c>
      <c r="FV16" s="9">
        <v>334.685</v>
      </c>
      <c r="FW16" s="9">
        <v>402.10199999999998</v>
      </c>
      <c r="FX16" s="9">
        <v>179.52699999999999</v>
      </c>
      <c r="FY16" s="9">
        <v>222.57499999999999</v>
      </c>
      <c r="FZ16" s="9">
        <v>55.991999999999997</v>
      </c>
      <c r="GA16" s="9">
        <v>29.111000000000001</v>
      </c>
      <c r="GB16" s="9">
        <v>26.881</v>
      </c>
      <c r="GC16" s="9">
        <v>346.11099999999999</v>
      </c>
      <c r="GD16" s="9">
        <v>150.416</v>
      </c>
      <c r="GE16" s="9">
        <v>195.69399999999999</v>
      </c>
      <c r="GF16" s="9">
        <v>2620.4879999999998</v>
      </c>
      <c r="GG16" s="9">
        <v>1355.2739999999999</v>
      </c>
      <c r="GH16" s="9">
        <v>1265.2149999999999</v>
      </c>
      <c r="GI16" s="9">
        <v>1456.2360000000001</v>
      </c>
      <c r="GJ16" s="9">
        <v>644.06500000000005</v>
      </c>
      <c r="GK16" s="9">
        <v>812.17200000000003</v>
      </c>
      <c r="GL16" s="9">
        <v>195.28800000000001</v>
      </c>
      <c r="GM16" s="9">
        <v>73.061000000000007</v>
      </c>
      <c r="GN16" s="9">
        <v>122.226</v>
      </c>
      <c r="GO16" s="9">
        <v>1429.6880000000001</v>
      </c>
      <c r="GP16" s="9">
        <v>702.245</v>
      </c>
      <c r="GQ16" s="9">
        <v>727.44299999999998</v>
      </c>
      <c r="GR16" s="9">
        <v>853.61300000000006</v>
      </c>
      <c r="GS16" s="9">
        <v>438.56700000000001</v>
      </c>
      <c r="GT16" s="9">
        <v>415.04599999999999</v>
      </c>
      <c r="GU16" s="9">
        <v>126.14100000000001</v>
      </c>
      <c r="GV16" s="9">
        <v>59.872999999999998</v>
      </c>
      <c r="GW16" s="9">
        <v>66.268000000000001</v>
      </c>
      <c r="GX16" s="9">
        <v>88.325000000000003</v>
      </c>
      <c r="GY16" s="9">
        <v>34.185000000000002</v>
      </c>
      <c r="GZ16" s="9">
        <v>54.14</v>
      </c>
      <c r="HA16" s="9">
        <v>47.320999999999998</v>
      </c>
      <c r="HB16" s="9">
        <v>21.672999999999998</v>
      </c>
      <c r="HC16" s="9">
        <v>25.649000000000001</v>
      </c>
      <c r="HD16" s="9">
        <v>88.994</v>
      </c>
      <c r="HE16" s="9">
        <v>36.942</v>
      </c>
      <c r="HF16" s="9">
        <v>52.052</v>
      </c>
      <c r="HG16" s="9">
        <v>83.131</v>
      </c>
      <c r="HH16" s="9">
        <v>32.061</v>
      </c>
      <c r="HI16" s="9">
        <v>51.07</v>
      </c>
      <c r="HJ16" s="9">
        <v>152.82599999999999</v>
      </c>
      <c r="HK16" s="9">
        <v>74.754000000000005</v>
      </c>
      <c r="HL16" s="9">
        <v>78.072000000000003</v>
      </c>
      <c r="HM16" s="9">
        <v>700.78800000000001</v>
      </c>
      <c r="HN16" s="9">
        <v>363.81299999999999</v>
      </c>
      <c r="HO16" s="9">
        <v>336.97399999999999</v>
      </c>
      <c r="HP16" s="9">
        <v>138.85400000000001</v>
      </c>
      <c r="HQ16" s="9">
        <v>66.944999999999993</v>
      </c>
      <c r="HR16" s="9">
        <v>71.909000000000006</v>
      </c>
      <c r="HS16" s="9">
        <v>572.49099999999999</v>
      </c>
      <c r="HT16" s="9">
        <v>281.197</v>
      </c>
      <c r="HU16" s="9">
        <v>291.29399999999998</v>
      </c>
      <c r="HV16" s="9">
        <v>65.581000000000003</v>
      </c>
      <c r="HW16" s="9">
        <v>30.738</v>
      </c>
      <c r="HX16" s="9">
        <v>34.843000000000004</v>
      </c>
      <c r="HY16" s="9">
        <v>918.11800000000005</v>
      </c>
      <c r="HZ16" s="9">
        <v>467.85399999999998</v>
      </c>
      <c r="IA16" s="9">
        <v>450.26499999999999</v>
      </c>
      <c r="IB16" s="9">
        <v>821.46400000000006</v>
      </c>
      <c r="IC16" s="9">
        <v>421.05700000000002</v>
      </c>
      <c r="ID16" s="9">
        <v>400.40699999999998</v>
      </c>
      <c r="IE16" s="9">
        <v>768.73</v>
      </c>
      <c r="IF16" s="9">
        <v>398.392</v>
      </c>
      <c r="IG16" s="9">
        <v>370.33800000000002</v>
      </c>
      <c r="IH16" s="9">
        <v>223.072</v>
      </c>
      <c r="II16" s="9">
        <v>104.601</v>
      </c>
      <c r="IJ16" s="9">
        <v>118.471</v>
      </c>
      <c r="IK16" s="9">
        <v>133.59899999999999</v>
      </c>
      <c r="IL16" s="9">
        <v>65.355000000000004</v>
      </c>
      <c r="IM16" s="9">
        <v>68.244</v>
      </c>
      <c r="IN16" s="9">
        <v>69.093999999999994</v>
      </c>
      <c r="IO16" s="9">
        <v>36.067999999999998</v>
      </c>
      <c r="IP16" s="9">
        <v>33.026000000000003</v>
      </c>
      <c r="IQ16" s="9">
        <v>51.848999999999997</v>
      </c>
    </row>
    <row r="17" spans="1:251">
      <c r="A17" s="10">
        <v>44228</v>
      </c>
      <c r="B17" s="9">
        <v>327.18</v>
      </c>
      <c r="C17" s="9">
        <v>158.87</v>
      </c>
      <c r="D17" s="9">
        <v>168.31</v>
      </c>
      <c r="E17" s="9">
        <v>268.64699999999999</v>
      </c>
      <c r="F17" s="9">
        <v>119.08</v>
      </c>
      <c r="G17" s="9">
        <v>149.56800000000001</v>
      </c>
      <c r="H17" s="9">
        <v>567.89400000000001</v>
      </c>
      <c r="I17" s="9">
        <v>278.24099999999999</v>
      </c>
      <c r="J17" s="9">
        <v>289.65300000000002</v>
      </c>
      <c r="K17" s="9">
        <v>2842.1709999999998</v>
      </c>
      <c r="L17" s="9">
        <v>1523.318</v>
      </c>
      <c r="M17" s="9">
        <v>1318.8530000000001</v>
      </c>
      <c r="N17" s="9">
        <v>525.59299999999996</v>
      </c>
      <c r="O17" s="9">
        <v>254.227</v>
      </c>
      <c r="P17" s="9">
        <v>271.36599999999999</v>
      </c>
      <c r="Q17" s="9">
        <v>2295.5070000000001</v>
      </c>
      <c r="R17" s="9">
        <v>1168.3240000000001</v>
      </c>
      <c r="S17" s="9">
        <v>1127.183</v>
      </c>
      <c r="T17" s="9">
        <v>313.44200000000001</v>
      </c>
      <c r="U17" s="9">
        <v>158.30000000000001</v>
      </c>
      <c r="V17" s="9">
        <v>155.142</v>
      </c>
      <c r="W17" s="9">
        <v>3630.5630000000001</v>
      </c>
      <c r="X17" s="9">
        <v>1901.222</v>
      </c>
      <c r="Y17" s="9">
        <v>1729.3420000000001</v>
      </c>
      <c r="Z17" s="9">
        <v>3325.549</v>
      </c>
      <c r="AA17" s="9">
        <v>1755.259</v>
      </c>
      <c r="AB17" s="9">
        <v>1570.289</v>
      </c>
      <c r="AC17" s="9">
        <v>3099.6030000000001</v>
      </c>
      <c r="AD17" s="9">
        <v>1649.1610000000001</v>
      </c>
      <c r="AE17" s="9">
        <v>1450.442</v>
      </c>
      <c r="AF17" s="9">
        <v>822.89499999999998</v>
      </c>
      <c r="AG17" s="9">
        <v>387.56700000000001</v>
      </c>
      <c r="AH17" s="9">
        <v>435.32799999999997</v>
      </c>
      <c r="AI17" s="9">
        <v>465.47500000000002</v>
      </c>
      <c r="AJ17" s="9">
        <v>229.02199999999999</v>
      </c>
      <c r="AK17" s="9">
        <v>236.452</v>
      </c>
      <c r="AL17" s="9">
        <v>244.976</v>
      </c>
      <c r="AM17" s="9">
        <v>129.35900000000001</v>
      </c>
      <c r="AN17" s="9">
        <v>115.617</v>
      </c>
      <c r="AO17" s="9">
        <v>207.54400000000001</v>
      </c>
      <c r="AP17" s="9">
        <v>106.789</v>
      </c>
      <c r="AQ17" s="9">
        <v>100.755</v>
      </c>
      <c r="AR17" s="9">
        <v>1788.463</v>
      </c>
      <c r="AS17" s="9">
        <v>744.73099999999999</v>
      </c>
      <c r="AT17" s="9">
        <v>1043.731</v>
      </c>
      <c r="AU17" s="9">
        <v>382.12400000000002</v>
      </c>
      <c r="AV17" s="9">
        <v>145.60900000000001</v>
      </c>
      <c r="AW17" s="9">
        <v>236.51499999999999</v>
      </c>
      <c r="AX17" s="9">
        <v>108.608</v>
      </c>
      <c r="AY17" s="9">
        <v>45.295000000000002</v>
      </c>
      <c r="AZ17" s="9">
        <v>63.313000000000002</v>
      </c>
      <c r="BA17" s="9">
        <v>315.48099999999999</v>
      </c>
      <c r="BB17" s="9">
        <v>120.27800000000001</v>
      </c>
      <c r="BC17" s="9">
        <v>195.203</v>
      </c>
      <c r="BD17" s="9">
        <v>55.011000000000003</v>
      </c>
      <c r="BE17" s="9">
        <v>21.221</v>
      </c>
      <c r="BF17" s="9">
        <v>33.79</v>
      </c>
      <c r="BG17" s="9">
        <v>240.047</v>
      </c>
      <c r="BH17" s="9">
        <v>91.902000000000001</v>
      </c>
      <c r="BI17" s="9">
        <v>148.14500000000001</v>
      </c>
      <c r="BJ17" s="9">
        <v>33.97</v>
      </c>
      <c r="BK17" s="9">
        <v>14.486000000000001</v>
      </c>
      <c r="BL17" s="9">
        <v>19.484000000000002</v>
      </c>
      <c r="BM17" s="9">
        <v>69.492000000000004</v>
      </c>
      <c r="BN17" s="9">
        <v>26.545000000000002</v>
      </c>
      <c r="BO17" s="9">
        <v>42.947000000000003</v>
      </c>
      <c r="BP17" s="9">
        <v>60.137999999999998</v>
      </c>
      <c r="BQ17" s="9">
        <v>1.964</v>
      </c>
      <c r="BR17" s="9">
        <v>58.173999999999999</v>
      </c>
      <c r="BS17" s="9">
        <v>728.74800000000005</v>
      </c>
      <c r="BT17" s="9">
        <v>311.98</v>
      </c>
      <c r="BU17" s="9">
        <v>416.76900000000001</v>
      </c>
      <c r="BV17" s="9">
        <v>592.51700000000005</v>
      </c>
      <c r="BW17" s="9">
        <v>253.61199999999999</v>
      </c>
      <c r="BX17" s="9">
        <v>338.90600000000001</v>
      </c>
      <c r="BY17" s="9">
        <v>88.183000000000007</v>
      </c>
      <c r="BZ17" s="9">
        <v>37.734999999999999</v>
      </c>
      <c r="CA17" s="9">
        <v>50.448</v>
      </c>
      <c r="CB17" s="9">
        <v>504.334</v>
      </c>
      <c r="CC17" s="9">
        <v>215.87700000000001</v>
      </c>
      <c r="CD17" s="9">
        <v>288.45699999999999</v>
      </c>
      <c r="CE17" s="9">
        <v>3498.248</v>
      </c>
      <c r="CF17" s="9">
        <v>1839.2929999999999</v>
      </c>
      <c r="CG17" s="9">
        <v>1658.954</v>
      </c>
      <c r="CH17" s="9">
        <v>1907.8240000000001</v>
      </c>
      <c r="CI17" s="9">
        <v>813.78499999999997</v>
      </c>
      <c r="CJ17" s="9">
        <v>1094.038</v>
      </c>
      <c r="CK17" s="9">
        <v>298.89499999999998</v>
      </c>
      <c r="CL17" s="9">
        <v>117.45699999999999</v>
      </c>
      <c r="CM17" s="9">
        <v>181.43700000000001</v>
      </c>
      <c r="CN17" s="9">
        <v>4137.9979999999996</v>
      </c>
      <c r="CO17" s="9">
        <v>2018.2139999999999</v>
      </c>
      <c r="CP17" s="9">
        <v>2119.7829999999999</v>
      </c>
      <c r="CQ17" s="9">
        <v>2596.3530000000001</v>
      </c>
      <c r="CR17" s="9">
        <v>1341.3340000000001</v>
      </c>
      <c r="CS17" s="9">
        <v>1255.02</v>
      </c>
      <c r="CT17" s="9">
        <v>335.64699999999999</v>
      </c>
      <c r="CU17" s="9">
        <v>165.63499999999999</v>
      </c>
      <c r="CV17" s="9">
        <v>170.012</v>
      </c>
      <c r="CW17" s="9">
        <v>223.18100000000001</v>
      </c>
      <c r="CX17" s="9">
        <v>88.06</v>
      </c>
      <c r="CY17" s="9">
        <v>135.12100000000001</v>
      </c>
      <c r="CZ17" s="9">
        <v>118.461</v>
      </c>
      <c r="DA17" s="9">
        <v>57.018000000000001</v>
      </c>
      <c r="DB17" s="9">
        <v>61.442999999999998</v>
      </c>
      <c r="DC17" s="9">
        <v>233.84</v>
      </c>
      <c r="DD17" s="9">
        <v>97.909000000000006</v>
      </c>
      <c r="DE17" s="9">
        <v>135.93100000000001</v>
      </c>
      <c r="DF17" s="9">
        <v>215.60300000000001</v>
      </c>
      <c r="DG17" s="9">
        <v>85.337000000000003</v>
      </c>
      <c r="DH17" s="9">
        <v>130.267</v>
      </c>
      <c r="DI17" s="9">
        <v>490.89499999999998</v>
      </c>
      <c r="DJ17" s="9">
        <v>242.14500000000001</v>
      </c>
      <c r="DK17" s="9">
        <v>248.749</v>
      </c>
      <c r="DL17" s="9">
        <v>2105.4589999999998</v>
      </c>
      <c r="DM17" s="9">
        <v>1099.1880000000001</v>
      </c>
      <c r="DN17" s="9">
        <v>1006.271</v>
      </c>
      <c r="DO17" s="9">
        <v>448.899</v>
      </c>
      <c r="DP17" s="9">
        <v>216.84</v>
      </c>
      <c r="DQ17" s="9">
        <v>232.059</v>
      </c>
      <c r="DR17" s="9">
        <v>1688.0029999999999</v>
      </c>
      <c r="DS17" s="9">
        <v>840.05</v>
      </c>
      <c r="DT17" s="9">
        <v>847.95299999999997</v>
      </c>
      <c r="DU17" s="9">
        <v>202.364</v>
      </c>
      <c r="DV17" s="9">
        <v>90.513000000000005</v>
      </c>
      <c r="DW17" s="9">
        <v>111.852</v>
      </c>
      <c r="DX17" s="9">
        <v>2757.2280000000001</v>
      </c>
      <c r="DY17" s="9">
        <v>1415.2729999999999</v>
      </c>
      <c r="DZ17" s="9">
        <v>1341.954</v>
      </c>
      <c r="EA17" s="9">
        <v>2458.3989999999999</v>
      </c>
      <c r="EB17" s="9">
        <v>1272.2909999999999</v>
      </c>
      <c r="EC17" s="9">
        <v>1186.1079999999999</v>
      </c>
      <c r="ED17" s="9">
        <v>2305.7190000000001</v>
      </c>
      <c r="EE17" s="9">
        <v>1199.722</v>
      </c>
      <c r="EF17" s="9">
        <v>1105.9970000000001</v>
      </c>
      <c r="EG17" s="9">
        <v>585.78700000000003</v>
      </c>
      <c r="EH17" s="9">
        <v>283.649</v>
      </c>
      <c r="EI17" s="9">
        <v>302.137</v>
      </c>
      <c r="EJ17" s="9">
        <v>363.73700000000002</v>
      </c>
      <c r="EK17" s="9">
        <v>177.209</v>
      </c>
      <c r="EL17" s="9">
        <v>186.52799999999999</v>
      </c>
      <c r="EM17" s="9">
        <v>202.863</v>
      </c>
      <c r="EN17" s="9">
        <v>103.26900000000001</v>
      </c>
      <c r="EO17" s="9">
        <v>99.593000000000004</v>
      </c>
      <c r="EP17" s="9">
        <v>170.29499999999999</v>
      </c>
      <c r="EQ17" s="9">
        <v>94.795000000000002</v>
      </c>
      <c r="ER17" s="9">
        <v>75.498999999999995</v>
      </c>
      <c r="ES17" s="9">
        <v>1371.3489999999999</v>
      </c>
      <c r="ET17" s="9">
        <v>582.08600000000001</v>
      </c>
      <c r="EU17" s="9">
        <v>789.26400000000001</v>
      </c>
      <c r="EV17" s="9">
        <v>256.29899999999998</v>
      </c>
      <c r="EW17" s="9">
        <v>91.387</v>
      </c>
      <c r="EX17" s="9">
        <v>164.91200000000001</v>
      </c>
      <c r="EY17" s="9">
        <v>70.870999999999995</v>
      </c>
      <c r="EZ17" s="9">
        <v>29.65</v>
      </c>
      <c r="FA17" s="9">
        <v>41.22</v>
      </c>
      <c r="FB17" s="9">
        <v>221.982</v>
      </c>
      <c r="FC17" s="9">
        <v>80.281999999999996</v>
      </c>
      <c r="FD17" s="9">
        <v>141.69999999999999</v>
      </c>
      <c r="FE17" s="9">
        <v>45.314</v>
      </c>
      <c r="FF17" s="9">
        <v>18.077999999999999</v>
      </c>
      <c r="FG17" s="9">
        <v>27.234999999999999</v>
      </c>
      <c r="FH17" s="9">
        <v>167.4</v>
      </c>
      <c r="FI17" s="9">
        <v>60.787999999999997</v>
      </c>
      <c r="FJ17" s="9">
        <v>106.611</v>
      </c>
      <c r="FK17" s="9">
        <v>22.689</v>
      </c>
      <c r="FL17" s="9">
        <v>9.3420000000000005</v>
      </c>
      <c r="FM17" s="9">
        <v>13.347</v>
      </c>
      <c r="FN17" s="9">
        <v>35.686</v>
      </c>
      <c r="FO17" s="9">
        <v>11.528</v>
      </c>
      <c r="FP17" s="9">
        <v>24.158000000000001</v>
      </c>
      <c r="FQ17" s="9">
        <v>46.134</v>
      </c>
      <c r="FR17" s="9">
        <v>4.4210000000000003</v>
      </c>
      <c r="FS17" s="9">
        <v>41.713000000000001</v>
      </c>
      <c r="FT17" s="9">
        <v>588.22699999999998</v>
      </c>
      <c r="FU17" s="9">
        <v>257.83800000000002</v>
      </c>
      <c r="FV17" s="9">
        <v>330.38900000000001</v>
      </c>
      <c r="FW17" s="9">
        <v>427.96300000000002</v>
      </c>
      <c r="FX17" s="9">
        <v>186.60499999999999</v>
      </c>
      <c r="FY17" s="9">
        <v>241.358</v>
      </c>
      <c r="FZ17" s="9">
        <v>68.971000000000004</v>
      </c>
      <c r="GA17" s="9">
        <v>30.045000000000002</v>
      </c>
      <c r="GB17" s="9">
        <v>38.926000000000002</v>
      </c>
      <c r="GC17" s="9">
        <v>358.99299999999999</v>
      </c>
      <c r="GD17" s="9">
        <v>156.56100000000001</v>
      </c>
      <c r="GE17" s="9">
        <v>202.43199999999999</v>
      </c>
      <c r="GF17" s="9">
        <v>2665.3240000000001</v>
      </c>
      <c r="GG17" s="9">
        <v>1371.3779999999999</v>
      </c>
      <c r="GH17" s="9">
        <v>1293.9459999999999</v>
      </c>
      <c r="GI17" s="9">
        <v>1472.674</v>
      </c>
      <c r="GJ17" s="9">
        <v>646.83600000000001</v>
      </c>
      <c r="GK17" s="9">
        <v>825.83699999999999</v>
      </c>
      <c r="GL17" s="9">
        <v>201.316</v>
      </c>
      <c r="GM17" s="9">
        <v>75.677000000000007</v>
      </c>
      <c r="GN17" s="9">
        <v>125.63800000000001</v>
      </c>
      <c r="GO17" s="9">
        <v>1450.114</v>
      </c>
      <c r="GP17" s="9">
        <v>709.03</v>
      </c>
      <c r="GQ17" s="9">
        <v>741.08299999999997</v>
      </c>
      <c r="GR17" s="9">
        <v>847.99599999999998</v>
      </c>
      <c r="GS17" s="9">
        <v>443.834</v>
      </c>
      <c r="GT17" s="9">
        <v>404.16199999999998</v>
      </c>
      <c r="GU17" s="9">
        <v>112.929</v>
      </c>
      <c r="GV17" s="9">
        <v>58.726999999999997</v>
      </c>
      <c r="GW17" s="9">
        <v>54.201999999999998</v>
      </c>
      <c r="GX17" s="9">
        <v>77.501999999999995</v>
      </c>
      <c r="GY17" s="9">
        <v>32.557000000000002</v>
      </c>
      <c r="GZ17" s="9">
        <v>44.945</v>
      </c>
      <c r="HA17" s="9">
        <v>40.113999999999997</v>
      </c>
      <c r="HB17" s="9">
        <v>21.640999999999998</v>
      </c>
      <c r="HC17" s="9">
        <v>18.474</v>
      </c>
      <c r="HD17" s="9">
        <v>79.863</v>
      </c>
      <c r="HE17" s="9">
        <v>34.677999999999997</v>
      </c>
      <c r="HF17" s="9">
        <v>45.185000000000002</v>
      </c>
      <c r="HG17" s="9">
        <v>72.605999999999995</v>
      </c>
      <c r="HH17" s="9">
        <v>29.491</v>
      </c>
      <c r="HI17" s="9">
        <v>43.115000000000002</v>
      </c>
      <c r="HJ17" s="9">
        <v>126.298</v>
      </c>
      <c r="HK17" s="9">
        <v>65.846999999999994</v>
      </c>
      <c r="HL17" s="9">
        <v>60.451000000000001</v>
      </c>
      <c r="HM17" s="9">
        <v>721.69899999999996</v>
      </c>
      <c r="HN17" s="9">
        <v>377.98700000000002</v>
      </c>
      <c r="HO17" s="9">
        <v>343.71199999999999</v>
      </c>
      <c r="HP17" s="9">
        <v>116.393</v>
      </c>
      <c r="HQ17" s="9">
        <v>58.38</v>
      </c>
      <c r="HR17" s="9">
        <v>58.012999999999998</v>
      </c>
      <c r="HS17" s="9">
        <v>599.91200000000003</v>
      </c>
      <c r="HT17" s="9">
        <v>296.541</v>
      </c>
      <c r="HU17" s="9">
        <v>303.37200000000001</v>
      </c>
      <c r="HV17" s="9">
        <v>63.694000000000003</v>
      </c>
      <c r="HW17" s="9">
        <v>28.495999999999999</v>
      </c>
      <c r="HX17" s="9">
        <v>35.197000000000003</v>
      </c>
      <c r="HY17" s="9">
        <v>898.13699999999994</v>
      </c>
      <c r="HZ17" s="9">
        <v>468.339</v>
      </c>
      <c r="IA17" s="9">
        <v>429.798</v>
      </c>
      <c r="IB17" s="9">
        <v>826.01800000000003</v>
      </c>
      <c r="IC17" s="9">
        <v>428.19200000000001</v>
      </c>
      <c r="ID17" s="9">
        <v>397.82600000000002</v>
      </c>
      <c r="IE17" s="9">
        <v>777.34699999999998</v>
      </c>
      <c r="IF17" s="9">
        <v>405.43799999999999</v>
      </c>
      <c r="IG17" s="9">
        <v>371.90899999999999</v>
      </c>
      <c r="IH17" s="9">
        <v>190.636</v>
      </c>
      <c r="II17" s="9">
        <v>91.866</v>
      </c>
      <c r="IJ17" s="9">
        <v>98.77</v>
      </c>
      <c r="IK17" s="9">
        <v>108.31699999999999</v>
      </c>
      <c r="IL17" s="9">
        <v>54.371000000000002</v>
      </c>
      <c r="IM17" s="9">
        <v>53.945999999999998</v>
      </c>
      <c r="IN17" s="9">
        <v>58.177</v>
      </c>
      <c r="IO17" s="9">
        <v>29.866</v>
      </c>
      <c r="IP17" s="9">
        <v>28.311</v>
      </c>
      <c r="IQ17" s="9">
        <v>61.171999999999997</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Q17"/>
  <sheetViews>
    <sheetView workbookViewId="0">
      <pane xSplit="1" ySplit="10" topLeftCell="B11" activePane="bottomRight" state="frozen"/>
      <selection pane="topRight" activeCell="B1" sqref="B1"/>
      <selection pane="bottomLeft" activeCell="A11" sqref="A11"/>
      <selection pane="bottomRight" activeCell="B11" sqref="B11"/>
    </sheetView>
  </sheetViews>
  <sheetFormatPr defaultColWidth="14.7109375" defaultRowHeight="11.25"/>
  <cols>
    <col min="1" max="16384" width="14.7109375" style="1"/>
  </cols>
  <sheetData>
    <row r="1" spans="1:251" s="2" customFormat="1" ht="99.95" customHeight="1">
      <c r="B1" s="3" t="s">
        <v>2012</v>
      </c>
      <c r="C1" s="3" t="s">
        <v>2013</v>
      </c>
      <c r="D1" s="3" t="s">
        <v>2014</v>
      </c>
      <c r="E1" s="3" t="s">
        <v>2015</v>
      </c>
      <c r="F1" s="3" t="s">
        <v>2016</v>
      </c>
      <c r="G1" s="3" t="s">
        <v>2017</v>
      </c>
      <c r="H1" s="3" t="s">
        <v>2018</v>
      </c>
      <c r="I1" s="3" t="s">
        <v>2019</v>
      </c>
      <c r="J1" s="3" t="s">
        <v>2020</v>
      </c>
      <c r="K1" s="3" t="s">
        <v>2021</v>
      </c>
      <c r="L1" s="3" t="s">
        <v>2022</v>
      </c>
      <c r="M1" s="3" t="s">
        <v>2023</v>
      </c>
      <c r="N1" s="3" t="s">
        <v>2024</v>
      </c>
      <c r="O1" s="3" t="s">
        <v>2025</v>
      </c>
      <c r="P1" s="3" t="s">
        <v>2026</v>
      </c>
      <c r="Q1" s="3" t="s">
        <v>2027</v>
      </c>
      <c r="R1" s="3" t="s">
        <v>2028</v>
      </c>
      <c r="S1" s="3" t="s">
        <v>2029</v>
      </c>
      <c r="T1" s="3" t="s">
        <v>2030</v>
      </c>
      <c r="U1" s="3" t="s">
        <v>2031</v>
      </c>
      <c r="V1" s="3" t="s">
        <v>2032</v>
      </c>
      <c r="W1" s="3" t="s">
        <v>2033</v>
      </c>
      <c r="X1" s="3" t="s">
        <v>2034</v>
      </c>
      <c r="Y1" s="3" t="s">
        <v>2035</v>
      </c>
      <c r="Z1" s="3" t="s">
        <v>2036</v>
      </c>
      <c r="AA1" s="3" t="s">
        <v>2037</v>
      </c>
      <c r="AB1" s="3" t="s">
        <v>2038</v>
      </c>
      <c r="AC1" s="3" t="s">
        <v>2039</v>
      </c>
      <c r="AD1" s="3" t="s">
        <v>2040</v>
      </c>
      <c r="AE1" s="3" t="s">
        <v>2041</v>
      </c>
      <c r="AF1" s="3" t="s">
        <v>2042</v>
      </c>
      <c r="AG1" s="3" t="s">
        <v>2043</v>
      </c>
      <c r="AH1" s="3" t="s">
        <v>2044</v>
      </c>
      <c r="AI1" s="3" t="s">
        <v>2045</v>
      </c>
      <c r="AJ1" s="3" t="s">
        <v>2046</v>
      </c>
      <c r="AK1" s="3" t="s">
        <v>2047</v>
      </c>
      <c r="AL1" s="3" t="s">
        <v>2048</v>
      </c>
      <c r="AM1" s="3" t="s">
        <v>2049</v>
      </c>
      <c r="AN1" s="3" t="s">
        <v>2050</v>
      </c>
      <c r="AO1" s="3" t="s">
        <v>2051</v>
      </c>
      <c r="AP1" s="3" t="s">
        <v>2052</v>
      </c>
      <c r="AQ1" s="3" t="s">
        <v>2053</v>
      </c>
      <c r="AR1" s="3" t="s">
        <v>2054</v>
      </c>
      <c r="AS1" s="3" t="s">
        <v>2055</v>
      </c>
      <c r="AT1" s="3" t="s">
        <v>2056</v>
      </c>
      <c r="AU1" s="3" t="s">
        <v>2057</v>
      </c>
      <c r="AV1" s="3" t="s">
        <v>2058</v>
      </c>
      <c r="AW1" s="3" t="s">
        <v>2059</v>
      </c>
      <c r="AX1" s="3" t="s">
        <v>2060</v>
      </c>
      <c r="AY1" s="3" t="s">
        <v>2061</v>
      </c>
      <c r="AZ1" s="3" t="s">
        <v>2062</v>
      </c>
      <c r="BA1" s="3" t="s">
        <v>2063</v>
      </c>
      <c r="BB1" s="3" t="s">
        <v>2064</v>
      </c>
      <c r="BC1" s="3" t="s">
        <v>2065</v>
      </c>
      <c r="BD1" s="3" t="s">
        <v>2066</v>
      </c>
      <c r="BE1" s="3" t="s">
        <v>2067</v>
      </c>
      <c r="BF1" s="3" t="s">
        <v>2068</v>
      </c>
      <c r="BG1" s="3" t="s">
        <v>2069</v>
      </c>
      <c r="BH1" s="3" t="s">
        <v>2070</v>
      </c>
      <c r="BI1" s="3" t="s">
        <v>2071</v>
      </c>
      <c r="BJ1" s="3" t="s">
        <v>2072</v>
      </c>
      <c r="BK1" s="3" t="s">
        <v>2073</v>
      </c>
      <c r="BL1" s="3" t="s">
        <v>2074</v>
      </c>
      <c r="BM1" s="3" t="s">
        <v>2075</v>
      </c>
      <c r="BN1" s="3" t="s">
        <v>2076</v>
      </c>
      <c r="BO1" s="3" t="s">
        <v>2077</v>
      </c>
      <c r="BP1" s="3" t="s">
        <v>2078</v>
      </c>
      <c r="BQ1" s="3" t="s">
        <v>2079</v>
      </c>
      <c r="BR1" s="3" t="s">
        <v>2080</v>
      </c>
      <c r="BS1" s="3" t="s">
        <v>2081</v>
      </c>
      <c r="BT1" s="3" t="s">
        <v>2082</v>
      </c>
      <c r="BU1" s="3" t="s">
        <v>2083</v>
      </c>
      <c r="BV1" s="3" t="s">
        <v>2084</v>
      </c>
      <c r="BW1" s="3" t="s">
        <v>2085</v>
      </c>
      <c r="BX1" s="3" t="s">
        <v>2086</v>
      </c>
      <c r="BY1" s="3" t="s">
        <v>2087</v>
      </c>
      <c r="BZ1" s="3" t="s">
        <v>2088</v>
      </c>
      <c r="CA1" s="3" t="s">
        <v>2089</v>
      </c>
      <c r="CB1" s="3" t="s">
        <v>2090</v>
      </c>
      <c r="CC1" s="3" t="s">
        <v>2091</v>
      </c>
      <c r="CD1" s="3" t="s">
        <v>2092</v>
      </c>
      <c r="CE1" s="3" t="s">
        <v>2093</v>
      </c>
      <c r="CF1" s="3" t="s">
        <v>2094</v>
      </c>
      <c r="CG1" s="3" t="s">
        <v>2095</v>
      </c>
      <c r="CH1" s="3" t="s">
        <v>2096</v>
      </c>
      <c r="CI1" s="3" t="s">
        <v>2097</v>
      </c>
      <c r="CJ1" s="3" t="s">
        <v>2098</v>
      </c>
      <c r="CK1" s="3" t="s">
        <v>2099</v>
      </c>
      <c r="CL1" s="3" t="s">
        <v>2100</v>
      </c>
      <c r="CM1" s="3" t="s">
        <v>2101</v>
      </c>
      <c r="CN1" s="3" t="s">
        <v>2102</v>
      </c>
      <c r="CO1" s="3" t="s">
        <v>2103</v>
      </c>
      <c r="CP1" s="3" t="s">
        <v>2104</v>
      </c>
      <c r="CQ1" s="3" t="s">
        <v>2105</v>
      </c>
      <c r="CR1" s="3" t="s">
        <v>2106</v>
      </c>
      <c r="CS1" s="3" t="s">
        <v>2107</v>
      </c>
      <c r="CT1" s="3" t="s">
        <v>2108</v>
      </c>
      <c r="CU1" s="3" t="s">
        <v>2109</v>
      </c>
      <c r="CV1" s="3" t="s">
        <v>2110</v>
      </c>
      <c r="CW1" s="3" t="s">
        <v>2111</v>
      </c>
      <c r="CX1" s="3" t="s">
        <v>2112</v>
      </c>
      <c r="CY1" s="3" t="s">
        <v>2113</v>
      </c>
      <c r="CZ1" s="3" t="s">
        <v>2114</v>
      </c>
      <c r="DA1" s="3" t="s">
        <v>2115</v>
      </c>
      <c r="DB1" s="3" t="s">
        <v>2116</v>
      </c>
      <c r="DC1" s="3" t="s">
        <v>2117</v>
      </c>
      <c r="DD1" s="3" t="s">
        <v>2118</v>
      </c>
      <c r="DE1" s="3" t="s">
        <v>2119</v>
      </c>
      <c r="DF1" s="3" t="s">
        <v>2120</v>
      </c>
      <c r="DG1" s="3" t="s">
        <v>2121</v>
      </c>
      <c r="DH1" s="3" t="s">
        <v>2122</v>
      </c>
      <c r="DI1" s="3" t="s">
        <v>2123</v>
      </c>
      <c r="DJ1" s="3" t="s">
        <v>2124</v>
      </c>
      <c r="DK1" s="3" t="s">
        <v>2125</v>
      </c>
      <c r="DL1" s="3" t="s">
        <v>2126</v>
      </c>
      <c r="DM1" s="3" t="s">
        <v>2127</v>
      </c>
      <c r="DN1" s="3" t="s">
        <v>2128</v>
      </c>
      <c r="DO1" s="3" t="s">
        <v>2129</v>
      </c>
      <c r="DP1" s="3" t="s">
        <v>2130</v>
      </c>
      <c r="DQ1" s="3" t="s">
        <v>2131</v>
      </c>
      <c r="DR1" s="3" t="s">
        <v>2132</v>
      </c>
      <c r="DS1" s="3" t="s">
        <v>2133</v>
      </c>
      <c r="DT1" s="3" t="s">
        <v>2134</v>
      </c>
      <c r="DU1" s="3" t="s">
        <v>2135</v>
      </c>
      <c r="DV1" s="3" t="s">
        <v>2136</v>
      </c>
      <c r="DW1" s="3" t="s">
        <v>2137</v>
      </c>
      <c r="DX1" s="3" t="s">
        <v>2138</v>
      </c>
      <c r="DY1" s="3" t="s">
        <v>2139</v>
      </c>
      <c r="DZ1" s="3" t="s">
        <v>2140</v>
      </c>
      <c r="EA1" s="3" t="s">
        <v>2141</v>
      </c>
      <c r="EB1" s="3" t="s">
        <v>2142</v>
      </c>
      <c r="EC1" s="3" t="s">
        <v>2143</v>
      </c>
      <c r="ED1" s="3" t="s">
        <v>2144</v>
      </c>
      <c r="EE1" s="3" t="s">
        <v>2145</v>
      </c>
      <c r="EF1" s="3" t="s">
        <v>2146</v>
      </c>
      <c r="EG1" s="3" t="s">
        <v>2147</v>
      </c>
      <c r="EH1" s="3" t="s">
        <v>2148</v>
      </c>
      <c r="EI1" s="3" t="s">
        <v>2149</v>
      </c>
      <c r="EJ1" s="3" t="s">
        <v>2150</v>
      </c>
      <c r="EK1" s="3" t="s">
        <v>2151</v>
      </c>
      <c r="EL1" s="3" t="s">
        <v>2152</v>
      </c>
      <c r="EM1" s="3" t="s">
        <v>2153</v>
      </c>
      <c r="EN1" s="3" t="s">
        <v>2154</v>
      </c>
      <c r="EO1" s="3" t="s">
        <v>2155</v>
      </c>
      <c r="EP1" s="3" t="s">
        <v>2156</v>
      </c>
      <c r="EQ1" s="3" t="s">
        <v>2157</v>
      </c>
      <c r="ER1" s="3" t="s">
        <v>2158</v>
      </c>
      <c r="ES1" s="3" t="s">
        <v>2159</v>
      </c>
      <c r="ET1" s="3" t="s">
        <v>2160</v>
      </c>
      <c r="EU1" s="3" t="s">
        <v>2161</v>
      </c>
      <c r="EV1" s="3" t="s">
        <v>2162</v>
      </c>
      <c r="EW1" s="3" t="s">
        <v>2163</v>
      </c>
      <c r="EX1" s="3" t="s">
        <v>2164</v>
      </c>
      <c r="EY1" s="3" t="s">
        <v>2165</v>
      </c>
      <c r="EZ1" s="3" t="s">
        <v>2166</v>
      </c>
      <c r="FA1" s="3" t="s">
        <v>2167</v>
      </c>
      <c r="FB1" s="3" t="s">
        <v>2168</v>
      </c>
      <c r="FC1" s="3" t="s">
        <v>2169</v>
      </c>
      <c r="FD1" s="3" t="s">
        <v>2170</v>
      </c>
      <c r="FE1" s="3" t="s">
        <v>2171</v>
      </c>
      <c r="FF1" s="3" t="s">
        <v>2172</v>
      </c>
      <c r="FG1" s="3" t="s">
        <v>2173</v>
      </c>
      <c r="FH1" s="3" t="s">
        <v>2174</v>
      </c>
      <c r="FI1" s="3" t="s">
        <v>2175</v>
      </c>
      <c r="FJ1" s="3" t="s">
        <v>2176</v>
      </c>
      <c r="FK1" s="3" t="s">
        <v>2177</v>
      </c>
      <c r="FL1" s="3" t="s">
        <v>2178</v>
      </c>
      <c r="FM1" s="3" t="s">
        <v>2179</v>
      </c>
      <c r="FN1" s="3" t="s">
        <v>2180</v>
      </c>
      <c r="FO1" s="3" t="s">
        <v>2181</v>
      </c>
      <c r="FP1" s="3" t="s">
        <v>2182</v>
      </c>
      <c r="FQ1" s="3" t="s">
        <v>2183</v>
      </c>
      <c r="FR1" s="3" t="s">
        <v>2184</v>
      </c>
      <c r="FS1" s="3" t="s">
        <v>2185</v>
      </c>
      <c r="FT1" s="3" t="s">
        <v>2186</v>
      </c>
      <c r="FU1" s="3" t="s">
        <v>2187</v>
      </c>
      <c r="FV1" s="3" t="s">
        <v>2188</v>
      </c>
      <c r="FW1" s="3" t="s">
        <v>2189</v>
      </c>
      <c r="FX1" s="3" t="s">
        <v>2190</v>
      </c>
      <c r="FY1" s="3" t="s">
        <v>2191</v>
      </c>
      <c r="FZ1" s="3" t="s">
        <v>2192</v>
      </c>
      <c r="GA1" s="3" t="s">
        <v>2193</v>
      </c>
      <c r="GB1" s="3" t="s">
        <v>2194</v>
      </c>
      <c r="GC1" s="3" t="s">
        <v>2195</v>
      </c>
      <c r="GD1" s="3" t="s">
        <v>2196</v>
      </c>
      <c r="GE1" s="3" t="s">
        <v>2197</v>
      </c>
      <c r="GF1" s="3" t="s">
        <v>2198</v>
      </c>
      <c r="GG1" s="3" t="s">
        <v>2199</v>
      </c>
      <c r="GH1" s="3" t="s">
        <v>2200</v>
      </c>
      <c r="GI1" s="3" t="s">
        <v>2201</v>
      </c>
      <c r="GJ1" s="3" t="s">
        <v>2202</v>
      </c>
      <c r="GK1" s="3" t="s">
        <v>2203</v>
      </c>
      <c r="GL1" s="3" t="s">
        <v>2204</v>
      </c>
      <c r="GM1" s="3" t="s">
        <v>2205</v>
      </c>
      <c r="GN1" s="3" t="s">
        <v>2206</v>
      </c>
      <c r="GO1" s="3" t="s">
        <v>2207</v>
      </c>
      <c r="GP1" s="3" t="s">
        <v>2208</v>
      </c>
      <c r="GQ1" s="3" t="s">
        <v>2209</v>
      </c>
      <c r="GR1" s="3" t="s">
        <v>2210</v>
      </c>
      <c r="GS1" s="3" t="s">
        <v>2211</v>
      </c>
      <c r="GT1" s="3" t="s">
        <v>2212</v>
      </c>
      <c r="GU1" s="3" t="s">
        <v>2213</v>
      </c>
      <c r="GV1" s="3" t="s">
        <v>2214</v>
      </c>
      <c r="GW1" s="3" t="s">
        <v>2215</v>
      </c>
      <c r="GX1" s="3" t="s">
        <v>2216</v>
      </c>
      <c r="GY1" s="3" t="s">
        <v>2217</v>
      </c>
      <c r="GZ1" s="3" t="s">
        <v>2218</v>
      </c>
      <c r="HA1" s="3" t="s">
        <v>2219</v>
      </c>
      <c r="HB1" s="3" t="s">
        <v>2220</v>
      </c>
      <c r="HC1" s="3" t="s">
        <v>2221</v>
      </c>
      <c r="HD1" s="3" t="s">
        <v>2222</v>
      </c>
      <c r="HE1" s="3" t="s">
        <v>2223</v>
      </c>
      <c r="HF1" s="3" t="s">
        <v>2224</v>
      </c>
      <c r="HG1" s="3" t="s">
        <v>2225</v>
      </c>
      <c r="HH1" s="3" t="s">
        <v>2226</v>
      </c>
      <c r="HI1" s="3" t="s">
        <v>2227</v>
      </c>
      <c r="HJ1" s="3" t="s">
        <v>2228</v>
      </c>
      <c r="HK1" s="3" t="s">
        <v>2229</v>
      </c>
      <c r="HL1" s="3" t="s">
        <v>2230</v>
      </c>
      <c r="HM1" s="3" t="s">
        <v>2231</v>
      </c>
      <c r="HN1" s="3" t="s">
        <v>2232</v>
      </c>
      <c r="HO1" s="3" t="s">
        <v>2233</v>
      </c>
      <c r="HP1" s="3" t="s">
        <v>2234</v>
      </c>
      <c r="HQ1" s="3" t="s">
        <v>2235</v>
      </c>
      <c r="HR1" s="3" t="s">
        <v>2236</v>
      </c>
      <c r="HS1" s="3" t="s">
        <v>2237</v>
      </c>
      <c r="HT1" s="3" t="s">
        <v>2238</v>
      </c>
      <c r="HU1" s="3" t="s">
        <v>2239</v>
      </c>
      <c r="HV1" s="3" t="s">
        <v>2240</v>
      </c>
      <c r="HW1" s="3" t="s">
        <v>2241</v>
      </c>
      <c r="HX1" s="3" t="s">
        <v>2242</v>
      </c>
      <c r="HY1" s="3" t="s">
        <v>2243</v>
      </c>
      <c r="HZ1" s="3" t="s">
        <v>2244</v>
      </c>
      <c r="IA1" s="3" t="s">
        <v>2245</v>
      </c>
      <c r="IB1" s="3" t="s">
        <v>2246</v>
      </c>
      <c r="IC1" s="3" t="s">
        <v>2247</v>
      </c>
      <c r="ID1" s="3" t="s">
        <v>2248</v>
      </c>
      <c r="IE1" s="3" t="s">
        <v>2249</v>
      </c>
      <c r="IF1" s="3" t="s">
        <v>2250</v>
      </c>
      <c r="IG1" s="3" t="s">
        <v>2251</v>
      </c>
      <c r="IH1" s="3" t="s">
        <v>2252</v>
      </c>
      <c r="II1" s="3" t="s">
        <v>2253</v>
      </c>
      <c r="IJ1" s="3" t="s">
        <v>2254</v>
      </c>
      <c r="IK1" s="3" t="s">
        <v>2255</v>
      </c>
      <c r="IL1" s="3" t="s">
        <v>2256</v>
      </c>
      <c r="IM1" s="3" t="s">
        <v>2257</v>
      </c>
      <c r="IN1" s="3" t="s">
        <v>2258</v>
      </c>
      <c r="IO1" s="3" t="s">
        <v>2259</v>
      </c>
      <c r="IP1" s="3" t="s">
        <v>2260</v>
      </c>
      <c r="IQ1" s="3" t="s">
        <v>2261</v>
      </c>
    </row>
    <row r="2" spans="1:251">
      <c r="A2" s="4" t="s">
        <v>250</v>
      </c>
      <c r="B2" s="7" t="s">
        <v>259</v>
      </c>
      <c r="C2" s="7" t="s">
        <v>259</v>
      </c>
      <c r="D2" s="7" t="s">
        <v>259</v>
      </c>
      <c r="E2" s="7" t="s">
        <v>259</v>
      </c>
      <c r="F2" s="7" t="s">
        <v>259</v>
      </c>
      <c r="G2" s="7" t="s">
        <v>259</v>
      </c>
      <c r="H2" s="7" t="s">
        <v>259</v>
      </c>
      <c r="I2" s="7" t="s">
        <v>259</v>
      </c>
      <c r="J2" s="7" t="s">
        <v>259</v>
      </c>
      <c r="K2" s="7" t="s">
        <v>259</v>
      </c>
      <c r="L2" s="7" t="s">
        <v>259</v>
      </c>
      <c r="M2" s="7" t="s">
        <v>259</v>
      </c>
      <c r="N2" s="7" t="s">
        <v>259</v>
      </c>
      <c r="O2" s="7" t="s">
        <v>259</v>
      </c>
      <c r="P2" s="7" t="s">
        <v>259</v>
      </c>
      <c r="Q2" s="7" t="s">
        <v>259</v>
      </c>
      <c r="R2" s="7" t="s">
        <v>259</v>
      </c>
      <c r="S2" s="7" t="s">
        <v>259</v>
      </c>
      <c r="T2" s="7" t="s">
        <v>259</v>
      </c>
      <c r="U2" s="7" t="s">
        <v>259</v>
      </c>
      <c r="V2" s="7" t="s">
        <v>259</v>
      </c>
      <c r="W2" s="7" t="s">
        <v>259</v>
      </c>
      <c r="X2" s="7" t="s">
        <v>259</v>
      </c>
      <c r="Y2" s="7" t="s">
        <v>259</v>
      </c>
      <c r="Z2" s="7" t="s">
        <v>259</v>
      </c>
      <c r="AA2" s="7" t="s">
        <v>259</v>
      </c>
      <c r="AB2" s="7" t="s">
        <v>259</v>
      </c>
      <c r="AC2" s="7" t="s">
        <v>259</v>
      </c>
      <c r="AD2" s="7" t="s">
        <v>259</v>
      </c>
      <c r="AE2" s="7" t="s">
        <v>259</v>
      </c>
      <c r="AF2" s="7" t="s">
        <v>259</v>
      </c>
      <c r="AG2" s="7" t="s">
        <v>259</v>
      </c>
      <c r="AH2" s="7" t="s">
        <v>259</v>
      </c>
      <c r="AI2" s="7" t="s">
        <v>259</v>
      </c>
      <c r="AJ2" s="7" t="s">
        <v>259</v>
      </c>
      <c r="AK2" s="7" t="s">
        <v>259</v>
      </c>
      <c r="AL2" s="7" t="s">
        <v>259</v>
      </c>
      <c r="AM2" s="7" t="s">
        <v>259</v>
      </c>
      <c r="AN2" s="7" t="s">
        <v>259</v>
      </c>
      <c r="AO2" s="7" t="s">
        <v>259</v>
      </c>
      <c r="AP2" s="7" t="s">
        <v>259</v>
      </c>
      <c r="AQ2" s="7" t="s">
        <v>259</v>
      </c>
      <c r="AR2" s="7" t="s">
        <v>259</v>
      </c>
      <c r="AS2" s="7" t="s">
        <v>259</v>
      </c>
      <c r="AT2" s="7" t="s">
        <v>259</v>
      </c>
      <c r="AU2" s="7" t="s">
        <v>259</v>
      </c>
      <c r="AV2" s="7" t="s">
        <v>259</v>
      </c>
      <c r="AW2" s="7" t="s">
        <v>259</v>
      </c>
      <c r="AX2" s="7" t="s">
        <v>259</v>
      </c>
      <c r="AY2" s="7" t="s">
        <v>259</v>
      </c>
      <c r="AZ2" s="7" t="s">
        <v>259</v>
      </c>
      <c r="BA2" s="7" t="s">
        <v>259</v>
      </c>
      <c r="BB2" s="7" t="s">
        <v>259</v>
      </c>
      <c r="BC2" s="7" t="s">
        <v>259</v>
      </c>
      <c r="BD2" s="7" t="s">
        <v>259</v>
      </c>
      <c r="BE2" s="7" t="s">
        <v>259</v>
      </c>
      <c r="BF2" s="7" t="s">
        <v>259</v>
      </c>
      <c r="BG2" s="7" t="s">
        <v>259</v>
      </c>
      <c r="BH2" s="7" t="s">
        <v>259</v>
      </c>
      <c r="BI2" s="7" t="s">
        <v>259</v>
      </c>
      <c r="BJ2" s="7" t="s">
        <v>259</v>
      </c>
      <c r="BK2" s="7" t="s">
        <v>259</v>
      </c>
      <c r="BL2" s="7" t="s">
        <v>259</v>
      </c>
      <c r="BM2" s="7" t="s">
        <v>259</v>
      </c>
      <c r="BN2" s="7" t="s">
        <v>259</v>
      </c>
      <c r="BO2" s="7" t="s">
        <v>259</v>
      </c>
      <c r="BP2" s="7" t="s">
        <v>259</v>
      </c>
      <c r="BQ2" s="7" t="s">
        <v>259</v>
      </c>
      <c r="BR2" s="7" t="s">
        <v>259</v>
      </c>
      <c r="BS2" s="7" t="s">
        <v>259</v>
      </c>
      <c r="BT2" s="7" t="s">
        <v>259</v>
      </c>
      <c r="BU2" s="7" t="s">
        <v>259</v>
      </c>
      <c r="BV2" s="7" t="s">
        <v>259</v>
      </c>
      <c r="BW2" s="7" t="s">
        <v>259</v>
      </c>
      <c r="BX2" s="7" t="s">
        <v>259</v>
      </c>
      <c r="BY2" s="7" t="s">
        <v>259</v>
      </c>
      <c r="BZ2" s="7" t="s">
        <v>259</v>
      </c>
      <c r="CA2" s="7" t="s">
        <v>259</v>
      </c>
      <c r="CB2" s="7" t="s">
        <v>259</v>
      </c>
      <c r="CC2" s="7" t="s">
        <v>259</v>
      </c>
      <c r="CD2" s="7" t="s">
        <v>259</v>
      </c>
      <c r="CE2" s="7" t="s">
        <v>259</v>
      </c>
      <c r="CF2" s="7" t="s">
        <v>259</v>
      </c>
      <c r="CG2" s="7" t="s">
        <v>259</v>
      </c>
      <c r="CH2" s="7" t="s">
        <v>259</v>
      </c>
      <c r="CI2" s="7" t="s">
        <v>259</v>
      </c>
      <c r="CJ2" s="7" t="s">
        <v>259</v>
      </c>
      <c r="CK2" s="7" t="s">
        <v>259</v>
      </c>
      <c r="CL2" s="7" t="s">
        <v>259</v>
      </c>
      <c r="CM2" s="7" t="s">
        <v>259</v>
      </c>
      <c r="CN2" s="7" t="s">
        <v>259</v>
      </c>
      <c r="CO2" s="7" t="s">
        <v>259</v>
      </c>
      <c r="CP2" s="7" t="s">
        <v>259</v>
      </c>
      <c r="CQ2" s="7" t="s">
        <v>259</v>
      </c>
      <c r="CR2" s="7" t="s">
        <v>259</v>
      </c>
      <c r="CS2" s="7" t="s">
        <v>259</v>
      </c>
      <c r="CT2" s="7" t="s">
        <v>259</v>
      </c>
      <c r="CU2" s="7" t="s">
        <v>259</v>
      </c>
      <c r="CV2" s="7" t="s">
        <v>259</v>
      </c>
      <c r="CW2" s="7" t="s">
        <v>259</v>
      </c>
      <c r="CX2" s="7" t="s">
        <v>259</v>
      </c>
      <c r="CY2" s="7" t="s">
        <v>259</v>
      </c>
      <c r="CZ2" s="7" t="s">
        <v>259</v>
      </c>
      <c r="DA2" s="7" t="s">
        <v>259</v>
      </c>
      <c r="DB2" s="7" t="s">
        <v>259</v>
      </c>
      <c r="DC2" s="7" t="s">
        <v>259</v>
      </c>
      <c r="DD2" s="7" t="s">
        <v>259</v>
      </c>
      <c r="DE2" s="7" t="s">
        <v>259</v>
      </c>
      <c r="DF2" s="7" t="s">
        <v>259</v>
      </c>
      <c r="DG2" s="7" t="s">
        <v>259</v>
      </c>
      <c r="DH2" s="7" t="s">
        <v>259</v>
      </c>
      <c r="DI2" s="7" t="s">
        <v>259</v>
      </c>
      <c r="DJ2" s="7" t="s">
        <v>259</v>
      </c>
      <c r="DK2" s="7" t="s">
        <v>259</v>
      </c>
      <c r="DL2" s="7" t="s">
        <v>259</v>
      </c>
      <c r="DM2" s="7" t="s">
        <v>259</v>
      </c>
      <c r="DN2" s="7" t="s">
        <v>259</v>
      </c>
      <c r="DO2" s="7" t="s">
        <v>259</v>
      </c>
      <c r="DP2" s="7" t="s">
        <v>259</v>
      </c>
      <c r="DQ2" s="7" t="s">
        <v>259</v>
      </c>
      <c r="DR2" s="7" t="s">
        <v>259</v>
      </c>
      <c r="DS2" s="7" t="s">
        <v>259</v>
      </c>
      <c r="DT2" s="7" t="s">
        <v>259</v>
      </c>
      <c r="DU2" s="7" t="s">
        <v>259</v>
      </c>
      <c r="DV2" s="7" t="s">
        <v>259</v>
      </c>
      <c r="DW2" s="7" t="s">
        <v>259</v>
      </c>
      <c r="DX2" s="7" t="s">
        <v>259</v>
      </c>
      <c r="DY2" s="7" t="s">
        <v>259</v>
      </c>
      <c r="DZ2" s="7" t="s">
        <v>259</v>
      </c>
      <c r="EA2" s="7" t="s">
        <v>259</v>
      </c>
      <c r="EB2" s="7" t="s">
        <v>259</v>
      </c>
      <c r="EC2" s="7" t="s">
        <v>259</v>
      </c>
      <c r="ED2" s="7" t="s">
        <v>259</v>
      </c>
      <c r="EE2" s="7" t="s">
        <v>259</v>
      </c>
      <c r="EF2" s="7" t="s">
        <v>259</v>
      </c>
      <c r="EG2" s="7" t="s">
        <v>259</v>
      </c>
      <c r="EH2" s="7" t="s">
        <v>259</v>
      </c>
      <c r="EI2" s="7" t="s">
        <v>259</v>
      </c>
      <c r="EJ2" s="7" t="s">
        <v>259</v>
      </c>
      <c r="EK2" s="7" t="s">
        <v>259</v>
      </c>
      <c r="EL2" s="7" t="s">
        <v>259</v>
      </c>
      <c r="EM2" s="7" t="s">
        <v>259</v>
      </c>
      <c r="EN2" s="7" t="s">
        <v>259</v>
      </c>
      <c r="EO2" s="7" t="s">
        <v>259</v>
      </c>
      <c r="EP2" s="7" t="s">
        <v>259</v>
      </c>
      <c r="EQ2" s="7" t="s">
        <v>259</v>
      </c>
      <c r="ER2" s="7" t="s">
        <v>259</v>
      </c>
      <c r="ES2" s="7" t="s">
        <v>259</v>
      </c>
      <c r="ET2" s="7" t="s">
        <v>259</v>
      </c>
      <c r="EU2" s="7" t="s">
        <v>259</v>
      </c>
      <c r="EV2" s="7" t="s">
        <v>259</v>
      </c>
      <c r="EW2" s="7" t="s">
        <v>259</v>
      </c>
      <c r="EX2" s="7" t="s">
        <v>259</v>
      </c>
      <c r="EY2" s="7" t="s">
        <v>259</v>
      </c>
      <c r="EZ2" s="7" t="s">
        <v>259</v>
      </c>
      <c r="FA2" s="7" t="s">
        <v>259</v>
      </c>
      <c r="FB2" s="7" t="s">
        <v>259</v>
      </c>
      <c r="FC2" s="7" t="s">
        <v>259</v>
      </c>
      <c r="FD2" s="7" t="s">
        <v>259</v>
      </c>
      <c r="FE2" s="7" t="s">
        <v>259</v>
      </c>
      <c r="FF2" s="7" t="s">
        <v>259</v>
      </c>
      <c r="FG2" s="7" t="s">
        <v>259</v>
      </c>
      <c r="FH2" s="7" t="s">
        <v>259</v>
      </c>
      <c r="FI2" s="7" t="s">
        <v>259</v>
      </c>
      <c r="FJ2" s="7" t="s">
        <v>259</v>
      </c>
      <c r="FK2" s="7" t="s">
        <v>259</v>
      </c>
      <c r="FL2" s="7" t="s">
        <v>259</v>
      </c>
      <c r="FM2" s="7" t="s">
        <v>259</v>
      </c>
      <c r="FN2" s="7" t="s">
        <v>259</v>
      </c>
      <c r="FO2" s="7" t="s">
        <v>259</v>
      </c>
      <c r="FP2" s="7" t="s">
        <v>259</v>
      </c>
      <c r="FQ2" s="7" t="s">
        <v>259</v>
      </c>
      <c r="FR2" s="7" t="s">
        <v>259</v>
      </c>
      <c r="FS2" s="7" t="s">
        <v>259</v>
      </c>
      <c r="FT2" s="7" t="s">
        <v>259</v>
      </c>
      <c r="FU2" s="7" t="s">
        <v>259</v>
      </c>
      <c r="FV2" s="7" t="s">
        <v>259</v>
      </c>
      <c r="FW2" s="7" t="s">
        <v>259</v>
      </c>
      <c r="FX2" s="7" t="s">
        <v>259</v>
      </c>
      <c r="FY2" s="7" t="s">
        <v>259</v>
      </c>
      <c r="FZ2" s="7" t="s">
        <v>259</v>
      </c>
      <c r="GA2" s="7" t="s">
        <v>259</v>
      </c>
      <c r="GB2" s="7" t="s">
        <v>259</v>
      </c>
      <c r="GC2" s="7" t="s">
        <v>259</v>
      </c>
      <c r="GD2" s="7" t="s">
        <v>259</v>
      </c>
      <c r="GE2" s="7" t="s">
        <v>259</v>
      </c>
      <c r="GF2" s="7" t="s">
        <v>259</v>
      </c>
      <c r="GG2" s="7" t="s">
        <v>259</v>
      </c>
      <c r="GH2" s="7" t="s">
        <v>259</v>
      </c>
      <c r="GI2" s="7" t="s">
        <v>259</v>
      </c>
      <c r="GJ2" s="7" t="s">
        <v>259</v>
      </c>
      <c r="GK2" s="7" t="s">
        <v>259</v>
      </c>
      <c r="GL2" s="7" t="s">
        <v>259</v>
      </c>
      <c r="GM2" s="7" t="s">
        <v>259</v>
      </c>
      <c r="GN2" s="7" t="s">
        <v>259</v>
      </c>
      <c r="GO2" s="7" t="s">
        <v>259</v>
      </c>
      <c r="GP2" s="7" t="s">
        <v>259</v>
      </c>
      <c r="GQ2" s="7" t="s">
        <v>259</v>
      </c>
      <c r="GR2" s="7" t="s">
        <v>259</v>
      </c>
      <c r="GS2" s="7" t="s">
        <v>259</v>
      </c>
      <c r="GT2" s="7" t="s">
        <v>259</v>
      </c>
      <c r="GU2" s="7" t="s">
        <v>259</v>
      </c>
      <c r="GV2" s="7" t="s">
        <v>259</v>
      </c>
      <c r="GW2" s="7" t="s">
        <v>259</v>
      </c>
      <c r="GX2" s="7" t="s">
        <v>259</v>
      </c>
      <c r="GY2" s="7" t="s">
        <v>259</v>
      </c>
      <c r="GZ2" s="7" t="s">
        <v>259</v>
      </c>
      <c r="HA2" s="7" t="s">
        <v>259</v>
      </c>
      <c r="HB2" s="7" t="s">
        <v>259</v>
      </c>
      <c r="HC2" s="7" t="s">
        <v>259</v>
      </c>
      <c r="HD2" s="7" t="s">
        <v>259</v>
      </c>
      <c r="HE2" s="7" t="s">
        <v>259</v>
      </c>
      <c r="HF2" s="7" t="s">
        <v>259</v>
      </c>
      <c r="HG2" s="7" t="s">
        <v>259</v>
      </c>
      <c r="HH2" s="7" t="s">
        <v>259</v>
      </c>
      <c r="HI2" s="7" t="s">
        <v>259</v>
      </c>
      <c r="HJ2" s="7" t="s">
        <v>259</v>
      </c>
      <c r="HK2" s="7" t="s">
        <v>259</v>
      </c>
      <c r="HL2" s="7" t="s">
        <v>259</v>
      </c>
      <c r="HM2" s="7" t="s">
        <v>259</v>
      </c>
      <c r="HN2" s="7" t="s">
        <v>259</v>
      </c>
      <c r="HO2" s="7" t="s">
        <v>259</v>
      </c>
      <c r="HP2" s="7" t="s">
        <v>259</v>
      </c>
      <c r="HQ2" s="7" t="s">
        <v>259</v>
      </c>
      <c r="HR2" s="7" t="s">
        <v>259</v>
      </c>
      <c r="HS2" s="7" t="s">
        <v>259</v>
      </c>
      <c r="HT2" s="7" t="s">
        <v>259</v>
      </c>
      <c r="HU2" s="7" t="s">
        <v>259</v>
      </c>
      <c r="HV2" s="7" t="s">
        <v>259</v>
      </c>
      <c r="HW2" s="7" t="s">
        <v>259</v>
      </c>
      <c r="HX2" s="7" t="s">
        <v>259</v>
      </c>
      <c r="HY2" s="7" t="s">
        <v>259</v>
      </c>
      <c r="HZ2" s="7" t="s">
        <v>259</v>
      </c>
      <c r="IA2" s="7" t="s">
        <v>259</v>
      </c>
      <c r="IB2" s="7" t="s">
        <v>259</v>
      </c>
      <c r="IC2" s="7" t="s">
        <v>259</v>
      </c>
      <c r="ID2" s="7" t="s">
        <v>259</v>
      </c>
      <c r="IE2" s="7" t="s">
        <v>259</v>
      </c>
      <c r="IF2" s="7" t="s">
        <v>259</v>
      </c>
      <c r="IG2" s="7" t="s">
        <v>259</v>
      </c>
      <c r="IH2" s="7" t="s">
        <v>259</v>
      </c>
      <c r="II2" s="7" t="s">
        <v>259</v>
      </c>
      <c r="IJ2" s="7" t="s">
        <v>259</v>
      </c>
      <c r="IK2" s="7" t="s">
        <v>259</v>
      </c>
      <c r="IL2" s="7" t="s">
        <v>259</v>
      </c>
      <c r="IM2" s="7" t="s">
        <v>259</v>
      </c>
      <c r="IN2" s="7" t="s">
        <v>259</v>
      </c>
      <c r="IO2" s="7" t="s">
        <v>259</v>
      </c>
      <c r="IP2" s="7" t="s">
        <v>259</v>
      </c>
      <c r="IQ2" s="7" t="s">
        <v>259</v>
      </c>
    </row>
    <row r="3" spans="1:251">
      <c r="A3" s="4" t="s">
        <v>251</v>
      </c>
      <c r="B3" s="8" t="s">
        <v>260</v>
      </c>
      <c r="C3" s="8" t="s">
        <v>260</v>
      </c>
      <c r="D3" s="8" t="s">
        <v>260</v>
      </c>
      <c r="E3" s="8" t="s">
        <v>260</v>
      </c>
      <c r="F3" s="8" t="s">
        <v>260</v>
      </c>
      <c r="G3" s="8" t="s">
        <v>260</v>
      </c>
      <c r="H3" s="8" t="s">
        <v>260</v>
      </c>
      <c r="I3" s="8" t="s">
        <v>260</v>
      </c>
      <c r="J3" s="8" t="s">
        <v>260</v>
      </c>
      <c r="K3" s="8" t="s">
        <v>260</v>
      </c>
      <c r="L3" s="8" t="s">
        <v>260</v>
      </c>
      <c r="M3" s="8" t="s">
        <v>260</v>
      </c>
      <c r="N3" s="8" t="s">
        <v>260</v>
      </c>
      <c r="O3" s="8" t="s">
        <v>260</v>
      </c>
      <c r="P3" s="8" t="s">
        <v>260</v>
      </c>
      <c r="Q3" s="8" t="s">
        <v>260</v>
      </c>
      <c r="R3" s="8" t="s">
        <v>260</v>
      </c>
      <c r="S3" s="8" t="s">
        <v>260</v>
      </c>
      <c r="T3" s="8" t="s">
        <v>260</v>
      </c>
      <c r="U3" s="8" t="s">
        <v>260</v>
      </c>
      <c r="V3" s="8" t="s">
        <v>260</v>
      </c>
      <c r="W3" s="8" t="s">
        <v>260</v>
      </c>
      <c r="X3" s="8" t="s">
        <v>260</v>
      </c>
      <c r="Y3" s="8" t="s">
        <v>260</v>
      </c>
      <c r="Z3" s="8" t="s">
        <v>260</v>
      </c>
      <c r="AA3" s="8" t="s">
        <v>260</v>
      </c>
      <c r="AB3" s="8" t="s">
        <v>260</v>
      </c>
      <c r="AC3" s="8" t="s">
        <v>260</v>
      </c>
      <c r="AD3" s="8" t="s">
        <v>260</v>
      </c>
      <c r="AE3" s="8" t="s">
        <v>260</v>
      </c>
      <c r="AF3" s="8" t="s">
        <v>260</v>
      </c>
      <c r="AG3" s="8" t="s">
        <v>260</v>
      </c>
      <c r="AH3" s="8" t="s">
        <v>260</v>
      </c>
      <c r="AI3" s="8" t="s">
        <v>260</v>
      </c>
      <c r="AJ3" s="8" t="s">
        <v>260</v>
      </c>
      <c r="AK3" s="8" t="s">
        <v>260</v>
      </c>
      <c r="AL3" s="8" t="s">
        <v>260</v>
      </c>
      <c r="AM3" s="8" t="s">
        <v>260</v>
      </c>
      <c r="AN3" s="8" t="s">
        <v>260</v>
      </c>
      <c r="AO3" s="8" t="s">
        <v>260</v>
      </c>
      <c r="AP3" s="8" t="s">
        <v>260</v>
      </c>
      <c r="AQ3" s="8" t="s">
        <v>260</v>
      </c>
      <c r="AR3" s="8" t="s">
        <v>260</v>
      </c>
      <c r="AS3" s="8" t="s">
        <v>260</v>
      </c>
      <c r="AT3" s="8" t="s">
        <v>260</v>
      </c>
      <c r="AU3" s="8" t="s">
        <v>260</v>
      </c>
      <c r="AV3" s="8" t="s">
        <v>260</v>
      </c>
      <c r="AW3" s="8" t="s">
        <v>260</v>
      </c>
      <c r="AX3" s="8" t="s">
        <v>260</v>
      </c>
      <c r="AY3" s="8" t="s">
        <v>260</v>
      </c>
      <c r="AZ3" s="8" t="s">
        <v>260</v>
      </c>
      <c r="BA3" s="8" t="s">
        <v>260</v>
      </c>
      <c r="BB3" s="8" t="s">
        <v>260</v>
      </c>
      <c r="BC3" s="8" t="s">
        <v>260</v>
      </c>
      <c r="BD3" s="8" t="s">
        <v>260</v>
      </c>
      <c r="BE3" s="8" t="s">
        <v>260</v>
      </c>
      <c r="BF3" s="8" t="s">
        <v>260</v>
      </c>
      <c r="BG3" s="8" t="s">
        <v>260</v>
      </c>
      <c r="BH3" s="8" t="s">
        <v>260</v>
      </c>
      <c r="BI3" s="8" t="s">
        <v>260</v>
      </c>
      <c r="BJ3" s="8" t="s">
        <v>260</v>
      </c>
      <c r="BK3" s="8" t="s">
        <v>260</v>
      </c>
      <c r="BL3" s="8" t="s">
        <v>260</v>
      </c>
      <c r="BM3" s="8" t="s">
        <v>260</v>
      </c>
      <c r="BN3" s="8" t="s">
        <v>260</v>
      </c>
      <c r="BO3" s="8" t="s">
        <v>260</v>
      </c>
      <c r="BP3" s="8" t="s">
        <v>260</v>
      </c>
      <c r="BQ3" s="8" t="s">
        <v>260</v>
      </c>
      <c r="BR3" s="8" t="s">
        <v>260</v>
      </c>
      <c r="BS3" s="8" t="s">
        <v>260</v>
      </c>
      <c r="BT3" s="8" t="s">
        <v>260</v>
      </c>
      <c r="BU3" s="8" t="s">
        <v>260</v>
      </c>
      <c r="BV3" s="8" t="s">
        <v>260</v>
      </c>
      <c r="BW3" s="8" t="s">
        <v>260</v>
      </c>
      <c r="BX3" s="8" t="s">
        <v>260</v>
      </c>
      <c r="BY3" s="8" t="s">
        <v>260</v>
      </c>
      <c r="BZ3" s="8" t="s">
        <v>260</v>
      </c>
      <c r="CA3" s="8" t="s">
        <v>260</v>
      </c>
      <c r="CB3" s="8" t="s">
        <v>260</v>
      </c>
      <c r="CC3" s="8" t="s">
        <v>260</v>
      </c>
      <c r="CD3" s="8" t="s">
        <v>260</v>
      </c>
      <c r="CE3" s="8" t="s">
        <v>260</v>
      </c>
      <c r="CF3" s="8" t="s">
        <v>260</v>
      </c>
      <c r="CG3" s="8" t="s">
        <v>260</v>
      </c>
      <c r="CH3" s="8" t="s">
        <v>260</v>
      </c>
      <c r="CI3" s="8" t="s">
        <v>260</v>
      </c>
      <c r="CJ3" s="8" t="s">
        <v>260</v>
      </c>
      <c r="CK3" s="8" t="s">
        <v>260</v>
      </c>
      <c r="CL3" s="8" t="s">
        <v>260</v>
      </c>
      <c r="CM3" s="8" t="s">
        <v>260</v>
      </c>
      <c r="CN3" s="8" t="s">
        <v>260</v>
      </c>
      <c r="CO3" s="8" t="s">
        <v>260</v>
      </c>
      <c r="CP3" s="8" t="s">
        <v>260</v>
      </c>
      <c r="CQ3" s="8" t="s">
        <v>260</v>
      </c>
      <c r="CR3" s="8" t="s">
        <v>260</v>
      </c>
      <c r="CS3" s="8" t="s">
        <v>260</v>
      </c>
      <c r="CT3" s="8" t="s">
        <v>260</v>
      </c>
      <c r="CU3" s="8" t="s">
        <v>260</v>
      </c>
      <c r="CV3" s="8" t="s">
        <v>260</v>
      </c>
      <c r="CW3" s="8" t="s">
        <v>260</v>
      </c>
      <c r="CX3" s="8" t="s">
        <v>260</v>
      </c>
      <c r="CY3" s="8" t="s">
        <v>260</v>
      </c>
      <c r="CZ3" s="8" t="s">
        <v>260</v>
      </c>
      <c r="DA3" s="8" t="s">
        <v>260</v>
      </c>
      <c r="DB3" s="8" t="s">
        <v>260</v>
      </c>
      <c r="DC3" s="8" t="s">
        <v>260</v>
      </c>
      <c r="DD3" s="8" t="s">
        <v>260</v>
      </c>
      <c r="DE3" s="8" t="s">
        <v>260</v>
      </c>
      <c r="DF3" s="8" t="s">
        <v>260</v>
      </c>
      <c r="DG3" s="8" t="s">
        <v>260</v>
      </c>
      <c r="DH3" s="8" t="s">
        <v>260</v>
      </c>
      <c r="DI3" s="8" t="s">
        <v>260</v>
      </c>
      <c r="DJ3" s="8" t="s">
        <v>260</v>
      </c>
      <c r="DK3" s="8" t="s">
        <v>260</v>
      </c>
      <c r="DL3" s="8" t="s">
        <v>260</v>
      </c>
      <c r="DM3" s="8" t="s">
        <v>260</v>
      </c>
      <c r="DN3" s="8" t="s">
        <v>260</v>
      </c>
      <c r="DO3" s="8" t="s">
        <v>260</v>
      </c>
      <c r="DP3" s="8" t="s">
        <v>260</v>
      </c>
      <c r="DQ3" s="8" t="s">
        <v>260</v>
      </c>
      <c r="DR3" s="8" t="s">
        <v>260</v>
      </c>
      <c r="DS3" s="8" t="s">
        <v>260</v>
      </c>
      <c r="DT3" s="8" t="s">
        <v>260</v>
      </c>
      <c r="DU3" s="8" t="s">
        <v>260</v>
      </c>
      <c r="DV3" s="8" t="s">
        <v>260</v>
      </c>
      <c r="DW3" s="8" t="s">
        <v>260</v>
      </c>
      <c r="DX3" s="8" t="s">
        <v>260</v>
      </c>
      <c r="DY3" s="8" t="s">
        <v>260</v>
      </c>
      <c r="DZ3" s="8" t="s">
        <v>260</v>
      </c>
      <c r="EA3" s="8" t="s">
        <v>260</v>
      </c>
      <c r="EB3" s="8" t="s">
        <v>260</v>
      </c>
      <c r="EC3" s="8" t="s">
        <v>260</v>
      </c>
      <c r="ED3" s="8" t="s">
        <v>260</v>
      </c>
      <c r="EE3" s="8" t="s">
        <v>260</v>
      </c>
      <c r="EF3" s="8" t="s">
        <v>260</v>
      </c>
      <c r="EG3" s="8" t="s">
        <v>260</v>
      </c>
      <c r="EH3" s="8" t="s">
        <v>260</v>
      </c>
      <c r="EI3" s="8" t="s">
        <v>260</v>
      </c>
      <c r="EJ3" s="8" t="s">
        <v>260</v>
      </c>
      <c r="EK3" s="8" t="s">
        <v>260</v>
      </c>
      <c r="EL3" s="8" t="s">
        <v>260</v>
      </c>
      <c r="EM3" s="8" t="s">
        <v>260</v>
      </c>
      <c r="EN3" s="8" t="s">
        <v>260</v>
      </c>
      <c r="EO3" s="8" t="s">
        <v>260</v>
      </c>
      <c r="EP3" s="8" t="s">
        <v>260</v>
      </c>
      <c r="EQ3" s="8" t="s">
        <v>260</v>
      </c>
      <c r="ER3" s="8" t="s">
        <v>260</v>
      </c>
      <c r="ES3" s="8" t="s">
        <v>260</v>
      </c>
      <c r="ET3" s="8" t="s">
        <v>260</v>
      </c>
      <c r="EU3" s="8" t="s">
        <v>260</v>
      </c>
      <c r="EV3" s="8" t="s">
        <v>260</v>
      </c>
      <c r="EW3" s="8" t="s">
        <v>260</v>
      </c>
      <c r="EX3" s="8" t="s">
        <v>260</v>
      </c>
      <c r="EY3" s="8" t="s">
        <v>260</v>
      </c>
      <c r="EZ3" s="8" t="s">
        <v>260</v>
      </c>
      <c r="FA3" s="8" t="s">
        <v>260</v>
      </c>
      <c r="FB3" s="8" t="s">
        <v>260</v>
      </c>
      <c r="FC3" s="8" t="s">
        <v>260</v>
      </c>
      <c r="FD3" s="8" t="s">
        <v>260</v>
      </c>
      <c r="FE3" s="8" t="s">
        <v>260</v>
      </c>
      <c r="FF3" s="8" t="s">
        <v>260</v>
      </c>
      <c r="FG3" s="8" t="s">
        <v>260</v>
      </c>
      <c r="FH3" s="8" t="s">
        <v>260</v>
      </c>
      <c r="FI3" s="8" t="s">
        <v>260</v>
      </c>
      <c r="FJ3" s="8" t="s">
        <v>260</v>
      </c>
      <c r="FK3" s="8" t="s">
        <v>260</v>
      </c>
      <c r="FL3" s="8" t="s">
        <v>260</v>
      </c>
      <c r="FM3" s="8" t="s">
        <v>260</v>
      </c>
      <c r="FN3" s="8" t="s">
        <v>260</v>
      </c>
      <c r="FO3" s="8" t="s">
        <v>260</v>
      </c>
      <c r="FP3" s="8" t="s">
        <v>260</v>
      </c>
      <c r="FQ3" s="8" t="s">
        <v>260</v>
      </c>
      <c r="FR3" s="8" t="s">
        <v>260</v>
      </c>
      <c r="FS3" s="8" t="s">
        <v>260</v>
      </c>
      <c r="FT3" s="8" t="s">
        <v>260</v>
      </c>
      <c r="FU3" s="8" t="s">
        <v>260</v>
      </c>
      <c r="FV3" s="8" t="s">
        <v>260</v>
      </c>
      <c r="FW3" s="8" t="s">
        <v>260</v>
      </c>
      <c r="FX3" s="8" t="s">
        <v>260</v>
      </c>
      <c r="FY3" s="8" t="s">
        <v>260</v>
      </c>
      <c r="FZ3" s="8" t="s">
        <v>260</v>
      </c>
      <c r="GA3" s="8" t="s">
        <v>260</v>
      </c>
      <c r="GB3" s="8" t="s">
        <v>260</v>
      </c>
      <c r="GC3" s="8" t="s">
        <v>260</v>
      </c>
      <c r="GD3" s="8" t="s">
        <v>260</v>
      </c>
      <c r="GE3" s="8" t="s">
        <v>260</v>
      </c>
      <c r="GF3" s="8" t="s">
        <v>260</v>
      </c>
      <c r="GG3" s="8" t="s">
        <v>260</v>
      </c>
      <c r="GH3" s="8" t="s">
        <v>260</v>
      </c>
      <c r="GI3" s="8" t="s">
        <v>260</v>
      </c>
      <c r="GJ3" s="8" t="s">
        <v>260</v>
      </c>
      <c r="GK3" s="8" t="s">
        <v>260</v>
      </c>
      <c r="GL3" s="8" t="s">
        <v>260</v>
      </c>
      <c r="GM3" s="8" t="s">
        <v>260</v>
      </c>
      <c r="GN3" s="8" t="s">
        <v>260</v>
      </c>
      <c r="GO3" s="8" t="s">
        <v>260</v>
      </c>
      <c r="GP3" s="8" t="s">
        <v>260</v>
      </c>
      <c r="GQ3" s="8" t="s">
        <v>260</v>
      </c>
      <c r="GR3" s="8" t="s">
        <v>260</v>
      </c>
      <c r="GS3" s="8" t="s">
        <v>260</v>
      </c>
      <c r="GT3" s="8" t="s">
        <v>260</v>
      </c>
      <c r="GU3" s="8" t="s">
        <v>260</v>
      </c>
      <c r="GV3" s="8" t="s">
        <v>260</v>
      </c>
      <c r="GW3" s="8" t="s">
        <v>260</v>
      </c>
      <c r="GX3" s="8" t="s">
        <v>260</v>
      </c>
      <c r="GY3" s="8" t="s">
        <v>260</v>
      </c>
      <c r="GZ3" s="8" t="s">
        <v>260</v>
      </c>
      <c r="HA3" s="8" t="s">
        <v>260</v>
      </c>
      <c r="HB3" s="8" t="s">
        <v>260</v>
      </c>
      <c r="HC3" s="8" t="s">
        <v>260</v>
      </c>
      <c r="HD3" s="8" t="s">
        <v>260</v>
      </c>
      <c r="HE3" s="8" t="s">
        <v>260</v>
      </c>
      <c r="HF3" s="8" t="s">
        <v>260</v>
      </c>
      <c r="HG3" s="8" t="s">
        <v>260</v>
      </c>
      <c r="HH3" s="8" t="s">
        <v>260</v>
      </c>
      <c r="HI3" s="8" t="s">
        <v>260</v>
      </c>
      <c r="HJ3" s="8" t="s">
        <v>260</v>
      </c>
      <c r="HK3" s="8" t="s">
        <v>260</v>
      </c>
      <c r="HL3" s="8" t="s">
        <v>260</v>
      </c>
      <c r="HM3" s="8" t="s">
        <v>260</v>
      </c>
      <c r="HN3" s="8" t="s">
        <v>260</v>
      </c>
      <c r="HO3" s="8" t="s">
        <v>260</v>
      </c>
      <c r="HP3" s="8" t="s">
        <v>260</v>
      </c>
      <c r="HQ3" s="8" t="s">
        <v>260</v>
      </c>
      <c r="HR3" s="8" t="s">
        <v>260</v>
      </c>
      <c r="HS3" s="8" t="s">
        <v>260</v>
      </c>
      <c r="HT3" s="8" t="s">
        <v>260</v>
      </c>
      <c r="HU3" s="8" t="s">
        <v>260</v>
      </c>
      <c r="HV3" s="8" t="s">
        <v>260</v>
      </c>
      <c r="HW3" s="8" t="s">
        <v>260</v>
      </c>
      <c r="HX3" s="8" t="s">
        <v>260</v>
      </c>
      <c r="HY3" s="8" t="s">
        <v>260</v>
      </c>
      <c r="HZ3" s="8" t="s">
        <v>260</v>
      </c>
      <c r="IA3" s="8" t="s">
        <v>260</v>
      </c>
      <c r="IB3" s="8" t="s">
        <v>260</v>
      </c>
      <c r="IC3" s="8" t="s">
        <v>260</v>
      </c>
      <c r="ID3" s="8" t="s">
        <v>260</v>
      </c>
      <c r="IE3" s="8" t="s">
        <v>260</v>
      </c>
      <c r="IF3" s="8" t="s">
        <v>260</v>
      </c>
      <c r="IG3" s="8" t="s">
        <v>260</v>
      </c>
      <c r="IH3" s="8" t="s">
        <v>260</v>
      </c>
      <c r="II3" s="8" t="s">
        <v>260</v>
      </c>
      <c r="IJ3" s="8" t="s">
        <v>260</v>
      </c>
      <c r="IK3" s="8" t="s">
        <v>260</v>
      </c>
      <c r="IL3" s="8" t="s">
        <v>260</v>
      </c>
      <c r="IM3" s="8" t="s">
        <v>260</v>
      </c>
      <c r="IN3" s="8" t="s">
        <v>260</v>
      </c>
      <c r="IO3" s="8" t="s">
        <v>260</v>
      </c>
      <c r="IP3" s="8" t="s">
        <v>260</v>
      </c>
      <c r="IQ3" s="8" t="s">
        <v>260</v>
      </c>
    </row>
    <row r="4" spans="1:251">
      <c r="A4" s="4" t="s">
        <v>252</v>
      </c>
      <c r="B4" s="8" t="s">
        <v>261</v>
      </c>
      <c r="C4" s="8" t="s">
        <v>261</v>
      </c>
      <c r="D4" s="8" t="s">
        <v>261</v>
      </c>
      <c r="E4" s="8" t="s">
        <v>261</v>
      </c>
      <c r="F4" s="8" t="s">
        <v>261</v>
      </c>
      <c r="G4" s="8" t="s">
        <v>261</v>
      </c>
      <c r="H4" s="8" t="s">
        <v>261</v>
      </c>
      <c r="I4" s="8" t="s">
        <v>261</v>
      </c>
      <c r="J4" s="8" t="s">
        <v>261</v>
      </c>
      <c r="K4" s="8" t="s">
        <v>261</v>
      </c>
      <c r="L4" s="8" t="s">
        <v>261</v>
      </c>
      <c r="M4" s="8" t="s">
        <v>261</v>
      </c>
      <c r="N4" s="8" t="s">
        <v>261</v>
      </c>
      <c r="O4" s="8" t="s">
        <v>261</v>
      </c>
      <c r="P4" s="8" t="s">
        <v>261</v>
      </c>
      <c r="Q4" s="8" t="s">
        <v>261</v>
      </c>
      <c r="R4" s="8" t="s">
        <v>261</v>
      </c>
      <c r="S4" s="8" t="s">
        <v>261</v>
      </c>
      <c r="T4" s="8" t="s">
        <v>261</v>
      </c>
      <c r="U4" s="8" t="s">
        <v>261</v>
      </c>
      <c r="V4" s="8" t="s">
        <v>261</v>
      </c>
      <c r="W4" s="8" t="s">
        <v>261</v>
      </c>
      <c r="X4" s="8" t="s">
        <v>261</v>
      </c>
      <c r="Y4" s="8" t="s">
        <v>261</v>
      </c>
      <c r="Z4" s="8" t="s">
        <v>261</v>
      </c>
      <c r="AA4" s="8" t="s">
        <v>261</v>
      </c>
      <c r="AB4" s="8" t="s">
        <v>261</v>
      </c>
      <c r="AC4" s="8" t="s">
        <v>261</v>
      </c>
      <c r="AD4" s="8" t="s">
        <v>261</v>
      </c>
      <c r="AE4" s="8" t="s">
        <v>261</v>
      </c>
      <c r="AF4" s="8" t="s">
        <v>261</v>
      </c>
      <c r="AG4" s="8" t="s">
        <v>261</v>
      </c>
      <c r="AH4" s="8" t="s">
        <v>261</v>
      </c>
      <c r="AI4" s="8" t="s">
        <v>261</v>
      </c>
      <c r="AJ4" s="8" t="s">
        <v>261</v>
      </c>
      <c r="AK4" s="8" t="s">
        <v>261</v>
      </c>
      <c r="AL4" s="8" t="s">
        <v>261</v>
      </c>
      <c r="AM4" s="8" t="s">
        <v>261</v>
      </c>
      <c r="AN4" s="8" t="s">
        <v>261</v>
      </c>
      <c r="AO4" s="8" t="s">
        <v>261</v>
      </c>
      <c r="AP4" s="8" t="s">
        <v>261</v>
      </c>
      <c r="AQ4" s="8" t="s">
        <v>261</v>
      </c>
      <c r="AR4" s="8" t="s">
        <v>261</v>
      </c>
      <c r="AS4" s="8" t="s">
        <v>261</v>
      </c>
      <c r="AT4" s="8" t="s">
        <v>261</v>
      </c>
      <c r="AU4" s="8" t="s">
        <v>261</v>
      </c>
      <c r="AV4" s="8" t="s">
        <v>261</v>
      </c>
      <c r="AW4" s="8" t="s">
        <v>261</v>
      </c>
      <c r="AX4" s="8" t="s">
        <v>261</v>
      </c>
      <c r="AY4" s="8" t="s">
        <v>261</v>
      </c>
      <c r="AZ4" s="8" t="s">
        <v>261</v>
      </c>
      <c r="BA4" s="8" t="s">
        <v>261</v>
      </c>
      <c r="BB4" s="8" t="s">
        <v>261</v>
      </c>
      <c r="BC4" s="8" t="s">
        <v>261</v>
      </c>
      <c r="BD4" s="8" t="s">
        <v>261</v>
      </c>
      <c r="BE4" s="8" t="s">
        <v>261</v>
      </c>
      <c r="BF4" s="8" t="s">
        <v>261</v>
      </c>
      <c r="BG4" s="8" t="s">
        <v>261</v>
      </c>
      <c r="BH4" s="8" t="s">
        <v>261</v>
      </c>
      <c r="BI4" s="8" t="s">
        <v>261</v>
      </c>
      <c r="BJ4" s="8" t="s">
        <v>261</v>
      </c>
      <c r="BK4" s="8" t="s">
        <v>261</v>
      </c>
      <c r="BL4" s="8" t="s">
        <v>261</v>
      </c>
      <c r="BM4" s="8" t="s">
        <v>261</v>
      </c>
      <c r="BN4" s="8" t="s">
        <v>261</v>
      </c>
      <c r="BO4" s="8" t="s">
        <v>261</v>
      </c>
      <c r="BP4" s="8" t="s">
        <v>261</v>
      </c>
      <c r="BQ4" s="8" t="s">
        <v>261</v>
      </c>
      <c r="BR4" s="8" t="s">
        <v>261</v>
      </c>
      <c r="BS4" s="8" t="s">
        <v>261</v>
      </c>
      <c r="BT4" s="8" t="s">
        <v>261</v>
      </c>
      <c r="BU4" s="8" t="s">
        <v>261</v>
      </c>
      <c r="BV4" s="8" t="s">
        <v>261</v>
      </c>
      <c r="BW4" s="8" t="s">
        <v>261</v>
      </c>
      <c r="BX4" s="8" t="s">
        <v>261</v>
      </c>
      <c r="BY4" s="8" t="s">
        <v>261</v>
      </c>
      <c r="BZ4" s="8" t="s">
        <v>261</v>
      </c>
      <c r="CA4" s="8" t="s">
        <v>261</v>
      </c>
      <c r="CB4" s="8" t="s">
        <v>261</v>
      </c>
      <c r="CC4" s="8" t="s">
        <v>261</v>
      </c>
      <c r="CD4" s="8" t="s">
        <v>261</v>
      </c>
      <c r="CE4" s="8" t="s">
        <v>261</v>
      </c>
      <c r="CF4" s="8" t="s">
        <v>261</v>
      </c>
      <c r="CG4" s="8" t="s">
        <v>261</v>
      </c>
      <c r="CH4" s="8" t="s">
        <v>261</v>
      </c>
      <c r="CI4" s="8" t="s">
        <v>261</v>
      </c>
      <c r="CJ4" s="8" t="s">
        <v>261</v>
      </c>
      <c r="CK4" s="8" t="s">
        <v>261</v>
      </c>
      <c r="CL4" s="8" t="s">
        <v>261</v>
      </c>
      <c r="CM4" s="8" t="s">
        <v>261</v>
      </c>
      <c r="CN4" s="8" t="s">
        <v>261</v>
      </c>
      <c r="CO4" s="8" t="s">
        <v>261</v>
      </c>
      <c r="CP4" s="8" t="s">
        <v>261</v>
      </c>
      <c r="CQ4" s="8" t="s">
        <v>261</v>
      </c>
      <c r="CR4" s="8" t="s">
        <v>261</v>
      </c>
      <c r="CS4" s="8" t="s">
        <v>261</v>
      </c>
      <c r="CT4" s="8" t="s">
        <v>261</v>
      </c>
      <c r="CU4" s="8" t="s">
        <v>261</v>
      </c>
      <c r="CV4" s="8" t="s">
        <v>261</v>
      </c>
      <c r="CW4" s="8" t="s">
        <v>261</v>
      </c>
      <c r="CX4" s="8" t="s">
        <v>261</v>
      </c>
      <c r="CY4" s="8" t="s">
        <v>261</v>
      </c>
      <c r="CZ4" s="8" t="s">
        <v>261</v>
      </c>
      <c r="DA4" s="8" t="s">
        <v>261</v>
      </c>
      <c r="DB4" s="8" t="s">
        <v>261</v>
      </c>
      <c r="DC4" s="8" t="s">
        <v>261</v>
      </c>
      <c r="DD4" s="8" t="s">
        <v>261</v>
      </c>
      <c r="DE4" s="8" t="s">
        <v>261</v>
      </c>
      <c r="DF4" s="8" t="s">
        <v>261</v>
      </c>
      <c r="DG4" s="8" t="s">
        <v>261</v>
      </c>
      <c r="DH4" s="8" t="s">
        <v>261</v>
      </c>
      <c r="DI4" s="8" t="s">
        <v>261</v>
      </c>
      <c r="DJ4" s="8" t="s">
        <v>261</v>
      </c>
      <c r="DK4" s="8" t="s">
        <v>261</v>
      </c>
      <c r="DL4" s="8" t="s">
        <v>261</v>
      </c>
      <c r="DM4" s="8" t="s">
        <v>261</v>
      </c>
      <c r="DN4" s="8" t="s">
        <v>261</v>
      </c>
      <c r="DO4" s="8" t="s">
        <v>261</v>
      </c>
      <c r="DP4" s="8" t="s">
        <v>261</v>
      </c>
      <c r="DQ4" s="8" t="s">
        <v>261</v>
      </c>
      <c r="DR4" s="8" t="s">
        <v>261</v>
      </c>
      <c r="DS4" s="8" t="s">
        <v>261</v>
      </c>
      <c r="DT4" s="8" t="s">
        <v>261</v>
      </c>
      <c r="DU4" s="8" t="s">
        <v>261</v>
      </c>
      <c r="DV4" s="8" t="s">
        <v>261</v>
      </c>
      <c r="DW4" s="8" t="s">
        <v>261</v>
      </c>
      <c r="DX4" s="8" t="s">
        <v>261</v>
      </c>
      <c r="DY4" s="8" t="s">
        <v>261</v>
      </c>
      <c r="DZ4" s="8" t="s">
        <v>261</v>
      </c>
      <c r="EA4" s="8" t="s">
        <v>261</v>
      </c>
      <c r="EB4" s="8" t="s">
        <v>261</v>
      </c>
      <c r="EC4" s="8" t="s">
        <v>261</v>
      </c>
      <c r="ED4" s="8" t="s">
        <v>261</v>
      </c>
      <c r="EE4" s="8" t="s">
        <v>261</v>
      </c>
      <c r="EF4" s="8" t="s">
        <v>261</v>
      </c>
      <c r="EG4" s="8" t="s">
        <v>261</v>
      </c>
      <c r="EH4" s="8" t="s">
        <v>261</v>
      </c>
      <c r="EI4" s="8" t="s">
        <v>261</v>
      </c>
      <c r="EJ4" s="8" t="s">
        <v>261</v>
      </c>
      <c r="EK4" s="8" t="s">
        <v>261</v>
      </c>
      <c r="EL4" s="8" t="s">
        <v>261</v>
      </c>
      <c r="EM4" s="8" t="s">
        <v>261</v>
      </c>
      <c r="EN4" s="8" t="s">
        <v>261</v>
      </c>
      <c r="EO4" s="8" t="s">
        <v>261</v>
      </c>
      <c r="EP4" s="8" t="s">
        <v>261</v>
      </c>
      <c r="EQ4" s="8" t="s">
        <v>261</v>
      </c>
      <c r="ER4" s="8" t="s">
        <v>261</v>
      </c>
      <c r="ES4" s="8" t="s">
        <v>261</v>
      </c>
      <c r="ET4" s="8" t="s">
        <v>261</v>
      </c>
      <c r="EU4" s="8" t="s">
        <v>261</v>
      </c>
      <c r="EV4" s="8" t="s">
        <v>261</v>
      </c>
      <c r="EW4" s="8" t="s">
        <v>261</v>
      </c>
      <c r="EX4" s="8" t="s">
        <v>261</v>
      </c>
      <c r="EY4" s="8" t="s">
        <v>261</v>
      </c>
      <c r="EZ4" s="8" t="s">
        <v>261</v>
      </c>
      <c r="FA4" s="8" t="s">
        <v>261</v>
      </c>
      <c r="FB4" s="8" t="s">
        <v>261</v>
      </c>
      <c r="FC4" s="8" t="s">
        <v>261</v>
      </c>
      <c r="FD4" s="8" t="s">
        <v>261</v>
      </c>
      <c r="FE4" s="8" t="s">
        <v>261</v>
      </c>
      <c r="FF4" s="8" t="s">
        <v>261</v>
      </c>
      <c r="FG4" s="8" t="s">
        <v>261</v>
      </c>
      <c r="FH4" s="8" t="s">
        <v>261</v>
      </c>
      <c r="FI4" s="8" t="s">
        <v>261</v>
      </c>
      <c r="FJ4" s="8" t="s">
        <v>261</v>
      </c>
      <c r="FK4" s="8" t="s">
        <v>261</v>
      </c>
      <c r="FL4" s="8" t="s">
        <v>261</v>
      </c>
      <c r="FM4" s="8" t="s">
        <v>261</v>
      </c>
      <c r="FN4" s="8" t="s">
        <v>261</v>
      </c>
      <c r="FO4" s="8" t="s">
        <v>261</v>
      </c>
      <c r="FP4" s="8" t="s">
        <v>261</v>
      </c>
      <c r="FQ4" s="8" t="s">
        <v>261</v>
      </c>
      <c r="FR4" s="8" t="s">
        <v>261</v>
      </c>
      <c r="FS4" s="8" t="s">
        <v>261</v>
      </c>
      <c r="FT4" s="8" t="s">
        <v>261</v>
      </c>
      <c r="FU4" s="8" t="s">
        <v>261</v>
      </c>
      <c r="FV4" s="8" t="s">
        <v>261</v>
      </c>
      <c r="FW4" s="8" t="s">
        <v>261</v>
      </c>
      <c r="FX4" s="8" t="s">
        <v>261</v>
      </c>
      <c r="FY4" s="8" t="s">
        <v>261</v>
      </c>
      <c r="FZ4" s="8" t="s">
        <v>261</v>
      </c>
      <c r="GA4" s="8" t="s">
        <v>261</v>
      </c>
      <c r="GB4" s="8" t="s">
        <v>261</v>
      </c>
      <c r="GC4" s="8" t="s">
        <v>261</v>
      </c>
      <c r="GD4" s="8" t="s">
        <v>261</v>
      </c>
      <c r="GE4" s="8" t="s">
        <v>261</v>
      </c>
      <c r="GF4" s="8" t="s">
        <v>261</v>
      </c>
      <c r="GG4" s="8" t="s">
        <v>261</v>
      </c>
      <c r="GH4" s="8" t="s">
        <v>261</v>
      </c>
      <c r="GI4" s="8" t="s">
        <v>261</v>
      </c>
      <c r="GJ4" s="8" t="s">
        <v>261</v>
      </c>
      <c r="GK4" s="8" t="s">
        <v>261</v>
      </c>
      <c r="GL4" s="8" t="s">
        <v>261</v>
      </c>
      <c r="GM4" s="8" t="s">
        <v>261</v>
      </c>
      <c r="GN4" s="8" t="s">
        <v>261</v>
      </c>
      <c r="GO4" s="8" t="s">
        <v>261</v>
      </c>
      <c r="GP4" s="8" t="s">
        <v>261</v>
      </c>
      <c r="GQ4" s="8" t="s">
        <v>261</v>
      </c>
      <c r="GR4" s="8" t="s">
        <v>261</v>
      </c>
      <c r="GS4" s="8" t="s">
        <v>261</v>
      </c>
      <c r="GT4" s="8" t="s">
        <v>261</v>
      </c>
      <c r="GU4" s="8" t="s">
        <v>261</v>
      </c>
      <c r="GV4" s="8" t="s">
        <v>261</v>
      </c>
      <c r="GW4" s="8" t="s">
        <v>261</v>
      </c>
      <c r="GX4" s="8" t="s">
        <v>261</v>
      </c>
      <c r="GY4" s="8" t="s">
        <v>261</v>
      </c>
      <c r="GZ4" s="8" t="s">
        <v>261</v>
      </c>
      <c r="HA4" s="8" t="s">
        <v>261</v>
      </c>
      <c r="HB4" s="8" t="s">
        <v>261</v>
      </c>
      <c r="HC4" s="8" t="s">
        <v>261</v>
      </c>
      <c r="HD4" s="8" t="s">
        <v>261</v>
      </c>
      <c r="HE4" s="8" t="s">
        <v>261</v>
      </c>
      <c r="HF4" s="8" t="s">
        <v>261</v>
      </c>
      <c r="HG4" s="8" t="s">
        <v>261</v>
      </c>
      <c r="HH4" s="8" t="s">
        <v>261</v>
      </c>
      <c r="HI4" s="8" t="s">
        <v>261</v>
      </c>
      <c r="HJ4" s="8" t="s">
        <v>261</v>
      </c>
      <c r="HK4" s="8" t="s">
        <v>261</v>
      </c>
      <c r="HL4" s="8" t="s">
        <v>261</v>
      </c>
      <c r="HM4" s="8" t="s">
        <v>261</v>
      </c>
      <c r="HN4" s="8" t="s">
        <v>261</v>
      </c>
      <c r="HO4" s="8" t="s">
        <v>261</v>
      </c>
      <c r="HP4" s="8" t="s">
        <v>261</v>
      </c>
      <c r="HQ4" s="8" t="s">
        <v>261</v>
      </c>
      <c r="HR4" s="8" t="s">
        <v>261</v>
      </c>
      <c r="HS4" s="8" t="s">
        <v>261</v>
      </c>
      <c r="HT4" s="8" t="s">
        <v>261</v>
      </c>
      <c r="HU4" s="8" t="s">
        <v>261</v>
      </c>
      <c r="HV4" s="8" t="s">
        <v>261</v>
      </c>
      <c r="HW4" s="8" t="s">
        <v>261</v>
      </c>
      <c r="HX4" s="8" t="s">
        <v>261</v>
      </c>
      <c r="HY4" s="8" t="s">
        <v>261</v>
      </c>
      <c r="HZ4" s="8" t="s">
        <v>261</v>
      </c>
      <c r="IA4" s="8" t="s">
        <v>261</v>
      </c>
      <c r="IB4" s="8" t="s">
        <v>261</v>
      </c>
      <c r="IC4" s="8" t="s">
        <v>261</v>
      </c>
      <c r="ID4" s="8" t="s">
        <v>261</v>
      </c>
      <c r="IE4" s="8" t="s">
        <v>261</v>
      </c>
      <c r="IF4" s="8" t="s">
        <v>261</v>
      </c>
      <c r="IG4" s="8" t="s">
        <v>261</v>
      </c>
      <c r="IH4" s="8" t="s">
        <v>261</v>
      </c>
      <c r="II4" s="8" t="s">
        <v>261</v>
      </c>
      <c r="IJ4" s="8" t="s">
        <v>261</v>
      </c>
      <c r="IK4" s="8" t="s">
        <v>261</v>
      </c>
      <c r="IL4" s="8" t="s">
        <v>261</v>
      </c>
      <c r="IM4" s="8" t="s">
        <v>261</v>
      </c>
      <c r="IN4" s="8" t="s">
        <v>261</v>
      </c>
      <c r="IO4" s="8" t="s">
        <v>261</v>
      </c>
      <c r="IP4" s="8" t="s">
        <v>261</v>
      </c>
      <c r="IQ4" s="8" t="s">
        <v>261</v>
      </c>
    </row>
    <row r="5" spans="1:251">
      <c r="A5" s="4" t="s">
        <v>253</v>
      </c>
      <c r="B5" s="8" t="s">
        <v>2958</v>
      </c>
      <c r="C5" s="8" t="s">
        <v>2958</v>
      </c>
      <c r="D5" s="8" t="s">
        <v>2958</v>
      </c>
      <c r="E5" s="8" t="s">
        <v>2958</v>
      </c>
      <c r="F5" s="8" t="s">
        <v>2958</v>
      </c>
      <c r="G5" s="8" t="s">
        <v>2958</v>
      </c>
      <c r="H5" s="8" t="s">
        <v>2958</v>
      </c>
      <c r="I5" s="8" t="s">
        <v>2958</v>
      </c>
      <c r="J5" s="8" t="s">
        <v>2958</v>
      </c>
      <c r="K5" s="8" t="s">
        <v>2958</v>
      </c>
      <c r="L5" s="8" t="s">
        <v>2958</v>
      </c>
      <c r="M5" s="8" t="s">
        <v>2958</v>
      </c>
      <c r="N5" s="8" t="s">
        <v>2958</v>
      </c>
      <c r="O5" s="8" t="s">
        <v>2958</v>
      </c>
      <c r="P5" s="8" t="s">
        <v>2958</v>
      </c>
      <c r="Q5" s="8" t="s">
        <v>2958</v>
      </c>
      <c r="R5" s="8" t="s">
        <v>2958</v>
      </c>
      <c r="S5" s="8" t="s">
        <v>2958</v>
      </c>
      <c r="T5" s="8" t="s">
        <v>2958</v>
      </c>
      <c r="U5" s="8" t="s">
        <v>2958</v>
      </c>
      <c r="V5" s="8" t="s">
        <v>2958</v>
      </c>
      <c r="W5" s="8" t="s">
        <v>2958</v>
      </c>
      <c r="X5" s="8" t="s">
        <v>2958</v>
      </c>
      <c r="Y5" s="8" t="s">
        <v>2958</v>
      </c>
      <c r="Z5" s="8" t="s">
        <v>2958</v>
      </c>
      <c r="AA5" s="8" t="s">
        <v>2958</v>
      </c>
      <c r="AB5" s="8" t="s">
        <v>2958</v>
      </c>
      <c r="AC5" s="8" t="s">
        <v>2958</v>
      </c>
      <c r="AD5" s="8" t="s">
        <v>2958</v>
      </c>
      <c r="AE5" s="8" t="s">
        <v>2958</v>
      </c>
      <c r="AF5" s="8" t="s">
        <v>2958</v>
      </c>
      <c r="AG5" s="8" t="s">
        <v>2958</v>
      </c>
      <c r="AH5" s="8" t="s">
        <v>2958</v>
      </c>
      <c r="AI5" s="8" t="s">
        <v>2958</v>
      </c>
      <c r="AJ5" s="8" t="s">
        <v>2958</v>
      </c>
      <c r="AK5" s="8" t="s">
        <v>2958</v>
      </c>
      <c r="AL5" s="8" t="s">
        <v>2958</v>
      </c>
      <c r="AM5" s="8" t="s">
        <v>2958</v>
      </c>
      <c r="AN5" s="8" t="s">
        <v>2958</v>
      </c>
      <c r="AO5" s="8" t="s">
        <v>2958</v>
      </c>
      <c r="AP5" s="8" t="s">
        <v>2958</v>
      </c>
      <c r="AQ5" s="8" t="s">
        <v>2958</v>
      </c>
      <c r="AR5" s="8" t="s">
        <v>2958</v>
      </c>
      <c r="AS5" s="8" t="s">
        <v>2958</v>
      </c>
      <c r="AT5" s="8" t="s">
        <v>2958</v>
      </c>
      <c r="AU5" s="8" t="s">
        <v>2958</v>
      </c>
      <c r="AV5" s="8" t="s">
        <v>2958</v>
      </c>
      <c r="AW5" s="8" t="s">
        <v>2958</v>
      </c>
      <c r="AX5" s="8" t="s">
        <v>2958</v>
      </c>
      <c r="AY5" s="8" t="s">
        <v>2958</v>
      </c>
      <c r="AZ5" s="8" t="s">
        <v>2958</v>
      </c>
      <c r="BA5" s="8" t="s">
        <v>2958</v>
      </c>
      <c r="BB5" s="8" t="s">
        <v>2958</v>
      </c>
      <c r="BC5" s="8" t="s">
        <v>2958</v>
      </c>
      <c r="BD5" s="8" t="s">
        <v>2958</v>
      </c>
      <c r="BE5" s="8" t="s">
        <v>2958</v>
      </c>
      <c r="BF5" s="8" t="s">
        <v>2958</v>
      </c>
      <c r="BG5" s="8" t="s">
        <v>2958</v>
      </c>
      <c r="BH5" s="8" t="s">
        <v>2958</v>
      </c>
      <c r="BI5" s="8" t="s">
        <v>2958</v>
      </c>
      <c r="BJ5" s="8" t="s">
        <v>2958</v>
      </c>
      <c r="BK5" s="8" t="s">
        <v>2958</v>
      </c>
      <c r="BL5" s="8" t="s">
        <v>2958</v>
      </c>
      <c r="BM5" s="8" t="s">
        <v>2958</v>
      </c>
      <c r="BN5" s="8" t="s">
        <v>2958</v>
      </c>
      <c r="BO5" s="8" t="s">
        <v>2958</v>
      </c>
      <c r="BP5" s="8" t="s">
        <v>2958</v>
      </c>
      <c r="BQ5" s="8" t="s">
        <v>2958</v>
      </c>
      <c r="BR5" s="8" t="s">
        <v>2958</v>
      </c>
      <c r="BS5" s="8" t="s">
        <v>2958</v>
      </c>
      <c r="BT5" s="8" t="s">
        <v>2958</v>
      </c>
      <c r="BU5" s="8" t="s">
        <v>2958</v>
      </c>
      <c r="BV5" s="8" t="s">
        <v>2958</v>
      </c>
      <c r="BW5" s="8" t="s">
        <v>2958</v>
      </c>
      <c r="BX5" s="8" t="s">
        <v>2958</v>
      </c>
      <c r="BY5" s="8" t="s">
        <v>2958</v>
      </c>
      <c r="BZ5" s="8" t="s">
        <v>2958</v>
      </c>
      <c r="CA5" s="8" t="s">
        <v>2958</v>
      </c>
      <c r="CB5" s="8" t="s">
        <v>2958</v>
      </c>
      <c r="CC5" s="8" t="s">
        <v>2958</v>
      </c>
      <c r="CD5" s="8" t="s">
        <v>2958</v>
      </c>
      <c r="CE5" s="8" t="s">
        <v>2958</v>
      </c>
      <c r="CF5" s="8" t="s">
        <v>2958</v>
      </c>
      <c r="CG5" s="8" t="s">
        <v>2958</v>
      </c>
      <c r="CH5" s="8" t="s">
        <v>2958</v>
      </c>
      <c r="CI5" s="8" t="s">
        <v>2958</v>
      </c>
      <c r="CJ5" s="8" t="s">
        <v>2958</v>
      </c>
      <c r="CK5" s="8" t="s">
        <v>2958</v>
      </c>
      <c r="CL5" s="8" t="s">
        <v>2958</v>
      </c>
      <c r="CM5" s="8" t="s">
        <v>2958</v>
      </c>
      <c r="CN5" s="8" t="s">
        <v>2958</v>
      </c>
      <c r="CO5" s="8" t="s">
        <v>2958</v>
      </c>
      <c r="CP5" s="8" t="s">
        <v>2958</v>
      </c>
      <c r="CQ5" s="8" t="s">
        <v>2958</v>
      </c>
      <c r="CR5" s="8" t="s">
        <v>2958</v>
      </c>
      <c r="CS5" s="8" t="s">
        <v>2958</v>
      </c>
      <c r="CT5" s="8" t="s">
        <v>2958</v>
      </c>
      <c r="CU5" s="8" t="s">
        <v>2958</v>
      </c>
      <c r="CV5" s="8" t="s">
        <v>2958</v>
      </c>
      <c r="CW5" s="8" t="s">
        <v>2958</v>
      </c>
      <c r="CX5" s="8" t="s">
        <v>2958</v>
      </c>
      <c r="CY5" s="8" t="s">
        <v>2958</v>
      </c>
      <c r="CZ5" s="8" t="s">
        <v>2958</v>
      </c>
      <c r="DA5" s="8" t="s">
        <v>2958</v>
      </c>
      <c r="DB5" s="8" t="s">
        <v>2958</v>
      </c>
      <c r="DC5" s="8" t="s">
        <v>2958</v>
      </c>
      <c r="DD5" s="8" t="s">
        <v>2958</v>
      </c>
      <c r="DE5" s="8" t="s">
        <v>2958</v>
      </c>
      <c r="DF5" s="8" t="s">
        <v>2958</v>
      </c>
      <c r="DG5" s="8" t="s">
        <v>2958</v>
      </c>
      <c r="DH5" s="8" t="s">
        <v>2958</v>
      </c>
      <c r="DI5" s="8" t="s">
        <v>2958</v>
      </c>
      <c r="DJ5" s="8" t="s">
        <v>2958</v>
      </c>
      <c r="DK5" s="8" t="s">
        <v>2958</v>
      </c>
      <c r="DL5" s="8" t="s">
        <v>2958</v>
      </c>
      <c r="DM5" s="8" t="s">
        <v>2958</v>
      </c>
      <c r="DN5" s="8" t="s">
        <v>2958</v>
      </c>
      <c r="DO5" s="8" t="s">
        <v>2958</v>
      </c>
      <c r="DP5" s="8" t="s">
        <v>2958</v>
      </c>
      <c r="DQ5" s="8" t="s">
        <v>2958</v>
      </c>
      <c r="DR5" s="8" t="s">
        <v>2958</v>
      </c>
      <c r="DS5" s="8" t="s">
        <v>2958</v>
      </c>
      <c r="DT5" s="8" t="s">
        <v>2958</v>
      </c>
      <c r="DU5" s="8" t="s">
        <v>2958</v>
      </c>
      <c r="DV5" s="8" t="s">
        <v>2958</v>
      </c>
      <c r="DW5" s="8" t="s">
        <v>2958</v>
      </c>
      <c r="DX5" s="8" t="s">
        <v>2958</v>
      </c>
      <c r="DY5" s="8" t="s">
        <v>2958</v>
      </c>
      <c r="DZ5" s="8" t="s">
        <v>2958</v>
      </c>
      <c r="EA5" s="8" t="s">
        <v>2958</v>
      </c>
      <c r="EB5" s="8" t="s">
        <v>2958</v>
      </c>
      <c r="EC5" s="8" t="s">
        <v>2958</v>
      </c>
      <c r="ED5" s="8" t="s">
        <v>2958</v>
      </c>
      <c r="EE5" s="8" t="s">
        <v>2958</v>
      </c>
      <c r="EF5" s="8" t="s">
        <v>2958</v>
      </c>
      <c r="EG5" s="8" t="s">
        <v>2958</v>
      </c>
      <c r="EH5" s="8" t="s">
        <v>2958</v>
      </c>
      <c r="EI5" s="8" t="s">
        <v>2958</v>
      </c>
      <c r="EJ5" s="8" t="s">
        <v>2958</v>
      </c>
      <c r="EK5" s="8" t="s">
        <v>2958</v>
      </c>
      <c r="EL5" s="8" t="s">
        <v>2958</v>
      </c>
      <c r="EM5" s="8" t="s">
        <v>2958</v>
      </c>
      <c r="EN5" s="8" t="s">
        <v>2958</v>
      </c>
      <c r="EO5" s="8" t="s">
        <v>2958</v>
      </c>
      <c r="EP5" s="8" t="s">
        <v>2958</v>
      </c>
      <c r="EQ5" s="8" t="s">
        <v>2958</v>
      </c>
      <c r="ER5" s="8" t="s">
        <v>2958</v>
      </c>
      <c r="ES5" s="8" t="s">
        <v>2958</v>
      </c>
      <c r="ET5" s="8" t="s">
        <v>2958</v>
      </c>
      <c r="EU5" s="8" t="s">
        <v>2958</v>
      </c>
      <c r="EV5" s="8" t="s">
        <v>2958</v>
      </c>
      <c r="EW5" s="8" t="s">
        <v>2958</v>
      </c>
      <c r="EX5" s="8" t="s">
        <v>2958</v>
      </c>
      <c r="EY5" s="8" t="s">
        <v>2958</v>
      </c>
      <c r="EZ5" s="8" t="s">
        <v>2958</v>
      </c>
      <c r="FA5" s="8" t="s">
        <v>2958</v>
      </c>
      <c r="FB5" s="8" t="s">
        <v>2958</v>
      </c>
      <c r="FC5" s="8" t="s">
        <v>2958</v>
      </c>
      <c r="FD5" s="8" t="s">
        <v>2958</v>
      </c>
      <c r="FE5" s="8" t="s">
        <v>2958</v>
      </c>
      <c r="FF5" s="8" t="s">
        <v>2958</v>
      </c>
      <c r="FG5" s="8" t="s">
        <v>2958</v>
      </c>
      <c r="FH5" s="8" t="s">
        <v>2958</v>
      </c>
      <c r="FI5" s="8" t="s">
        <v>2958</v>
      </c>
      <c r="FJ5" s="8" t="s">
        <v>2958</v>
      </c>
      <c r="FK5" s="8" t="s">
        <v>2958</v>
      </c>
      <c r="FL5" s="8" t="s">
        <v>2958</v>
      </c>
      <c r="FM5" s="8" t="s">
        <v>2958</v>
      </c>
      <c r="FN5" s="8" t="s">
        <v>2958</v>
      </c>
      <c r="FO5" s="8" t="s">
        <v>2958</v>
      </c>
      <c r="FP5" s="8" t="s">
        <v>2958</v>
      </c>
      <c r="FQ5" s="8" t="s">
        <v>2958</v>
      </c>
      <c r="FR5" s="8" t="s">
        <v>2958</v>
      </c>
      <c r="FS5" s="8" t="s">
        <v>2958</v>
      </c>
      <c r="FT5" s="8" t="s">
        <v>2958</v>
      </c>
      <c r="FU5" s="8" t="s">
        <v>2958</v>
      </c>
      <c r="FV5" s="8" t="s">
        <v>2958</v>
      </c>
      <c r="FW5" s="8" t="s">
        <v>2958</v>
      </c>
      <c r="FX5" s="8" t="s">
        <v>2958</v>
      </c>
      <c r="FY5" s="8" t="s">
        <v>2958</v>
      </c>
      <c r="FZ5" s="8" t="s">
        <v>2958</v>
      </c>
      <c r="GA5" s="8" t="s">
        <v>2958</v>
      </c>
      <c r="GB5" s="8" t="s">
        <v>2958</v>
      </c>
      <c r="GC5" s="8" t="s">
        <v>2958</v>
      </c>
      <c r="GD5" s="8" t="s">
        <v>2958</v>
      </c>
      <c r="GE5" s="8" t="s">
        <v>2958</v>
      </c>
      <c r="GF5" s="8" t="s">
        <v>2958</v>
      </c>
      <c r="GG5" s="8" t="s">
        <v>2958</v>
      </c>
      <c r="GH5" s="8" t="s">
        <v>2958</v>
      </c>
      <c r="GI5" s="8" t="s">
        <v>2958</v>
      </c>
      <c r="GJ5" s="8" t="s">
        <v>2958</v>
      </c>
      <c r="GK5" s="8" t="s">
        <v>2958</v>
      </c>
      <c r="GL5" s="8" t="s">
        <v>2958</v>
      </c>
      <c r="GM5" s="8" t="s">
        <v>2958</v>
      </c>
      <c r="GN5" s="8" t="s">
        <v>2958</v>
      </c>
      <c r="GO5" s="8" t="s">
        <v>2958</v>
      </c>
      <c r="GP5" s="8" t="s">
        <v>2958</v>
      </c>
      <c r="GQ5" s="8" t="s">
        <v>2958</v>
      </c>
      <c r="GR5" s="8" t="s">
        <v>2958</v>
      </c>
      <c r="GS5" s="8" t="s">
        <v>2958</v>
      </c>
      <c r="GT5" s="8" t="s">
        <v>2958</v>
      </c>
      <c r="GU5" s="8" t="s">
        <v>2958</v>
      </c>
      <c r="GV5" s="8" t="s">
        <v>2958</v>
      </c>
      <c r="GW5" s="8" t="s">
        <v>2958</v>
      </c>
      <c r="GX5" s="8" t="s">
        <v>2958</v>
      </c>
      <c r="GY5" s="8" t="s">
        <v>2958</v>
      </c>
      <c r="GZ5" s="8" t="s">
        <v>2958</v>
      </c>
      <c r="HA5" s="8" t="s">
        <v>2958</v>
      </c>
      <c r="HB5" s="8" t="s">
        <v>2958</v>
      </c>
      <c r="HC5" s="8" t="s">
        <v>2958</v>
      </c>
      <c r="HD5" s="8" t="s">
        <v>2958</v>
      </c>
      <c r="HE5" s="8" t="s">
        <v>2958</v>
      </c>
      <c r="HF5" s="8" t="s">
        <v>2958</v>
      </c>
      <c r="HG5" s="8" t="s">
        <v>2958</v>
      </c>
      <c r="HH5" s="8" t="s">
        <v>2958</v>
      </c>
      <c r="HI5" s="8" t="s">
        <v>2958</v>
      </c>
      <c r="HJ5" s="8" t="s">
        <v>2958</v>
      </c>
      <c r="HK5" s="8" t="s">
        <v>2958</v>
      </c>
      <c r="HL5" s="8" t="s">
        <v>2958</v>
      </c>
      <c r="HM5" s="8" t="s">
        <v>2958</v>
      </c>
      <c r="HN5" s="8" t="s">
        <v>2958</v>
      </c>
      <c r="HO5" s="8" t="s">
        <v>2958</v>
      </c>
      <c r="HP5" s="8" t="s">
        <v>2958</v>
      </c>
      <c r="HQ5" s="8" t="s">
        <v>2958</v>
      </c>
      <c r="HR5" s="8" t="s">
        <v>2958</v>
      </c>
      <c r="HS5" s="8" t="s">
        <v>2958</v>
      </c>
      <c r="HT5" s="8" t="s">
        <v>2958</v>
      </c>
      <c r="HU5" s="8" t="s">
        <v>2958</v>
      </c>
      <c r="HV5" s="8" t="s">
        <v>2958</v>
      </c>
      <c r="HW5" s="8" t="s">
        <v>2958</v>
      </c>
      <c r="HX5" s="8" t="s">
        <v>2958</v>
      </c>
      <c r="HY5" s="8" t="s">
        <v>2958</v>
      </c>
      <c r="HZ5" s="8" t="s">
        <v>2958</v>
      </c>
      <c r="IA5" s="8" t="s">
        <v>2958</v>
      </c>
      <c r="IB5" s="8" t="s">
        <v>2958</v>
      </c>
      <c r="IC5" s="8" t="s">
        <v>2958</v>
      </c>
      <c r="ID5" s="8" t="s">
        <v>2958</v>
      </c>
      <c r="IE5" s="8" t="s">
        <v>2958</v>
      </c>
      <c r="IF5" s="8" t="s">
        <v>2958</v>
      </c>
      <c r="IG5" s="8" t="s">
        <v>2958</v>
      </c>
      <c r="IH5" s="8" t="s">
        <v>2958</v>
      </c>
      <c r="II5" s="8" t="s">
        <v>2958</v>
      </c>
      <c r="IJ5" s="8" t="s">
        <v>2958</v>
      </c>
      <c r="IK5" s="8" t="s">
        <v>2958</v>
      </c>
      <c r="IL5" s="8" t="s">
        <v>2958</v>
      </c>
      <c r="IM5" s="8" t="s">
        <v>2958</v>
      </c>
      <c r="IN5" s="8" t="s">
        <v>2958</v>
      </c>
      <c r="IO5" s="8" t="s">
        <v>2958</v>
      </c>
      <c r="IP5" s="8" t="s">
        <v>2958</v>
      </c>
      <c r="IQ5" s="8" t="s">
        <v>2958</v>
      </c>
    </row>
    <row r="6" spans="1:251">
      <c r="A6" s="4" t="s">
        <v>254</v>
      </c>
      <c r="B6" s="1">
        <v>2</v>
      </c>
      <c r="C6" s="1">
        <v>2</v>
      </c>
      <c r="D6" s="1">
        <v>2</v>
      </c>
      <c r="E6" s="1">
        <v>2</v>
      </c>
      <c r="F6" s="1">
        <v>2</v>
      </c>
      <c r="G6" s="1">
        <v>2</v>
      </c>
      <c r="H6" s="1">
        <v>2</v>
      </c>
      <c r="I6" s="1">
        <v>2</v>
      </c>
      <c r="J6" s="1">
        <v>2</v>
      </c>
      <c r="K6" s="1">
        <v>2</v>
      </c>
      <c r="L6" s="1">
        <v>2</v>
      </c>
      <c r="M6" s="1">
        <v>2</v>
      </c>
      <c r="N6" s="1">
        <v>2</v>
      </c>
      <c r="O6" s="1">
        <v>2</v>
      </c>
      <c r="P6" s="1">
        <v>2</v>
      </c>
      <c r="Q6" s="1">
        <v>2</v>
      </c>
      <c r="R6" s="1">
        <v>2</v>
      </c>
      <c r="S6" s="1">
        <v>2</v>
      </c>
      <c r="T6" s="1">
        <v>2</v>
      </c>
      <c r="U6" s="1">
        <v>2</v>
      </c>
      <c r="V6" s="1">
        <v>2</v>
      </c>
      <c r="W6" s="1">
        <v>2</v>
      </c>
      <c r="X6" s="1">
        <v>2</v>
      </c>
      <c r="Y6" s="1">
        <v>2</v>
      </c>
      <c r="Z6" s="1">
        <v>2</v>
      </c>
      <c r="AA6" s="1">
        <v>2</v>
      </c>
      <c r="AB6" s="1">
        <v>2</v>
      </c>
      <c r="AC6" s="1">
        <v>2</v>
      </c>
      <c r="AD6" s="1">
        <v>2</v>
      </c>
      <c r="AE6" s="1">
        <v>2</v>
      </c>
      <c r="AF6" s="1">
        <v>2</v>
      </c>
      <c r="AG6" s="1">
        <v>2</v>
      </c>
      <c r="AH6" s="1">
        <v>2</v>
      </c>
      <c r="AI6" s="1">
        <v>2</v>
      </c>
      <c r="AJ6" s="1">
        <v>2</v>
      </c>
      <c r="AK6" s="1">
        <v>2</v>
      </c>
      <c r="AL6" s="1">
        <v>2</v>
      </c>
      <c r="AM6" s="1">
        <v>2</v>
      </c>
      <c r="AN6" s="1">
        <v>2</v>
      </c>
      <c r="AO6" s="1">
        <v>2</v>
      </c>
      <c r="AP6" s="1">
        <v>2</v>
      </c>
      <c r="AQ6" s="1">
        <v>2</v>
      </c>
      <c r="AR6" s="1">
        <v>2</v>
      </c>
      <c r="AS6" s="1">
        <v>2</v>
      </c>
      <c r="AT6" s="1">
        <v>2</v>
      </c>
      <c r="AU6" s="1">
        <v>2</v>
      </c>
      <c r="AV6" s="1">
        <v>2</v>
      </c>
      <c r="AW6" s="1">
        <v>2</v>
      </c>
      <c r="AX6" s="1">
        <v>2</v>
      </c>
      <c r="AY6" s="1">
        <v>2</v>
      </c>
      <c r="AZ6" s="1">
        <v>2</v>
      </c>
      <c r="BA6" s="1">
        <v>2</v>
      </c>
      <c r="BB6" s="1">
        <v>2</v>
      </c>
      <c r="BC6" s="1">
        <v>2</v>
      </c>
      <c r="BD6" s="1">
        <v>2</v>
      </c>
      <c r="BE6" s="1">
        <v>2</v>
      </c>
      <c r="BF6" s="1">
        <v>2</v>
      </c>
      <c r="BG6" s="1">
        <v>2</v>
      </c>
      <c r="BH6" s="1">
        <v>2</v>
      </c>
      <c r="BI6" s="1">
        <v>2</v>
      </c>
      <c r="BJ6" s="1">
        <v>2</v>
      </c>
      <c r="BK6" s="1">
        <v>2</v>
      </c>
      <c r="BL6" s="1">
        <v>2</v>
      </c>
      <c r="BM6" s="1">
        <v>2</v>
      </c>
      <c r="BN6" s="1">
        <v>2</v>
      </c>
      <c r="BO6" s="1">
        <v>2</v>
      </c>
      <c r="BP6" s="1">
        <v>2</v>
      </c>
      <c r="BQ6" s="1">
        <v>2</v>
      </c>
      <c r="BR6" s="1">
        <v>2</v>
      </c>
      <c r="BS6" s="1">
        <v>2</v>
      </c>
      <c r="BT6" s="1">
        <v>2</v>
      </c>
      <c r="BU6" s="1">
        <v>2</v>
      </c>
      <c r="BV6" s="1">
        <v>2</v>
      </c>
      <c r="BW6" s="1">
        <v>2</v>
      </c>
      <c r="BX6" s="1">
        <v>2</v>
      </c>
      <c r="BY6" s="1">
        <v>2</v>
      </c>
      <c r="BZ6" s="1">
        <v>2</v>
      </c>
      <c r="CA6" s="1">
        <v>2</v>
      </c>
      <c r="CB6" s="1">
        <v>2</v>
      </c>
      <c r="CC6" s="1">
        <v>2</v>
      </c>
      <c r="CD6" s="1">
        <v>2</v>
      </c>
      <c r="CE6" s="1">
        <v>2</v>
      </c>
      <c r="CF6" s="1">
        <v>2</v>
      </c>
      <c r="CG6" s="1">
        <v>2</v>
      </c>
      <c r="CH6" s="1">
        <v>2</v>
      </c>
      <c r="CI6" s="1">
        <v>2</v>
      </c>
      <c r="CJ6" s="1">
        <v>2</v>
      </c>
      <c r="CK6" s="1">
        <v>2</v>
      </c>
      <c r="CL6" s="1">
        <v>2</v>
      </c>
      <c r="CM6" s="1">
        <v>2</v>
      </c>
      <c r="CN6" s="1">
        <v>2</v>
      </c>
      <c r="CO6" s="1">
        <v>2</v>
      </c>
      <c r="CP6" s="1">
        <v>2</v>
      </c>
      <c r="CQ6" s="1">
        <v>2</v>
      </c>
      <c r="CR6" s="1">
        <v>2</v>
      </c>
      <c r="CS6" s="1">
        <v>2</v>
      </c>
      <c r="CT6" s="1">
        <v>2</v>
      </c>
      <c r="CU6" s="1">
        <v>2</v>
      </c>
      <c r="CV6" s="1">
        <v>2</v>
      </c>
      <c r="CW6" s="1">
        <v>2</v>
      </c>
      <c r="CX6" s="1">
        <v>2</v>
      </c>
      <c r="CY6" s="1">
        <v>2</v>
      </c>
      <c r="CZ6" s="1">
        <v>2</v>
      </c>
      <c r="DA6" s="1">
        <v>2</v>
      </c>
      <c r="DB6" s="1">
        <v>2</v>
      </c>
      <c r="DC6" s="1">
        <v>2</v>
      </c>
      <c r="DD6" s="1">
        <v>2</v>
      </c>
      <c r="DE6" s="1">
        <v>2</v>
      </c>
      <c r="DF6" s="1">
        <v>2</v>
      </c>
      <c r="DG6" s="1">
        <v>2</v>
      </c>
      <c r="DH6" s="1">
        <v>2</v>
      </c>
      <c r="DI6" s="1">
        <v>2</v>
      </c>
      <c r="DJ6" s="1">
        <v>2</v>
      </c>
      <c r="DK6" s="1">
        <v>2</v>
      </c>
      <c r="DL6" s="1">
        <v>2</v>
      </c>
      <c r="DM6" s="1">
        <v>2</v>
      </c>
      <c r="DN6" s="1">
        <v>2</v>
      </c>
      <c r="DO6" s="1">
        <v>2</v>
      </c>
      <c r="DP6" s="1">
        <v>2</v>
      </c>
      <c r="DQ6" s="1">
        <v>2</v>
      </c>
      <c r="DR6" s="1">
        <v>2</v>
      </c>
      <c r="DS6" s="1">
        <v>2</v>
      </c>
      <c r="DT6" s="1">
        <v>2</v>
      </c>
      <c r="DU6" s="1">
        <v>2</v>
      </c>
      <c r="DV6" s="1">
        <v>2</v>
      </c>
      <c r="DW6" s="1">
        <v>2</v>
      </c>
      <c r="DX6" s="1">
        <v>2</v>
      </c>
      <c r="DY6" s="1">
        <v>2</v>
      </c>
      <c r="DZ6" s="1">
        <v>2</v>
      </c>
      <c r="EA6" s="1">
        <v>2</v>
      </c>
      <c r="EB6" s="1">
        <v>2</v>
      </c>
      <c r="EC6" s="1">
        <v>2</v>
      </c>
      <c r="ED6" s="1">
        <v>2</v>
      </c>
      <c r="EE6" s="1">
        <v>2</v>
      </c>
      <c r="EF6" s="1">
        <v>2</v>
      </c>
      <c r="EG6" s="1">
        <v>2</v>
      </c>
      <c r="EH6" s="1">
        <v>2</v>
      </c>
      <c r="EI6" s="1">
        <v>2</v>
      </c>
      <c r="EJ6" s="1">
        <v>2</v>
      </c>
      <c r="EK6" s="1">
        <v>2</v>
      </c>
      <c r="EL6" s="1">
        <v>2</v>
      </c>
      <c r="EM6" s="1">
        <v>2</v>
      </c>
      <c r="EN6" s="1">
        <v>2</v>
      </c>
      <c r="EO6" s="1">
        <v>2</v>
      </c>
      <c r="EP6" s="1">
        <v>2</v>
      </c>
      <c r="EQ6" s="1">
        <v>2</v>
      </c>
      <c r="ER6" s="1">
        <v>2</v>
      </c>
      <c r="ES6" s="1">
        <v>2</v>
      </c>
      <c r="ET6" s="1">
        <v>2</v>
      </c>
      <c r="EU6" s="1">
        <v>2</v>
      </c>
      <c r="EV6" s="1">
        <v>2</v>
      </c>
      <c r="EW6" s="1">
        <v>2</v>
      </c>
      <c r="EX6" s="1">
        <v>2</v>
      </c>
      <c r="EY6" s="1">
        <v>2</v>
      </c>
      <c r="EZ6" s="1">
        <v>2</v>
      </c>
      <c r="FA6" s="1">
        <v>2</v>
      </c>
      <c r="FB6" s="1">
        <v>2</v>
      </c>
      <c r="FC6" s="1">
        <v>2</v>
      </c>
      <c r="FD6" s="1">
        <v>2</v>
      </c>
      <c r="FE6" s="1">
        <v>2</v>
      </c>
      <c r="FF6" s="1">
        <v>2</v>
      </c>
      <c r="FG6" s="1">
        <v>2</v>
      </c>
      <c r="FH6" s="1">
        <v>2</v>
      </c>
      <c r="FI6" s="1">
        <v>2</v>
      </c>
      <c r="FJ6" s="1">
        <v>2</v>
      </c>
      <c r="FK6" s="1">
        <v>2</v>
      </c>
      <c r="FL6" s="1">
        <v>2</v>
      </c>
      <c r="FM6" s="1">
        <v>2</v>
      </c>
      <c r="FN6" s="1">
        <v>2</v>
      </c>
      <c r="FO6" s="1">
        <v>2</v>
      </c>
      <c r="FP6" s="1">
        <v>2</v>
      </c>
      <c r="FQ6" s="1">
        <v>2</v>
      </c>
      <c r="FR6" s="1">
        <v>2</v>
      </c>
      <c r="FS6" s="1">
        <v>2</v>
      </c>
      <c r="FT6" s="1">
        <v>2</v>
      </c>
      <c r="FU6" s="1">
        <v>2</v>
      </c>
      <c r="FV6" s="1">
        <v>2</v>
      </c>
      <c r="FW6" s="1">
        <v>2</v>
      </c>
      <c r="FX6" s="1">
        <v>2</v>
      </c>
      <c r="FY6" s="1">
        <v>2</v>
      </c>
      <c r="FZ6" s="1">
        <v>2</v>
      </c>
      <c r="GA6" s="1">
        <v>2</v>
      </c>
      <c r="GB6" s="1">
        <v>2</v>
      </c>
      <c r="GC6" s="1">
        <v>2</v>
      </c>
      <c r="GD6" s="1">
        <v>2</v>
      </c>
      <c r="GE6" s="1">
        <v>2</v>
      </c>
      <c r="GF6" s="1">
        <v>2</v>
      </c>
      <c r="GG6" s="1">
        <v>2</v>
      </c>
      <c r="GH6" s="1">
        <v>2</v>
      </c>
      <c r="GI6" s="1">
        <v>2</v>
      </c>
      <c r="GJ6" s="1">
        <v>2</v>
      </c>
      <c r="GK6" s="1">
        <v>2</v>
      </c>
      <c r="GL6" s="1">
        <v>2</v>
      </c>
      <c r="GM6" s="1">
        <v>2</v>
      </c>
      <c r="GN6" s="1">
        <v>2</v>
      </c>
      <c r="GO6" s="1">
        <v>2</v>
      </c>
      <c r="GP6" s="1">
        <v>2</v>
      </c>
      <c r="GQ6" s="1">
        <v>2</v>
      </c>
      <c r="GR6" s="1">
        <v>2</v>
      </c>
      <c r="GS6" s="1">
        <v>2</v>
      </c>
      <c r="GT6" s="1">
        <v>2</v>
      </c>
      <c r="GU6" s="1">
        <v>2</v>
      </c>
      <c r="GV6" s="1">
        <v>2</v>
      </c>
      <c r="GW6" s="1">
        <v>2</v>
      </c>
      <c r="GX6" s="1">
        <v>2</v>
      </c>
      <c r="GY6" s="1">
        <v>2</v>
      </c>
      <c r="GZ6" s="1">
        <v>2</v>
      </c>
      <c r="HA6" s="1">
        <v>2</v>
      </c>
      <c r="HB6" s="1">
        <v>2</v>
      </c>
      <c r="HC6" s="1">
        <v>2</v>
      </c>
      <c r="HD6" s="1">
        <v>2</v>
      </c>
      <c r="HE6" s="1">
        <v>2</v>
      </c>
      <c r="HF6" s="1">
        <v>2</v>
      </c>
      <c r="HG6" s="1">
        <v>2</v>
      </c>
      <c r="HH6" s="1">
        <v>2</v>
      </c>
      <c r="HI6" s="1">
        <v>2</v>
      </c>
      <c r="HJ6" s="1">
        <v>2</v>
      </c>
      <c r="HK6" s="1">
        <v>2</v>
      </c>
      <c r="HL6" s="1">
        <v>2</v>
      </c>
      <c r="HM6" s="1">
        <v>2</v>
      </c>
      <c r="HN6" s="1">
        <v>2</v>
      </c>
      <c r="HO6" s="1">
        <v>2</v>
      </c>
      <c r="HP6" s="1">
        <v>2</v>
      </c>
      <c r="HQ6" s="1">
        <v>2</v>
      </c>
      <c r="HR6" s="1">
        <v>2</v>
      </c>
      <c r="HS6" s="1">
        <v>2</v>
      </c>
      <c r="HT6" s="1">
        <v>2</v>
      </c>
      <c r="HU6" s="1">
        <v>2</v>
      </c>
      <c r="HV6" s="1">
        <v>2</v>
      </c>
      <c r="HW6" s="1">
        <v>2</v>
      </c>
      <c r="HX6" s="1">
        <v>2</v>
      </c>
      <c r="HY6" s="1">
        <v>2</v>
      </c>
      <c r="HZ6" s="1">
        <v>2</v>
      </c>
      <c r="IA6" s="1">
        <v>2</v>
      </c>
      <c r="IB6" s="1">
        <v>2</v>
      </c>
      <c r="IC6" s="1">
        <v>2</v>
      </c>
      <c r="ID6" s="1">
        <v>2</v>
      </c>
      <c r="IE6" s="1">
        <v>2</v>
      </c>
      <c r="IF6" s="1">
        <v>2</v>
      </c>
      <c r="IG6" s="1">
        <v>2</v>
      </c>
      <c r="IH6" s="1">
        <v>2</v>
      </c>
      <c r="II6" s="1">
        <v>2</v>
      </c>
      <c r="IJ6" s="1">
        <v>2</v>
      </c>
      <c r="IK6" s="1">
        <v>2</v>
      </c>
      <c r="IL6" s="1">
        <v>2</v>
      </c>
      <c r="IM6" s="1">
        <v>2</v>
      </c>
      <c r="IN6" s="1">
        <v>2</v>
      </c>
      <c r="IO6" s="1">
        <v>2</v>
      </c>
      <c r="IP6" s="1">
        <v>2</v>
      </c>
      <c r="IQ6" s="1">
        <v>2</v>
      </c>
    </row>
    <row r="7" spans="1:251" s="6" customFormat="1">
      <c r="A7" s="5" t="s">
        <v>255</v>
      </c>
      <c r="B7" s="6">
        <v>42036</v>
      </c>
      <c r="C7" s="6">
        <v>42036</v>
      </c>
      <c r="D7" s="6">
        <v>42036</v>
      </c>
      <c r="E7" s="6">
        <v>42036</v>
      </c>
      <c r="F7" s="6">
        <v>42036</v>
      </c>
      <c r="G7" s="6">
        <v>42036</v>
      </c>
      <c r="H7" s="6">
        <v>42036</v>
      </c>
      <c r="I7" s="6">
        <v>42036</v>
      </c>
      <c r="J7" s="6">
        <v>42036</v>
      </c>
      <c r="K7" s="6">
        <v>42036</v>
      </c>
      <c r="L7" s="6">
        <v>42036</v>
      </c>
      <c r="M7" s="6">
        <v>42036</v>
      </c>
      <c r="N7" s="6">
        <v>42036</v>
      </c>
      <c r="O7" s="6">
        <v>42036</v>
      </c>
      <c r="P7" s="6">
        <v>42036</v>
      </c>
      <c r="Q7" s="6">
        <v>42036</v>
      </c>
      <c r="R7" s="6">
        <v>42036</v>
      </c>
      <c r="S7" s="6">
        <v>42036</v>
      </c>
      <c r="T7" s="6">
        <v>42036</v>
      </c>
      <c r="U7" s="6">
        <v>42036</v>
      </c>
      <c r="V7" s="6">
        <v>42036</v>
      </c>
      <c r="W7" s="6">
        <v>42036</v>
      </c>
      <c r="X7" s="6">
        <v>42036</v>
      </c>
      <c r="Y7" s="6">
        <v>42036</v>
      </c>
      <c r="Z7" s="6">
        <v>42036</v>
      </c>
      <c r="AA7" s="6">
        <v>42036</v>
      </c>
      <c r="AB7" s="6">
        <v>42036</v>
      </c>
      <c r="AC7" s="6">
        <v>42036</v>
      </c>
      <c r="AD7" s="6">
        <v>42036</v>
      </c>
      <c r="AE7" s="6">
        <v>42036</v>
      </c>
      <c r="AF7" s="6">
        <v>42036</v>
      </c>
      <c r="AG7" s="6">
        <v>42036</v>
      </c>
      <c r="AH7" s="6">
        <v>42036</v>
      </c>
      <c r="AI7" s="6">
        <v>42036</v>
      </c>
      <c r="AJ7" s="6">
        <v>42036</v>
      </c>
      <c r="AK7" s="6">
        <v>42036</v>
      </c>
      <c r="AL7" s="6">
        <v>42036</v>
      </c>
      <c r="AM7" s="6">
        <v>42036</v>
      </c>
      <c r="AN7" s="6">
        <v>42036</v>
      </c>
      <c r="AO7" s="6">
        <v>42036</v>
      </c>
      <c r="AP7" s="6">
        <v>42036</v>
      </c>
      <c r="AQ7" s="6">
        <v>42036</v>
      </c>
      <c r="AR7" s="6">
        <v>42036</v>
      </c>
      <c r="AS7" s="6">
        <v>42036</v>
      </c>
      <c r="AT7" s="6">
        <v>42036</v>
      </c>
      <c r="AU7" s="6">
        <v>42036</v>
      </c>
      <c r="AV7" s="6">
        <v>42036</v>
      </c>
      <c r="AW7" s="6">
        <v>42036</v>
      </c>
      <c r="AX7" s="6">
        <v>42036</v>
      </c>
      <c r="AY7" s="6">
        <v>42036</v>
      </c>
      <c r="AZ7" s="6">
        <v>42036</v>
      </c>
      <c r="BA7" s="6">
        <v>42036</v>
      </c>
      <c r="BB7" s="6">
        <v>42036</v>
      </c>
      <c r="BC7" s="6">
        <v>42036</v>
      </c>
      <c r="BD7" s="6">
        <v>42036</v>
      </c>
      <c r="BE7" s="6">
        <v>42036</v>
      </c>
      <c r="BF7" s="6">
        <v>42036</v>
      </c>
      <c r="BG7" s="6">
        <v>42036</v>
      </c>
      <c r="BH7" s="6">
        <v>42036</v>
      </c>
      <c r="BI7" s="6">
        <v>42036</v>
      </c>
      <c r="BJ7" s="6">
        <v>42036</v>
      </c>
      <c r="BK7" s="6">
        <v>42036</v>
      </c>
      <c r="BL7" s="6">
        <v>42036</v>
      </c>
      <c r="BM7" s="6">
        <v>42036</v>
      </c>
      <c r="BN7" s="6">
        <v>42036</v>
      </c>
      <c r="BO7" s="6">
        <v>42036</v>
      </c>
      <c r="BP7" s="6">
        <v>42036</v>
      </c>
      <c r="BQ7" s="6">
        <v>42036</v>
      </c>
      <c r="BR7" s="6">
        <v>42036</v>
      </c>
      <c r="BS7" s="6">
        <v>42036</v>
      </c>
      <c r="BT7" s="6">
        <v>42036</v>
      </c>
      <c r="BU7" s="6">
        <v>42036</v>
      </c>
      <c r="BV7" s="6">
        <v>42036</v>
      </c>
      <c r="BW7" s="6">
        <v>42036</v>
      </c>
      <c r="BX7" s="6">
        <v>42036</v>
      </c>
      <c r="BY7" s="6">
        <v>42036</v>
      </c>
      <c r="BZ7" s="6">
        <v>42036</v>
      </c>
      <c r="CA7" s="6">
        <v>42036</v>
      </c>
      <c r="CB7" s="6">
        <v>42036</v>
      </c>
      <c r="CC7" s="6">
        <v>42036</v>
      </c>
      <c r="CD7" s="6">
        <v>42036</v>
      </c>
      <c r="CE7" s="6">
        <v>42036</v>
      </c>
      <c r="CF7" s="6">
        <v>42036</v>
      </c>
      <c r="CG7" s="6">
        <v>42036</v>
      </c>
      <c r="CH7" s="6">
        <v>42036</v>
      </c>
      <c r="CI7" s="6">
        <v>42036</v>
      </c>
      <c r="CJ7" s="6">
        <v>42036</v>
      </c>
      <c r="CK7" s="6">
        <v>42036</v>
      </c>
      <c r="CL7" s="6">
        <v>42036</v>
      </c>
      <c r="CM7" s="6">
        <v>42036</v>
      </c>
      <c r="CN7" s="6">
        <v>42036</v>
      </c>
      <c r="CO7" s="6">
        <v>42036</v>
      </c>
      <c r="CP7" s="6">
        <v>42036</v>
      </c>
      <c r="CQ7" s="6">
        <v>42036</v>
      </c>
      <c r="CR7" s="6">
        <v>42036</v>
      </c>
      <c r="CS7" s="6">
        <v>42036</v>
      </c>
      <c r="CT7" s="6">
        <v>42036</v>
      </c>
      <c r="CU7" s="6">
        <v>42036</v>
      </c>
      <c r="CV7" s="6">
        <v>42036</v>
      </c>
      <c r="CW7" s="6">
        <v>42036</v>
      </c>
      <c r="CX7" s="6">
        <v>42036</v>
      </c>
      <c r="CY7" s="6">
        <v>42036</v>
      </c>
      <c r="CZ7" s="6">
        <v>42036</v>
      </c>
      <c r="DA7" s="6">
        <v>42036</v>
      </c>
      <c r="DB7" s="6">
        <v>42036</v>
      </c>
      <c r="DC7" s="6">
        <v>42036</v>
      </c>
      <c r="DD7" s="6">
        <v>42036</v>
      </c>
      <c r="DE7" s="6">
        <v>42036</v>
      </c>
      <c r="DF7" s="6">
        <v>42036</v>
      </c>
      <c r="DG7" s="6">
        <v>42036</v>
      </c>
      <c r="DH7" s="6">
        <v>42036</v>
      </c>
      <c r="DI7" s="6">
        <v>42036</v>
      </c>
      <c r="DJ7" s="6">
        <v>42036</v>
      </c>
      <c r="DK7" s="6">
        <v>42036</v>
      </c>
      <c r="DL7" s="6">
        <v>42036</v>
      </c>
      <c r="DM7" s="6">
        <v>42036</v>
      </c>
      <c r="DN7" s="6">
        <v>42036</v>
      </c>
      <c r="DO7" s="6">
        <v>42036</v>
      </c>
      <c r="DP7" s="6">
        <v>42036</v>
      </c>
      <c r="DQ7" s="6">
        <v>42036</v>
      </c>
      <c r="DR7" s="6">
        <v>42036</v>
      </c>
      <c r="DS7" s="6">
        <v>42036</v>
      </c>
      <c r="DT7" s="6">
        <v>42036</v>
      </c>
      <c r="DU7" s="6">
        <v>42036</v>
      </c>
      <c r="DV7" s="6">
        <v>42036</v>
      </c>
      <c r="DW7" s="6">
        <v>42036</v>
      </c>
      <c r="DX7" s="6">
        <v>42036</v>
      </c>
      <c r="DY7" s="6">
        <v>42036</v>
      </c>
      <c r="DZ7" s="6">
        <v>42036</v>
      </c>
      <c r="EA7" s="6">
        <v>42036</v>
      </c>
      <c r="EB7" s="6">
        <v>42036</v>
      </c>
      <c r="EC7" s="6">
        <v>42036</v>
      </c>
      <c r="ED7" s="6">
        <v>42036</v>
      </c>
      <c r="EE7" s="6">
        <v>42036</v>
      </c>
      <c r="EF7" s="6">
        <v>42036</v>
      </c>
      <c r="EG7" s="6">
        <v>42036</v>
      </c>
      <c r="EH7" s="6">
        <v>42036</v>
      </c>
      <c r="EI7" s="6">
        <v>42036</v>
      </c>
      <c r="EJ7" s="6">
        <v>42036</v>
      </c>
      <c r="EK7" s="6">
        <v>42036</v>
      </c>
      <c r="EL7" s="6">
        <v>42036</v>
      </c>
      <c r="EM7" s="6">
        <v>42036</v>
      </c>
      <c r="EN7" s="6">
        <v>42036</v>
      </c>
      <c r="EO7" s="6">
        <v>42036</v>
      </c>
      <c r="EP7" s="6">
        <v>42036</v>
      </c>
      <c r="EQ7" s="6">
        <v>42036</v>
      </c>
      <c r="ER7" s="6">
        <v>42036</v>
      </c>
      <c r="ES7" s="6">
        <v>42036</v>
      </c>
      <c r="ET7" s="6">
        <v>42036</v>
      </c>
      <c r="EU7" s="6">
        <v>42036</v>
      </c>
      <c r="EV7" s="6">
        <v>42036</v>
      </c>
      <c r="EW7" s="6">
        <v>42036</v>
      </c>
      <c r="EX7" s="6">
        <v>42036</v>
      </c>
      <c r="EY7" s="6">
        <v>42036</v>
      </c>
      <c r="EZ7" s="6">
        <v>42036</v>
      </c>
      <c r="FA7" s="6">
        <v>42036</v>
      </c>
      <c r="FB7" s="6">
        <v>42036</v>
      </c>
      <c r="FC7" s="6">
        <v>42036</v>
      </c>
      <c r="FD7" s="6">
        <v>42036</v>
      </c>
      <c r="FE7" s="6">
        <v>42036</v>
      </c>
      <c r="FF7" s="6">
        <v>42036</v>
      </c>
      <c r="FG7" s="6">
        <v>42036</v>
      </c>
      <c r="FH7" s="6">
        <v>42036</v>
      </c>
      <c r="FI7" s="6">
        <v>42036</v>
      </c>
      <c r="FJ7" s="6">
        <v>42036</v>
      </c>
      <c r="FK7" s="6">
        <v>42036</v>
      </c>
      <c r="FL7" s="6">
        <v>42036</v>
      </c>
      <c r="FM7" s="6">
        <v>42036</v>
      </c>
      <c r="FN7" s="6">
        <v>42036</v>
      </c>
      <c r="FO7" s="6">
        <v>42036</v>
      </c>
      <c r="FP7" s="6">
        <v>42036</v>
      </c>
      <c r="FQ7" s="6">
        <v>42036</v>
      </c>
      <c r="FR7" s="6">
        <v>42036</v>
      </c>
      <c r="FS7" s="6">
        <v>42036</v>
      </c>
      <c r="FT7" s="6">
        <v>42036</v>
      </c>
      <c r="FU7" s="6">
        <v>42036</v>
      </c>
      <c r="FV7" s="6">
        <v>42036</v>
      </c>
      <c r="FW7" s="6">
        <v>42036</v>
      </c>
      <c r="FX7" s="6">
        <v>42036</v>
      </c>
      <c r="FY7" s="6">
        <v>42036</v>
      </c>
      <c r="FZ7" s="6">
        <v>42036</v>
      </c>
      <c r="GA7" s="6">
        <v>42036</v>
      </c>
      <c r="GB7" s="6">
        <v>42036</v>
      </c>
      <c r="GC7" s="6">
        <v>42036</v>
      </c>
      <c r="GD7" s="6">
        <v>42036</v>
      </c>
      <c r="GE7" s="6">
        <v>42036</v>
      </c>
      <c r="GF7" s="6">
        <v>42036</v>
      </c>
      <c r="GG7" s="6">
        <v>42036</v>
      </c>
      <c r="GH7" s="6">
        <v>42036</v>
      </c>
      <c r="GI7" s="6">
        <v>42036</v>
      </c>
      <c r="GJ7" s="6">
        <v>42036</v>
      </c>
      <c r="GK7" s="6">
        <v>42036</v>
      </c>
      <c r="GL7" s="6">
        <v>42036</v>
      </c>
      <c r="GM7" s="6">
        <v>42036</v>
      </c>
      <c r="GN7" s="6">
        <v>42036</v>
      </c>
      <c r="GO7" s="6">
        <v>42036</v>
      </c>
      <c r="GP7" s="6">
        <v>42036</v>
      </c>
      <c r="GQ7" s="6">
        <v>42036</v>
      </c>
      <c r="GR7" s="6">
        <v>42036</v>
      </c>
      <c r="GS7" s="6">
        <v>42036</v>
      </c>
      <c r="GT7" s="6">
        <v>42036</v>
      </c>
      <c r="GU7" s="6">
        <v>42036</v>
      </c>
      <c r="GV7" s="6">
        <v>42036</v>
      </c>
      <c r="GW7" s="6">
        <v>42036</v>
      </c>
      <c r="GX7" s="6">
        <v>42036</v>
      </c>
      <c r="GY7" s="6">
        <v>42036</v>
      </c>
      <c r="GZ7" s="6">
        <v>42036</v>
      </c>
      <c r="HA7" s="6">
        <v>42036</v>
      </c>
      <c r="HB7" s="6">
        <v>42036</v>
      </c>
      <c r="HC7" s="6">
        <v>42036</v>
      </c>
      <c r="HD7" s="6">
        <v>42036</v>
      </c>
      <c r="HE7" s="6">
        <v>42036</v>
      </c>
      <c r="HF7" s="6">
        <v>42036</v>
      </c>
      <c r="HG7" s="6">
        <v>42036</v>
      </c>
      <c r="HH7" s="6">
        <v>42036</v>
      </c>
      <c r="HI7" s="6">
        <v>42036</v>
      </c>
      <c r="HJ7" s="6">
        <v>42036</v>
      </c>
      <c r="HK7" s="6">
        <v>42036</v>
      </c>
      <c r="HL7" s="6">
        <v>42036</v>
      </c>
      <c r="HM7" s="6">
        <v>42036</v>
      </c>
      <c r="HN7" s="6">
        <v>42036</v>
      </c>
      <c r="HO7" s="6">
        <v>42036</v>
      </c>
      <c r="HP7" s="6">
        <v>42036</v>
      </c>
      <c r="HQ7" s="6">
        <v>42036</v>
      </c>
      <c r="HR7" s="6">
        <v>42036</v>
      </c>
      <c r="HS7" s="6">
        <v>42036</v>
      </c>
      <c r="HT7" s="6">
        <v>42036</v>
      </c>
      <c r="HU7" s="6">
        <v>42036</v>
      </c>
      <c r="HV7" s="6">
        <v>42036</v>
      </c>
      <c r="HW7" s="6">
        <v>42036</v>
      </c>
      <c r="HX7" s="6">
        <v>42036</v>
      </c>
      <c r="HY7" s="6">
        <v>42036</v>
      </c>
      <c r="HZ7" s="6">
        <v>42036</v>
      </c>
      <c r="IA7" s="6">
        <v>42036</v>
      </c>
      <c r="IB7" s="6">
        <v>42036</v>
      </c>
      <c r="IC7" s="6">
        <v>42036</v>
      </c>
      <c r="ID7" s="6">
        <v>42036</v>
      </c>
      <c r="IE7" s="6">
        <v>42036</v>
      </c>
      <c r="IF7" s="6">
        <v>42036</v>
      </c>
      <c r="IG7" s="6">
        <v>42036</v>
      </c>
      <c r="IH7" s="6">
        <v>42036</v>
      </c>
      <c r="II7" s="6">
        <v>42036</v>
      </c>
      <c r="IJ7" s="6">
        <v>42036</v>
      </c>
      <c r="IK7" s="6">
        <v>42036</v>
      </c>
      <c r="IL7" s="6">
        <v>42036</v>
      </c>
      <c r="IM7" s="6">
        <v>42036</v>
      </c>
      <c r="IN7" s="6">
        <v>42036</v>
      </c>
      <c r="IO7" s="6">
        <v>42036</v>
      </c>
      <c r="IP7" s="6">
        <v>42036</v>
      </c>
      <c r="IQ7" s="6">
        <v>42036</v>
      </c>
    </row>
    <row r="8" spans="1:251" s="6" customFormat="1">
      <c r="A8" s="5" t="s">
        <v>256</v>
      </c>
      <c r="B8" s="6">
        <v>44228</v>
      </c>
      <c r="C8" s="6">
        <v>44228</v>
      </c>
      <c r="D8" s="6">
        <v>44228</v>
      </c>
      <c r="E8" s="6">
        <v>44228</v>
      </c>
      <c r="F8" s="6">
        <v>44228</v>
      </c>
      <c r="G8" s="6">
        <v>44228</v>
      </c>
      <c r="H8" s="6">
        <v>44228</v>
      </c>
      <c r="I8" s="6">
        <v>44228</v>
      </c>
      <c r="J8" s="6">
        <v>44228</v>
      </c>
      <c r="K8" s="6">
        <v>44228</v>
      </c>
      <c r="L8" s="6">
        <v>44228</v>
      </c>
      <c r="M8" s="6">
        <v>44228</v>
      </c>
      <c r="N8" s="6">
        <v>44228</v>
      </c>
      <c r="O8" s="6">
        <v>44228</v>
      </c>
      <c r="P8" s="6">
        <v>44228</v>
      </c>
      <c r="Q8" s="6">
        <v>44228</v>
      </c>
      <c r="R8" s="6">
        <v>44228</v>
      </c>
      <c r="S8" s="6">
        <v>44228</v>
      </c>
      <c r="T8" s="6">
        <v>44228</v>
      </c>
      <c r="U8" s="6">
        <v>44228</v>
      </c>
      <c r="V8" s="6">
        <v>44228</v>
      </c>
      <c r="W8" s="6">
        <v>44228</v>
      </c>
      <c r="X8" s="6">
        <v>44228</v>
      </c>
      <c r="Y8" s="6">
        <v>44228</v>
      </c>
      <c r="Z8" s="6">
        <v>44228</v>
      </c>
      <c r="AA8" s="6">
        <v>44228</v>
      </c>
      <c r="AB8" s="6">
        <v>44228</v>
      </c>
      <c r="AC8" s="6">
        <v>44228</v>
      </c>
      <c r="AD8" s="6">
        <v>44228</v>
      </c>
      <c r="AE8" s="6">
        <v>44228</v>
      </c>
      <c r="AF8" s="6">
        <v>44228</v>
      </c>
      <c r="AG8" s="6">
        <v>44228</v>
      </c>
      <c r="AH8" s="6">
        <v>44228</v>
      </c>
      <c r="AI8" s="6">
        <v>44228</v>
      </c>
      <c r="AJ8" s="6">
        <v>44228</v>
      </c>
      <c r="AK8" s="6">
        <v>44228</v>
      </c>
      <c r="AL8" s="6">
        <v>44228</v>
      </c>
      <c r="AM8" s="6">
        <v>44228</v>
      </c>
      <c r="AN8" s="6">
        <v>44228</v>
      </c>
      <c r="AO8" s="6">
        <v>44228</v>
      </c>
      <c r="AP8" s="6">
        <v>44228</v>
      </c>
      <c r="AQ8" s="6">
        <v>44228</v>
      </c>
      <c r="AR8" s="6">
        <v>44228</v>
      </c>
      <c r="AS8" s="6">
        <v>44228</v>
      </c>
      <c r="AT8" s="6">
        <v>44228</v>
      </c>
      <c r="AU8" s="6">
        <v>44228</v>
      </c>
      <c r="AV8" s="6">
        <v>44228</v>
      </c>
      <c r="AW8" s="6">
        <v>44228</v>
      </c>
      <c r="AX8" s="6">
        <v>44228</v>
      </c>
      <c r="AY8" s="6">
        <v>44228</v>
      </c>
      <c r="AZ8" s="6">
        <v>44228</v>
      </c>
      <c r="BA8" s="6">
        <v>44228</v>
      </c>
      <c r="BB8" s="6">
        <v>44228</v>
      </c>
      <c r="BC8" s="6">
        <v>44228</v>
      </c>
      <c r="BD8" s="6">
        <v>44228</v>
      </c>
      <c r="BE8" s="6">
        <v>44228</v>
      </c>
      <c r="BF8" s="6">
        <v>44228</v>
      </c>
      <c r="BG8" s="6">
        <v>44228</v>
      </c>
      <c r="BH8" s="6">
        <v>44228</v>
      </c>
      <c r="BI8" s="6">
        <v>44228</v>
      </c>
      <c r="BJ8" s="6">
        <v>44228</v>
      </c>
      <c r="BK8" s="6">
        <v>44228</v>
      </c>
      <c r="BL8" s="6">
        <v>44228</v>
      </c>
      <c r="BM8" s="6">
        <v>44228</v>
      </c>
      <c r="BN8" s="6">
        <v>44228</v>
      </c>
      <c r="BO8" s="6">
        <v>44228</v>
      </c>
      <c r="BP8" s="6">
        <v>44228</v>
      </c>
      <c r="BQ8" s="6">
        <v>44228</v>
      </c>
      <c r="BR8" s="6">
        <v>44228</v>
      </c>
      <c r="BS8" s="6">
        <v>44228</v>
      </c>
      <c r="BT8" s="6">
        <v>44228</v>
      </c>
      <c r="BU8" s="6">
        <v>44228</v>
      </c>
      <c r="BV8" s="6">
        <v>44228</v>
      </c>
      <c r="BW8" s="6">
        <v>44228</v>
      </c>
      <c r="BX8" s="6">
        <v>44228</v>
      </c>
      <c r="BY8" s="6">
        <v>44228</v>
      </c>
      <c r="BZ8" s="6">
        <v>44228</v>
      </c>
      <c r="CA8" s="6">
        <v>44228</v>
      </c>
      <c r="CB8" s="6">
        <v>44228</v>
      </c>
      <c r="CC8" s="6">
        <v>44228</v>
      </c>
      <c r="CD8" s="6">
        <v>44228</v>
      </c>
      <c r="CE8" s="6">
        <v>44228</v>
      </c>
      <c r="CF8" s="6">
        <v>44228</v>
      </c>
      <c r="CG8" s="6">
        <v>44228</v>
      </c>
      <c r="CH8" s="6">
        <v>44228</v>
      </c>
      <c r="CI8" s="6">
        <v>44228</v>
      </c>
      <c r="CJ8" s="6">
        <v>44228</v>
      </c>
      <c r="CK8" s="6">
        <v>44228</v>
      </c>
      <c r="CL8" s="6">
        <v>44228</v>
      </c>
      <c r="CM8" s="6">
        <v>44228</v>
      </c>
      <c r="CN8" s="6">
        <v>44228</v>
      </c>
      <c r="CO8" s="6">
        <v>44228</v>
      </c>
      <c r="CP8" s="6">
        <v>44228</v>
      </c>
      <c r="CQ8" s="6">
        <v>44228</v>
      </c>
      <c r="CR8" s="6">
        <v>44228</v>
      </c>
      <c r="CS8" s="6">
        <v>44228</v>
      </c>
      <c r="CT8" s="6">
        <v>44228</v>
      </c>
      <c r="CU8" s="6">
        <v>44228</v>
      </c>
      <c r="CV8" s="6">
        <v>44228</v>
      </c>
      <c r="CW8" s="6">
        <v>44228</v>
      </c>
      <c r="CX8" s="6">
        <v>44228</v>
      </c>
      <c r="CY8" s="6">
        <v>44228</v>
      </c>
      <c r="CZ8" s="6">
        <v>44228</v>
      </c>
      <c r="DA8" s="6">
        <v>44228</v>
      </c>
      <c r="DB8" s="6">
        <v>44228</v>
      </c>
      <c r="DC8" s="6">
        <v>44228</v>
      </c>
      <c r="DD8" s="6">
        <v>44228</v>
      </c>
      <c r="DE8" s="6">
        <v>44228</v>
      </c>
      <c r="DF8" s="6">
        <v>44228</v>
      </c>
      <c r="DG8" s="6">
        <v>44228</v>
      </c>
      <c r="DH8" s="6">
        <v>44228</v>
      </c>
      <c r="DI8" s="6">
        <v>44228</v>
      </c>
      <c r="DJ8" s="6">
        <v>44228</v>
      </c>
      <c r="DK8" s="6">
        <v>44228</v>
      </c>
      <c r="DL8" s="6">
        <v>44228</v>
      </c>
      <c r="DM8" s="6">
        <v>44228</v>
      </c>
      <c r="DN8" s="6">
        <v>44228</v>
      </c>
      <c r="DO8" s="6">
        <v>44228</v>
      </c>
      <c r="DP8" s="6">
        <v>44228</v>
      </c>
      <c r="DQ8" s="6">
        <v>44228</v>
      </c>
      <c r="DR8" s="6">
        <v>44228</v>
      </c>
      <c r="DS8" s="6">
        <v>44228</v>
      </c>
      <c r="DT8" s="6">
        <v>44228</v>
      </c>
      <c r="DU8" s="6">
        <v>44228</v>
      </c>
      <c r="DV8" s="6">
        <v>44228</v>
      </c>
      <c r="DW8" s="6">
        <v>44228</v>
      </c>
      <c r="DX8" s="6">
        <v>44228</v>
      </c>
      <c r="DY8" s="6">
        <v>44228</v>
      </c>
      <c r="DZ8" s="6">
        <v>44228</v>
      </c>
      <c r="EA8" s="6">
        <v>44228</v>
      </c>
      <c r="EB8" s="6">
        <v>44228</v>
      </c>
      <c r="EC8" s="6">
        <v>44228</v>
      </c>
      <c r="ED8" s="6">
        <v>44228</v>
      </c>
      <c r="EE8" s="6">
        <v>44228</v>
      </c>
      <c r="EF8" s="6">
        <v>44228</v>
      </c>
      <c r="EG8" s="6">
        <v>44228</v>
      </c>
      <c r="EH8" s="6">
        <v>44228</v>
      </c>
      <c r="EI8" s="6">
        <v>44228</v>
      </c>
      <c r="EJ8" s="6">
        <v>44228</v>
      </c>
      <c r="EK8" s="6">
        <v>44228</v>
      </c>
      <c r="EL8" s="6">
        <v>44228</v>
      </c>
      <c r="EM8" s="6">
        <v>44228</v>
      </c>
      <c r="EN8" s="6">
        <v>44228</v>
      </c>
      <c r="EO8" s="6">
        <v>44228</v>
      </c>
      <c r="EP8" s="6">
        <v>44228</v>
      </c>
      <c r="EQ8" s="6">
        <v>44228</v>
      </c>
      <c r="ER8" s="6">
        <v>44228</v>
      </c>
      <c r="ES8" s="6">
        <v>44228</v>
      </c>
      <c r="ET8" s="6">
        <v>44228</v>
      </c>
      <c r="EU8" s="6">
        <v>44228</v>
      </c>
      <c r="EV8" s="6">
        <v>44228</v>
      </c>
      <c r="EW8" s="6">
        <v>44228</v>
      </c>
      <c r="EX8" s="6">
        <v>44228</v>
      </c>
      <c r="EY8" s="6">
        <v>44228</v>
      </c>
      <c r="EZ8" s="6">
        <v>44228</v>
      </c>
      <c r="FA8" s="6">
        <v>44228</v>
      </c>
      <c r="FB8" s="6">
        <v>44228</v>
      </c>
      <c r="FC8" s="6">
        <v>44228</v>
      </c>
      <c r="FD8" s="6">
        <v>44228</v>
      </c>
      <c r="FE8" s="6">
        <v>44228</v>
      </c>
      <c r="FF8" s="6">
        <v>44228</v>
      </c>
      <c r="FG8" s="6">
        <v>44228</v>
      </c>
      <c r="FH8" s="6">
        <v>44228</v>
      </c>
      <c r="FI8" s="6">
        <v>44228</v>
      </c>
      <c r="FJ8" s="6">
        <v>44228</v>
      </c>
      <c r="FK8" s="6">
        <v>44228</v>
      </c>
      <c r="FL8" s="6">
        <v>44228</v>
      </c>
      <c r="FM8" s="6">
        <v>44228</v>
      </c>
      <c r="FN8" s="6">
        <v>44228</v>
      </c>
      <c r="FO8" s="6">
        <v>44228</v>
      </c>
      <c r="FP8" s="6">
        <v>44228</v>
      </c>
      <c r="FQ8" s="6">
        <v>44228</v>
      </c>
      <c r="FR8" s="6">
        <v>44228</v>
      </c>
      <c r="FS8" s="6">
        <v>44228</v>
      </c>
      <c r="FT8" s="6">
        <v>44228</v>
      </c>
      <c r="FU8" s="6">
        <v>44228</v>
      </c>
      <c r="FV8" s="6">
        <v>44228</v>
      </c>
      <c r="FW8" s="6">
        <v>44228</v>
      </c>
      <c r="FX8" s="6">
        <v>44228</v>
      </c>
      <c r="FY8" s="6">
        <v>44228</v>
      </c>
      <c r="FZ8" s="6">
        <v>44228</v>
      </c>
      <c r="GA8" s="6">
        <v>44228</v>
      </c>
      <c r="GB8" s="6">
        <v>44228</v>
      </c>
      <c r="GC8" s="6">
        <v>44228</v>
      </c>
      <c r="GD8" s="6">
        <v>44228</v>
      </c>
      <c r="GE8" s="6">
        <v>44228</v>
      </c>
      <c r="GF8" s="6">
        <v>44228</v>
      </c>
      <c r="GG8" s="6">
        <v>44228</v>
      </c>
      <c r="GH8" s="6">
        <v>44228</v>
      </c>
      <c r="GI8" s="6">
        <v>44228</v>
      </c>
      <c r="GJ8" s="6">
        <v>44228</v>
      </c>
      <c r="GK8" s="6">
        <v>44228</v>
      </c>
      <c r="GL8" s="6">
        <v>44228</v>
      </c>
      <c r="GM8" s="6">
        <v>44228</v>
      </c>
      <c r="GN8" s="6">
        <v>44228</v>
      </c>
      <c r="GO8" s="6">
        <v>44228</v>
      </c>
      <c r="GP8" s="6">
        <v>44228</v>
      </c>
      <c r="GQ8" s="6">
        <v>44228</v>
      </c>
      <c r="GR8" s="6">
        <v>44228</v>
      </c>
      <c r="GS8" s="6">
        <v>44228</v>
      </c>
      <c r="GT8" s="6">
        <v>44228</v>
      </c>
      <c r="GU8" s="6">
        <v>44228</v>
      </c>
      <c r="GV8" s="6">
        <v>44228</v>
      </c>
      <c r="GW8" s="6">
        <v>44228</v>
      </c>
      <c r="GX8" s="6">
        <v>44228</v>
      </c>
      <c r="GY8" s="6">
        <v>44228</v>
      </c>
      <c r="GZ8" s="6">
        <v>44228</v>
      </c>
      <c r="HA8" s="6">
        <v>44228</v>
      </c>
      <c r="HB8" s="6">
        <v>44228</v>
      </c>
      <c r="HC8" s="6">
        <v>44228</v>
      </c>
      <c r="HD8" s="6">
        <v>44228</v>
      </c>
      <c r="HE8" s="6">
        <v>44228</v>
      </c>
      <c r="HF8" s="6">
        <v>44228</v>
      </c>
      <c r="HG8" s="6">
        <v>44228</v>
      </c>
      <c r="HH8" s="6">
        <v>44228</v>
      </c>
      <c r="HI8" s="6">
        <v>44228</v>
      </c>
      <c r="HJ8" s="6">
        <v>44228</v>
      </c>
      <c r="HK8" s="6">
        <v>44228</v>
      </c>
      <c r="HL8" s="6">
        <v>44228</v>
      </c>
      <c r="HM8" s="6">
        <v>44228</v>
      </c>
      <c r="HN8" s="6">
        <v>44228</v>
      </c>
      <c r="HO8" s="6">
        <v>44228</v>
      </c>
      <c r="HP8" s="6">
        <v>44228</v>
      </c>
      <c r="HQ8" s="6">
        <v>44228</v>
      </c>
      <c r="HR8" s="6">
        <v>44228</v>
      </c>
      <c r="HS8" s="6">
        <v>44228</v>
      </c>
      <c r="HT8" s="6">
        <v>44228</v>
      </c>
      <c r="HU8" s="6">
        <v>44228</v>
      </c>
      <c r="HV8" s="6">
        <v>44228</v>
      </c>
      <c r="HW8" s="6">
        <v>44228</v>
      </c>
      <c r="HX8" s="6">
        <v>44228</v>
      </c>
      <c r="HY8" s="6">
        <v>44228</v>
      </c>
      <c r="HZ8" s="6">
        <v>44228</v>
      </c>
      <c r="IA8" s="6">
        <v>44228</v>
      </c>
      <c r="IB8" s="6">
        <v>44228</v>
      </c>
      <c r="IC8" s="6">
        <v>44228</v>
      </c>
      <c r="ID8" s="6">
        <v>44228</v>
      </c>
      <c r="IE8" s="6">
        <v>44228</v>
      </c>
      <c r="IF8" s="6">
        <v>44228</v>
      </c>
      <c r="IG8" s="6">
        <v>44228</v>
      </c>
      <c r="IH8" s="6">
        <v>44228</v>
      </c>
      <c r="II8" s="6">
        <v>44228</v>
      </c>
      <c r="IJ8" s="6">
        <v>44228</v>
      </c>
      <c r="IK8" s="6">
        <v>44228</v>
      </c>
      <c r="IL8" s="6">
        <v>44228</v>
      </c>
      <c r="IM8" s="6">
        <v>44228</v>
      </c>
      <c r="IN8" s="6">
        <v>44228</v>
      </c>
      <c r="IO8" s="6">
        <v>44228</v>
      </c>
      <c r="IP8" s="6">
        <v>44228</v>
      </c>
      <c r="IQ8" s="6">
        <v>44228</v>
      </c>
    </row>
    <row r="9" spans="1:251">
      <c r="A9" s="4" t="s">
        <v>257</v>
      </c>
      <c r="B9" s="1">
        <v>7</v>
      </c>
      <c r="C9" s="1">
        <v>7</v>
      </c>
      <c r="D9" s="1">
        <v>7</v>
      </c>
      <c r="E9" s="1">
        <v>7</v>
      </c>
      <c r="F9" s="1">
        <v>7</v>
      </c>
      <c r="G9" s="1">
        <v>7</v>
      </c>
      <c r="H9" s="1">
        <v>7</v>
      </c>
      <c r="I9" s="1">
        <v>7</v>
      </c>
      <c r="J9" s="1">
        <v>7</v>
      </c>
      <c r="K9" s="1">
        <v>7</v>
      </c>
      <c r="L9" s="1">
        <v>7</v>
      </c>
      <c r="M9" s="1">
        <v>7</v>
      </c>
      <c r="N9" s="1">
        <v>7</v>
      </c>
      <c r="O9" s="1">
        <v>7</v>
      </c>
      <c r="P9" s="1">
        <v>7</v>
      </c>
      <c r="Q9" s="1">
        <v>7</v>
      </c>
      <c r="R9" s="1">
        <v>7</v>
      </c>
      <c r="S9" s="1">
        <v>7</v>
      </c>
      <c r="T9" s="1">
        <v>7</v>
      </c>
      <c r="U9" s="1">
        <v>7</v>
      </c>
      <c r="V9" s="1">
        <v>7</v>
      </c>
      <c r="W9" s="1">
        <v>7</v>
      </c>
      <c r="X9" s="1">
        <v>7</v>
      </c>
      <c r="Y9" s="1">
        <v>7</v>
      </c>
      <c r="Z9" s="1">
        <v>7</v>
      </c>
      <c r="AA9" s="1">
        <v>7</v>
      </c>
      <c r="AB9" s="1">
        <v>7</v>
      </c>
      <c r="AC9" s="1">
        <v>7</v>
      </c>
      <c r="AD9" s="1">
        <v>7</v>
      </c>
      <c r="AE9" s="1">
        <v>7</v>
      </c>
      <c r="AF9" s="1">
        <v>7</v>
      </c>
      <c r="AG9" s="1">
        <v>7</v>
      </c>
      <c r="AH9" s="1">
        <v>7</v>
      </c>
      <c r="AI9" s="1">
        <v>7</v>
      </c>
      <c r="AJ9" s="1">
        <v>7</v>
      </c>
      <c r="AK9" s="1">
        <v>7</v>
      </c>
      <c r="AL9" s="1">
        <v>7</v>
      </c>
      <c r="AM9" s="1">
        <v>7</v>
      </c>
      <c r="AN9" s="1">
        <v>7</v>
      </c>
      <c r="AO9" s="1">
        <v>7</v>
      </c>
      <c r="AP9" s="1">
        <v>7</v>
      </c>
      <c r="AQ9" s="1">
        <v>7</v>
      </c>
      <c r="AR9" s="1">
        <v>7</v>
      </c>
      <c r="AS9" s="1">
        <v>7</v>
      </c>
      <c r="AT9" s="1">
        <v>7</v>
      </c>
      <c r="AU9" s="1">
        <v>7</v>
      </c>
      <c r="AV9" s="1">
        <v>7</v>
      </c>
      <c r="AW9" s="1">
        <v>7</v>
      </c>
      <c r="AX9" s="1">
        <v>7</v>
      </c>
      <c r="AY9" s="1">
        <v>7</v>
      </c>
      <c r="AZ9" s="1">
        <v>7</v>
      </c>
      <c r="BA9" s="1">
        <v>7</v>
      </c>
      <c r="BB9" s="1">
        <v>7</v>
      </c>
      <c r="BC9" s="1">
        <v>7</v>
      </c>
      <c r="BD9" s="1">
        <v>7</v>
      </c>
      <c r="BE9" s="1">
        <v>7</v>
      </c>
      <c r="BF9" s="1">
        <v>7</v>
      </c>
      <c r="BG9" s="1">
        <v>7</v>
      </c>
      <c r="BH9" s="1">
        <v>7</v>
      </c>
      <c r="BI9" s="1">
        <v>7</v>
      </c>
      <c r="BJ9" s="1">
        <v>7</v>
      </c>
      <c r="BK9" s="1">
        <v>7</v>
      </c>
      <c r="BL9" s="1">
        <v>7</v>
      </c>
      <c r="BM9" s="1">
        <v>7</v>
      </c>
      <c r="BN9" s="1">
        <v>7</v>
      </c>
      <c r="BO9" s="1">
        <v>7</v>
      </c>
      <c r="BP9" s="1">
        <v>7</v>
      </c>
      <c r="BQ9" s="1">
        <v>7</v>
      </c>
      <c r="BR9" s="1">
        <v>7</v>
      </c>
      <c r="BS9" s="1">
        <v>7</v>
      </c>
      <c r="BT9" s="1">
        <v>7</v>
      </c>
      <c r="BU9" s="1">
        <v>7</v>
      </c>
      <c r="BV9" s="1">
        <v>7</v>
      </c>
      <c r="BW9" s="1">
        <v>7</v>
      </c>
      <c r="BX9" s="1">
        <v>7</v>
      </c>
      <c r="BY9" s="1">
        <v>7</v>
      </c>
      <c r="BZ9" s="1">
        <v>7</v>
      </c>
      <c r="CA9" s="1">
        <v>7</v>
      </c>
      <c r="CB9" s="1">
        <v>7</v>
      </c>
      <c r="CC9" s="1">
        <v>7</v>
      </c>
      <c r="CD9" s="1">
        <v>7</v>
      </c>
      <c r="CE9" s="1">
        <v>7</v>
      </c>
      <c r="CF9" s="1">
        <v>7</v>
      </c>
      <c r="CG9" s="1">
        <v>7</v>
      </c>
      <c r="CH9" s="1">
        <v>7</v>
      </c>
      <c r="CI9" s="1">
        <v>7</v>
      </c>
      <c r="CJ9" s="1">
        <v>7</v>
      </c>
      <c r="CK9" s="1">
        <v>7</v>
      </c>
      <c r="CL9" s="1">
        <v>7</v>
      </c>
      <c r="CM9" s="1">
        <v>7</v>
      </c>
      <c r="CN9" s="1">
        <v>7</v>
      </c>
      <c r="CO9" s="1">
        <v>7</v>
      </c>
      <c r="CP9" s="1">
        <v>7</v>
      </c>
      <c r="CQ9" s="1">
        <v>7</v>
      </c>
      <c r="CR9" s="1">
        <v>7</v>
      </c>
      <c r="CS9" s="1">
        <v>7</v>
      </c>
      <c r="CT9" s="1">
        <v>7</v>
      </c>
      <c r="CU9" s="1">
        <v>7</v>
      </c>
      <c r="CV9" s="1">
        <v>7</v>
      </c>
      <c r="CW9" s="1">
        <v>7</v>
      </c>
      <c r="CX9" s="1">
        <v>7</v>
      </c>
      <c r="CY9" s="1">
        <v>7</v>
      </c>
      <c r="CZ9" s="1">
        <v>7</v>
      </c>
      <c r="DA9" s="1">
        <v>7</v>
      </c>
      <c r="DB9" s="1">
        <v>7</v>
      </c>
      <c r="DC9" s="1">
        <v>7</v>
      </c>
      <c r="DD9" s="1">
        <v>7</v>
      </c>
      <c r="DE9" s="1">
        <v>7</v>
      </c>
      <c r="DF9" s="1">
        <v>7</v>
      </c>
      <c r="DG9" s="1">
        <v>7</v>
      </c>
      <c r="DH9" s="1">
        <v>7</v>
      </c>
      <c r="DI9" s="1">
        <v>7</v>
      </c>
      <c r="DJ9" s="1">
        <v>7</v>
      </c>
      <c r="DK9" s="1">
        <v>7</v>
      </c>
      <c r="DL9" s="1">
        <v>7</v>
      </c>
      <c r="DM9" s="1">
        <v>7</v>
      </c>
      <c r="DN9" s="1">
        <v>7</v>
      </c>
      <c r="DO9" s="1">
        <v>7</v>
      </c>
      <c r="DP9" s="1">
        <v>7</v>
      </c>
      <c r="DQ9" s="1">
        <v>7</v>
      </c>
      <c r="DR9" s="1">
        <v>7</v>
      </c>
      <c r="DS9" s="1">
        <v>7</v>
      </c>
      <c r="DT9" s="1">
        <v>7</v>
      </c>
      <c r="DU9" s="1">
        <v>7</v>
      </c>
      <c r="DV9" s="1">
        <v>7</v>
      </c>
      <c r="DW9" s="1">
        <v>7</v>
      </c>
      <c r="DX9" s="1">
        <v>7</v>
      </c>
      <c r="DY9" s="1">
        <v>7</v>
      </c>
      <c r="DZ9" s="1">
        <v>7</v>
      </c>
      <c r="EA9" s="1">
        <v>7</v>
      </c>
      <c r="EB9" s="1">
        <v>7</v>
      </c>
      <c r="EC9" s="1">
        <v>7</v>
      </c>
      <c r="ED9" s="1">
        <v>7</v>
      </c>
      <c r="EE9" s="1">
        <v>7</v>
      </c>
      <c r="EF9" s="1">
        <v>7</v>
      </c>
      <c r="EG9" s="1">
        <v>7</v>
      </c>
      <c r="EH9" s="1">
        <v>7</v>
      </c>
      <c r="EI9" s="1">
        <v>7</v>
      </c>
      <c r="EJ9" s="1">
        <v>7</v>
      </c>
      <c r="EK9" s="1">
        <v>7</v>
      </c>
      <c r="EL9" s="1">
        <v>7</v>
      </c>
      <c r="EM9" s="1">
        <v>7</v>
      </c>
      <c r="EN9" s="1">
        <v>7</v>
      </c>
      <c r="EO9" s="1">
        <v>7</v>
      </c>
      <c r="EP9" s="1">
        <v>7</v>
      </c>
      <c r="EQ9" s="1">
        <v>7</v>
      </c>
      <c r="ER9" s="1">
        <v>7</v>
      </c>
      <c r="ES9" s="1">
        <v>7</v>
      </c>
      <c r="ET9" s="1">
        <v>7</v>
      </c>
      <c r="EU9" s="1">
        <v>7</v>
      </c>
      <c r="EV9" s="1">
        <v>7</v>
      </c>
      <c r="EW9" s="1">
        <v>7</v>
      </c>
      <c r="EX9" s="1">
        <v>7</v>
      </c>
      <c r="EY9" s="1">
        <v>7</v>
      </c>
      <c r="EZ9" s="1">
        <v>7</v>
      </c>
      <c r="FA9" s="1">
        <v>7</v>
      </c>
      <c r="FB9" s="1">
        <v>7</v>
      </c>
      <c r="FC9" s="1">
        <v>7</v>
      </c>
      <c r="FD9" s="1">
        <v>7</v>
      </c>
      <c r="FE9" s="1">
        <v>7</v>
      </c>
      <c r="FF9" s="1">
        <v>7</v>
      </c>
      <c r="FG9" s="1">
        <v>7</v>
      </c>
      <c r="FH9" s="1">
        <v>7</v>
      </c>
      <c r="FI9" s="1">
        <v>7</v>
      </c>
      <c r="FJ9" s="1">
        <v>7</v>
      </c>
      <c r="FK9" s="1">
        <v>7</v>
      </c>
      <c r="FL9" s="1">
        <v>7</v>
      </c>
      <c r="FM9" s="1">
        <v>7</v>
      </c>
      <c r="FN9" s="1">
        <v>7</v>
      </c>
      <c r="FO9" s="1">
        <v>7</v>
      </c>
      <c r="FP9" s="1">
        <v>7</v>
      </c>
      <c r="FQ9" s="1">
        <v>7</v>
      </c>
      <c r="FR9" s="1">
        <v>7</v>
      </c>
      <c r="FS9" s="1">
        <v>7</v>
      </c>
      <c r="FT9" s="1">
        <v>7</v>
      </c>
      <c r="FU9" s="1">
        <v>7</v>
      </c>
      <c r="FV9" s="1">
        <v>7</v>
      </c>
      <c r="FW9" s="1">
        <v>7</v>
      </c>
      <c r="FX9" s="1">
        <v>7</v>
      </c>
      <c r="FY9" s="1">
        <v>7</v>
      </c>
      <c r="FZ9" s="1">
        <v>7</v>
      </c>
      <c r="GA9" s="1">
        <v>7</v>
      </c>
      <c r="GB9" s="1">
        <v>7</v>
      </c>
      <c r="GC9" s="1">
        <v>7</v>
      </c>
      <c r="GD9" s="1">
        <v>7</v>
      </c>
      <c r="GE9" s="1">
        <v>7</v>
      </c>
      <c r="GF9" s="1">
        <v>7</v>
      </c>
      <c r="GG9" s="1">
        <v>7</v>
      </c>
      <c r="GH9" s="1">
        <v>7</v>
      </c>
      <c r="GI9" s="1">
        <v>7</v>
      </c>
      <c r="GJ9" s="1">
        <v>7</v>
      </c>
      <c r="GK9" s="1">
        <v>7</v>
      </c>
      <c r="GL9" s="1">
        <v>7</v>
      </c>
      <c r="GM9" s="1">
        <v>7</v>
      </c>
      <c r="GN9" s="1">
        <v>7</v>
      </c>
      <c r="GO9" s="1">
        <v>7</v>
      </c>
      <c r="GP9" s="1">
        <v>7</v>
      </c>
      <c r="GQ9" s="1">
        <v>7</v>
      </c>
      <c r="GR9" s="1">
        <v>7</v>
      </c>
      <c r="GS9" s="1">
        <v>7</v>
      </c>
      <c r="GT9" s="1">
        <v>7</v>
      </c>
      <c r="GU9" s="1">
        <v>7</v>
      </c>
      <c r="GV9" s="1">
        <v>7</v>
      </c>
      <c r="GW9" s="1">
        <v>7</v>
      </c>
      <c r="GX9" s="1">
        <v>7</v>
      </c>
      <c r="GY9" s="1">
        <v>7</v>
      </c>
      <c r="GZ9" s="1">
        <v>7</v>
      </c>
      <c r="HA9" s="1">
        <v>7</v>
      </c>
      <c r="HB9" s="1">
        <v>7</v>
      </c>
      <c r="HC9" s="1">
        <v>7</v>
      </c>
      <c r="HD9" s="1">
        <v>7</v>
      </c>
      <c r="HE9" s="1">
        <v>7</v>
      </c>
      <c r="HF9" s="1">
        <v>7</v>
      </c>
      <c r="HG9" s="1">
        <v>7</v>
      </c>
      <c r="HH9" s="1">
        <v>7</v>
      </c>
      <c r="HI9" s="1">
        <v>7</v>
      </c>
      <c r="HJ9" s="1">
        <v>7</v>
      </c>
      <c r="HK9" s="1">
        <v>7</v>
      </c>
      <c r="HL9" s="1">
        <v>7</v>
      </c>
      <c r="HM9" s="1">
        <v>7</v>
      </c>
      <c r="HN9" s="1">
        <v>7</v>
      </c>
      <c r="HO9" s="1">
        <v>7</v>
      </c>
      <c r="HP9" s="1">
        <v>7</v>
      </c>
      <c r="HQ9" s="1">
        <v>7</v>
      </c>
      <c r="HR9" s="1">
        <v>7</v>
      </c>
      <c r="HS9" s="1">
        <v>7</v>
      </c>
      <c r="HT9" s="1">
        <v>7</v>
      </c>
      <c r="HU9" s="1">
        <v>7</v>
      </c>
      <c r="HV9" s="1">
        <v>7</v>
      </c>
      <c r="HW9" s="1">
        <v>7</v>
      </c>
      <c r="HX9" s="1">
        <v>7</v>
      </c>
      <c r="HY9" s="1">
        <v>7</v>
      </c>
      <c r="HZ9" s="1">
        <v>7</v>
      </c>
      <c r="IA9" s="1">
        <v>7</v>
      </c>
      <c r="IB9" s="1">
        <v>7</v>
      </c>
      <c r="IC9" s="1">
        <v>7</v>
      </c>
      <c r="ID9" s="1">
        <v>7</v>
      </c>
      <c r="IE9" s="1">
        <v>7</v>
      </c>
      <c r="IF9" s="1">
        <v>7</v>
      </c>
      <c r="IG9" s="1">
        <v>7</v>
      </c>
      <c r="IH9" s="1">
        <v>7</v>
      </c>
      <c r="II9" s="1">
        <v>7</v>
      </c>
      <c r="IJ9" s="1">
        <v>7</v>
      </c>
      <c r="IK9" s="1">
        <v>7</v>
      </c>
      <c r="IL9" s="1">
        <v>7</v>
      </c>
      <c r="IM9" s="1">
        <v>7</v>
      </c>
      <c r="IN9" s="1">
        <v>7</v>
      </c>
      <c r="IO9" s="1">
        <v>7</v>
      </c>
      <c r="IP9" s="1">
        <v>7</v>
      </c>
      <c r="IQ9" s="1">
        <v>7</v>
      </c>
    </row>
    <row r="10" spans="1:251">
      <c r="A10" s="4" t="s">
        <v>258</v>
      </c>
      <c r="B10" s="8" t="s">
        <v>2262</v>
      </c>
      <c r="C10" s="8" t="s">
        <v>2263</v>
      </c>
      <c r="D10" s="8" t="s">
        <v>2264</v>
      </c>
      <c r="E10" s="8" t="s">
        <v>2265</v>
      </c>
      <c r="F10" s="8" t="s">
        <v>2266</v>
      </c>
      <c r="G10" s="8" t="s">
        <v>2267</v>
      </c>
      <c r="H10" s="8" t="s">
        <v>2268</v>
      </c>
      <c r="I10" s="8" t="s">
        <v>2269</v>
      </c>
      <c r="J10" s="8" t="s">
        <v>2270</v>
      </c>
      <c r="K10" s="8" t="s">
        <v>2271</v>
      </c>
      <c r="L10" s="8" t="s">
        <v>2272</v>
      </c>
      <c r="M10" s="8" t="s">
        <v>2273</v>
      </c>
      <c r="N10" s="8" t="s">
        <v>2274</v>
      </c>
      <c r="O10" s="8" t="s">
        <v>2275</v>
      </c>
      <c r="P10" s="8" t="s">
        <v>2276</v>
      </c>
      <c r="Q10" s="8" t="s">
        <v>2277</v>
      </c>
      <c r="R10" s="8" t="s">
        <v>2278</v>
      </c>
      <c r="S10" s="8" t="s">
        <v>2279</v>
      </c>
      <c r="T10" s="8" t="s">
        <v>2280</v>
      </c>
      <c r="U10" s="8" t="s">
        <v>2281</v>
      </c>
      <c r="V10" s="8" t="s">
        <v>2282</v>
      </c>
      <c r="W10" s="8" t="s">
        <v>2283</v>
      </c>
      <c r="X10" s="8" t="s">
        <v>2284</v>
      </c>
      <c r="Y10" s="8" t="s">
        <v>2285</v>
      </c>
      <c r="Z10" s="8" t="s">
        <v>2286</v>
      </c>
      <c r="AA10" s="8" t="s">
        <v>2287</v>
      </c>
      <c r="AB10" s="8" t="s">
        <v>2288</v>
      </c>
      <c r="AC10" s="8" t="s">
        <v>2289</v>
      </c>
      <c r="AD10" s="8" t="s">
        <v>2290</v>
      </c>
      <c r="AE10" s="8" t="s">
        <v>2291</v>
      </c>
      <c r="AF10" s="8" t="s">
        <v>2292</v>
      </c>
      <c r="AG10" s="8" t="s">
        <v>2293</v>
      </c>
      <c r="AH10" s="8" t="s">
        <v>2294</v>
      </c>
      <c r="AI10" s="8" t="s">
        <v>2295</v>
      </c>
      <c r="AJ10" s="8" t="s">
        <v>2296</v>
      </c>
      <c r="AK10" s="8" t="s">
        <v>2297</v>
      </c>
      <c r="AL10" s="8" t="s">
        <v>2298</v>
      </c>
      <c r="AM10" s="8" t="s">
        <v>2299</v>
      </c>
      <c r="AN10" s="8" t="s">
        <v>2300</v>
      </c>
      <c r="AO10" s="8" t="s">
        <v>2301</v>
      </c>
      <c r="AP10" s="8" t="s">
        <v>2302</v>
      </c>
      <c r="AQ10" s="8" t="s">
        <v>2303</v>
      </c>
      <c r="AR10" s="8" t="s">
        <v>2304</v>
      </c>
      <c r="AS10" s="8" t="s">
        <v>2305</v>
      </c>
      <c r="AT10" s="8" t="s">
        <v>2306</v>
      </c>
      <c r="AU10" s="8" t="s">
        <v>2307</v>
      </c>
      <c r="AV10" s="8" t="s">
        <v>2308</v>
      </c>
      <c r="AW10" s="8" t="s">
        <v>2309</v>
      </c>
      <c r="AX10" s="8" t="s">
        <v>2310</v>
      </c>
      <c r="AY10" s="8" t="s">
        <v>2311</v>
      </c>
      <c r="AZ10" s="8" t="s">
        <v>2312</v>
      </c>
      <c r="BA10" s="8" t="s">
        <v>2313</v>
      </c>
      <c r="BB10" s="8" t="s">
        <v>2314</v>
      </c>
      <c r="BC10" s="8" t="s">
        <v>2315</v>
      </c>
      <c r="BD10" s="8" t="s">
        <v>2316</v>
      </c>
      <c r="BE10" s="8" t="s">
        <v>2317</v>
      </c>
      <c r="BF10" s="8" t="s">
        <v>2318</v>
      </c>
      <c r="BG10" s="8" t="s">
        <v>2319</v>
      </c>
      <c r="BH10" s="8" t="s">
        <v>2320</v>
      </c>
      <c r="BI10" s="8" t="s">
        <v>2321</v>
      </c>
      <c r="BJ10" s="8" t="s">
        <v>2322</v>
      </c>
      <c r="BK10" s="8" t="s">
        <v>2323</v>
      </c>
      <c r="BL10" s="8" t="s">
        <v>2324</v>
      </c>
      <c r="BM10" s="8" t="s">
        <v>2325</v>
      </c>
      <c r="BN10" s="8" t="s">
        <v>2326</v>
      </c>
      <c r="BO10" s="8" t="s">
        <v>2327</v>
      </c>
      <c r="BP10" s="8" t="s">
        <v>2328</v>
      </c>
      <c r="BQ10" s="8" t="s">
        <v>2329</v>
      </c>
      <c r="BR10" s="8" t="s">
        <v>2330</v>
      </c>
      <c r="BS10" s="8" t="s">
        <v>2331</v>
      </c>
      <c r="BT10" s="8" t="s">
        <v>2332</v>
      </c>
      <c r="BU10" s="8" t="s">
        <v>2333</v>
      </c>
      <c r="BV10" s="8" t="s">
        <v>2334</v>
      </c>
      <c r="BW10" s="8" t="s">
        <v>2335</v>
      </c>
      <c r="BX10" s="8" t="s">
        <v>2336</v>
      </c>
      <c r="BY10" s="8" t="s">
        <v>2337</v>
      </c>
      <c r="BZ10" s="8" t="s">
        <v>2338</v>
      </c>
      <c r="CA10" s="8" t="s">
        <v>2339</v>
      </c>
      <c r="CB10" s="8" t="s">
        <v>2340</v>
      </c>
      <c r="CC10" s="8" t="s">
        <v>2341</v>
      </c>
      <c r="CD10" s="8" t="s">
        <v>2342</v>
      </c>
      <c r="CE10" s="8" t="s">
        <v>2343</v>
      </c>
      <c r="CF10" s="8" t="s">
        <v>2344</v>
      </c>
      <c r="CG10" s="8" t="s">
        <v>2345</v>
      </c>
      <c r="CH10" s="8" t="s">
        <v>2346</v>
      </c>
      <c r="CI10" s="8" t="s">
        <v>2347</v>
      </c>
      <c r="CJ10" s="8" t="s">
        <v>2348</v>
      </c>
      <c r="CK10" s="8" t="s">
        <v>2349</v>
      </c>
      <c r="CL10" s="8" t="s">
        <v>2350</v>
      </c>
      <c r="CM10" s="8" t="s">
        <v>2351</v>
      </c>
      <c r="CN10" s="8" t="s">
        <v>2352</v>
      </c>
      <c r="CO10" s="8" t="s">
        <v>2353</v>
      </c>
      <c r="CP10" s="8" t="s">
        <v>2354</v>
      </c>
      <c r="CQ10" s="8" t="s">
        <v>2355</v>
      </c>
      <c r="CR10" s="8" t="s">
        <v>2356</v>
      </c>
      <c r="CS10" s="8" t="s">
        <v>2357</v>
      </c>
      <c r="CT10" s="8" t="s">
        <v>2358</v>
      </c>
      <c r="CU10" s="8" t="s">
        <v>2359</v>
      </c>
      <c r="CV10" s="8" t="s">
        <v>2360</v>
      </c>
      <c r="CW10" s="8" t="s">
        <v>2361</v>
      </c>
      <c r="CX10" s="8" t="s">
        <v>2362</v>
      </c>
      <c r="CY10" s="8" t="s">
        <v>2363</v>
      </c>
      <c r="CZ10" s="8" t="s">
        <v>2364</v>
      </c>
      <c r="DA10" s="8" t="s">
        <v>2365</v>
      </c>
      <c r="DB10" s="8" t="s">
        <v>2366</v>
      </c>
      <c r="DC10" s="8" t="s">
        <v>2367</v>
      </c>
      <c r="DD10" s="8" t="s">
        <v>2368</v>
      </c>
      <c r="DE10" s="8" t="s">
        <v>2369</v>
      </c>
      <c r="DF10" s="8" t="s">
        <v>2370</v>
      </c>
      <c r="DG10" s="8" t="s">
        <v>2371</v>
      </c>
      <c r="DH10" s="8" t="s">
        <v>2372</v>
      </c>
      <c r="DI10" s="8" t="s">
        <v>2373</v>
      </c>
      <c r="DJ10" s="8" t="s">
        <v>2374</v>
      </c>
      <c r="DK10" s="8" t="s">
        <v>2375</v>
      </c>
      <c r="DL10" s="8" t="s">
        <v>2376</v>
      </c>
      <c r="DM10" s="8" t="s">
        <v>2377</v>
      </c>
      <c r="DN10" s="8" t="s">
        <v>2378</v>
      </c>
      <c r="DO10" s="8" t="s">
        <v>2379</v>
      </c>
      <c r="DP10" s="8" t="s">
        <v>2380</v>
      </c>
      <c r="DQ10" s="8" t="s">
        <v>2381</v>
      </c>
      <c r="DR10" s="8" t="s">
        <v>2382</v>
      </c>
      <c r="DS10" s="8" t="s">
        <v>2383</v>
      </c>
      <c r="DT10" s="8" t="s">
        <v>2384</v>
      </c>
      <c r="DU10" s="8" t="s">
        <v>2385</v>
      </c>
      <c r="DV10" s="8" t="s">
        <v>2386</v>
      </c>
      <c r="DW10" s="8" t="s">
        <v>2387</v>
      </c>
      <c r="DX10" s="8" t="s">
        <v>2388</v>
      </c>
      <c r="DY10" s="8" t="s">
        <v>2389</v>
      </c>
      <c r="DZ10" s="8" t="s">
        <v>2390</v>
      </c>
      <c r="EA10" s="8" t="s">
        <v>2391</v>
      </c>
      <c r="EB10" s="8" t="s">
        <v>2392</v>
      </c>
      <c r="EC10" s="8" t="s">
        <v>2393</v>
      </c>
      <c r="ED10" s="8" t="s">
        <v>2394</v>
      </c>
      <c r="EE10" s="8" t="s">
        <v>2395</v>
      </c>
      <c r="EF10" s="8" t="s">
        <v>2396</v>
      </c>
      <c r="EG10" s="8" t="s">
        <v>2397</v>
      </c>
      <c r="EH10" s="8" t="s">
        <v>2398</v>
      </c>
      <c r="EI10" s="8" t="s">
        <v>2399</v>
      </c>
      <c r="EJ10" s="8" t="s">
        <v>2400</v>
      </c>
      <c r="EK10" s="8" t="s">
        <v>2401</v>
      </c>
      <c r="EL10" s="8" t="s">
        <v>2402</v>
      </c>
      <c r="EM10" s="8" t="s">
        <v>2403</v>
      </c>
      <c r="EN10" s="8" t="s">
        <v>2404</v>
      </c>
      <c r="EO10" s="8" t="s">
        <v>2405</v>
      </c>
      <c r="EP10" s="8" t="s">
        <v>2406</v>
      </c>
      <c r="EQ10" s="8" t="s">
        <v>2407</v>
      </c>
      <c r="ER10" s="8" t="s">
        <v>2408</v>
      </c>
      <c r="ES10" s="8" t="s">
        <v>2409</v>
      </c>
      <c r="ET10" s="8" t="s">
        <v>2410</v>
      </c>
      <c r="EU10" s="8" t="s">
        <v>2411</v>
      </c>
      <c r="EV10" s="8" t="s">
        <v>2412</v>
      </c>
      <c r="EW10" s="8" t="s">
        <v>2413</v>
      </c>
      <c r="EX10" s="8" t="s">
        <v>2414</v>
      </c>
      <c r="EY10" s="8" t="s">
        <v>2415</v>
      </c>
      <c r="EZ10" s="8" t="s">
        <v>2416</v>
      </c>
      <c r="FA10" s="8" t="s">
        <v>2417</v>
      </c>
      <c r="FB10" s="8" t="s">
        <v>2418</v>
      </c>
      <c r="FC10" s="8" t="s">
        <v>2419</v>
      </c>
      <c r="FD10" s="8" t="s">
        <v>2420</v>
      </c>
      <c r="FE10" s="8" t="s">
        <v>2421</v>
      </c>
      <c r="FF10" s="8" t="s">
        <v>2422</v>
      </c>
      <c r="FG10" s="8" t="s">
        <v>2423</v>
      </c>
      <c r="FH10" s="8" t="s">
        <v>2424</v>
      </c>
      <c r="FI10" s="8" t="s">
        <v>2425</v>
      </c>
      <c r="FJ10" s="8" t="s">
        <v>2426</v>
      </c>
      <c r="FK10" s="8" t="s">
        <v>2427</v>
      </c>
      <c r="FL10" s="8" t="s">
        <v>2428</v>
      </c>
      <c r="FM10" s="8" t="s">
        <v>2429</v>
      </c>
      <c r="FN10" s="8" t="s">
        <v>2430</v>
      </c>
      <c r="FO10" s="8" t="s">
        <v>2431</v>
      </c>
      <c r="FP10" s="8" t="s">
        <v>2432</v>
      </c>
      <c r="FQ10" s="8" t="s">
        <v>2433</v>
      </c>
      <c r="FR10" s="8" t="s">
        <v>2434</v>
      </c>
      <c r="FS10" s="8" t="s">
        <v>2435</v>
      </c>
      <c r="FT10" s="8" t="s">
        <v>2436</v>
      </c>
      <c r="FU10" s="8" t="s">
        <v>2437</v>
      </c>
      <c r="FV10" s="8" t="s">
        <v>2438</v>
      </c>
      <c r="FW10" s="8" t="s">
        <v>2439</v>
      </c>
      <c r="FX10" s="8" t="s">
        <v>2440</v>
      </c>
      <c r="FY10" s="8" t="s">
        <v>2441</v>
      </c>
      <c r="FZ10" s="8" t="s">
        <v>2442</v>
      </c>
      <c r="GA10" s="8" t="s">
        <v>2443</v>
      </c>
      <c r="GB10" s="8" t="s">
        <v>2444</v>
      </c>
      <c r="GC10" s="8" t="s">
        <v>2445</v>
      </c>
      <c r="GD10" s="8" t="s">
        <v>2446</v>
      </c>
      <c r="GE10" s="8" t="s">
        <v>2447</v>
      </c>
      <c r="GF10" s="8" t="s">
        <v>2448</v>
      </c>
      <c r="GG10" s="8" t="s">
        <v>2449</v>
      </c>
      <c r="GH10" s="8" t="s">
        <v>2450</v>
      </c>
      <c r="GI10" s="8" t="s">
        <v>2451</v>
      </c>
      <c r="GJ10" s="8" t="s">
        <v>2452</v>
      </c>
      <c r="GK10" s="8" t="s">
        <v>2453</v>
      </c>
      <c r="GL10" s="8" t="s">
        <v>2454</v>
      </c>
      <c r="GM10" s="8" t="s">
        <v>2455</v>
      </c>
      <c r="GN10" s="8" t="s">
        <v>2456</v>
      </c>
      <c r="GO10" s="8" t="s">
        <v>2457</v>
      </c>
      <c r="GP10" s="8" t="s">
        <v>2458</v>
      </c>
      <c r="GQ10" s="8" t="s">
        <v>2459</v>
      </c>
      <c r="GR10" s="8" t="s">
        <v>2460</v>
      </c>
      <c r="GS10" s="8" t="s">
        <v>2461</v>
      </c>
      <c r="GT10" s="8" t="s">
        <v>2462</v>
      </c>
      <c r="GU10" s="8" t="s">
        <v>2463</v>
      </c>
      <c r="GV10" s="8" t="s">
        <v>2464</v>
      </c>
      <c r="GW10" s="8" t="s">
        <v>2465</v>
      </c>
      <c r="GX10" s="8" t="s">
        <v>2466</v>
      </c>
      <c r="GY10" s="8" t="s">
        <v>2467</v>
      </c>
      <c r="GZ10" s="8" t="s">
        <v>2468</v>
      </c>
      <c r="HA10" s="8" t="s">
        <v>2469</v>
      </c>
      <c r="HB10" s="8" t="s">
        <v>2470</v>
      </c>
      <c r="HC10" s="8" t="s">
        <v>2471</v>
      </c>
      <c r="HD10" s="8" t="s">
        <v>2472</v>
      </c>
      <c r="HE10" s="8" t="s">
        <v>2473</v>
      </c>
      <c r="HF10" s="8" t="s">
        <v>2474</v>
      </c>
      <c r="HG10" s="8" t="s">
        <v>2475</v>
      </c>
      <c r="HH10" s="8" t="s">
        <v>2476</v>
      </c>
      <c r="HI10" s="8" t="s">
        <v>2477</v>
      </c>
      <c r="HJ10" s="8" t="s">
        <v>2478</v>
      </c>
      <c r="HK10" s="8" t="s">
        <v>2479</v>
      </c>
      <c r="HL10" s="8" t="s">
        <v>2480</v>
      </c>
      <c r="HM10" s="8" t="s">
        <v>2481</v>
      </c>
      <c r="HN10" s="8" t="s">
        <v>2482</v>
      </c>
      <c r="HO10" s="8" t="s">
        <v>2483</v>
      </c>
      <c r="HP10" s="8" t="s">
        <v>2484</v>
      </c>
      <c r="HQ10" s="8" t="s">
        <v>2485</v>
      </c>
      <c r="HR10" s="8" t="s">
        <v>2486</v>
      </c>
      <c r="HS10" s="8" t="s">
        <v>2487</v>
      </c>
      <c r="HT10" s="8" t="s">
        <v>2488</v>
      </c>
      <c r="HU10" s="8" t="s">
        <v>2489</v>
      </c>
      <c r="HV10" s="8" t="s">
        <v>2490</v>
      </c>
      <c r="HW10" s="8" t="s">
        <v>2491</v>
      </c>
      <c r="HX10" s="8" t="s">
        <v>2492</v>
      </c>
      <c r="HY10" s="8" t="s">
        <v>2493</v>
      </c>
      <c r="HZ10" s="8" t="s">
        <v>2494</v>
      </c>
      <c r="IA10" s="8" t="s">
        <v>2495</v>
      </c>
      <c r="IB10" s="8" t="s">
        <v>2496</v>
      </c>
      <c r="IC10" s="8" t="s">
        <v>2497</v>
      </c>
      <c r="ID10" s="8" t="s">
        <v>2498</v>
      </c>
      <c r="IE10" s="8" t="s">
        <v>2499</v>
      </c>
      <c r="IF10" s="8" t="s">
        <v>2500</v>
      </c>
      <c r="IG10" s="8" t="s">
        <v>2501</v>
      </c>
      <c r="IH10" s="8" t="s">
        <v>2502</v>
      </c>
      <c r="II10" s="8" t="s">
        <v>2503</v>
      </c>
      <c r="IJ10" s="8" t="s">
        <v>2504</v>
      </c>
      <c r="IK10" s="8" t="s">
        <v>2505</v>
      </c>
      <c r="IL10" s="8" t="s">
        <v>2506</v>
      </c>
      <c r="IM10" s="8" t="s">
        <v>2507</v>
      </c>
      <c r="IN10" s="8" t="s">
        <v>2508</v>
      </c>
      <c r="IO10" s="8" t="s">
        <v>2509</v>
      </c>
      <c r="IP10" s="8" t="s">
        <v>2510</v>
      </c>
      <c r="IQ10" s="8" t="s">
        <v>2511</v>
      </c>
    </row>
    <row r="11" spans="1:251">
      <c r="A11" s="10">
        <v>42036</v>
      </c>
      <c r="B11" s="9">
        <v>30.251000000000001</v>
      </c>
      <c r="C11" s="9">
        <v>27.175000000000001</v>
      </c>
      <c r="D11" s="9">
        <v>518.76</v>
      </c>
      <c r="E11" s="9">
        <v>216.53299999999999</v>
      </c>
      <c r="F11" s="9">
        <v>302.22699999999998</v>
      </c>
      <c r="G11" s="9">
        <v>95.929000000000002</v>
      </c>
      <c r="H11" s="9">
        <v>34.42</v>
      </c>
      <c r="I11" s="9">
        <v>61.509</v>
      </c>
      <c r="J11" s="9">
        <v>21.097000000000001</v>
      </c>
      <c r="K11" s="9">
        <v>10.407</v>
      </c>
      <c r="L11" s="9">
        <v>10.69</v>
      </c>
      <c r="M11" s="9">
        <v>80.768000000000001</v>
      </c>
      <c r="N11" s="9">
        <v>28.353999999999999</v>
      </c>
      <c r="O11" s="9">
        <v>52.414000000000001</v>
      </c>
      <c r="P11" s="9">
        <v>13.353</v>
      </c>
      <c r="Q11" s="9">
        <v>2.93</v>
      </c>
      <c r="R11" s="9">
        <v>10.422000000000001</v>
      </c>
      <c r="S11" s="9">
        <v>65.363</v>
      </c>
      <c r="T11" s="9">
        <v>24.25</v>
      </c>
      <c r="U11" s="9">
        <v>41.113999999999997</v>
      </c>
      <c r="V11" s="9">
        <v>4.9909999999999997</v>
      </c>
      <c r="W11" s="9">
        <v>1.798</v>
      </c>
      <c r="X11" s="9">
        <v>3.1920000000000002</v>
      </c>
      <c r="Y11" s="9">
        <v>15.632</v>
      </c>
      <c r="Z11" s="9">
        <v>6.3369999999999997</v>
      </c>
      <c r="AA11" s="9">
        <v>9.2949999999999999</v>
      </c>
      <c r="AB11" s="9">
        <v>16.716000000000001</v>
      </c>
      <c r="AC11" s="9">
        <v>1.343</v>
      </c>
      <c r="AD11" s="9">
        <v>15.372999999999999</v>
      </c>
      <c r="AE11" s="9">
        <v>210.339</v>
      </c>
      <c r="AF11" s="9">
        <v>94.037000000000006</v>
      </c>
      <c r="AG11" s="9">
        <v>116.30200000000001</v>
      </c>
      <c r="AH11" s="9">
        <v>153.82599999999999</v>
      </c>
      <c r="AI11" s="9">
        <v>64.941999999999993</v>
      </c>
      <c r="AJ11" s="9">
        <v>88.884</v>
      </c>
      <c r="AK11" s="9">
        <v>21.765999999999998</v>
      </c>
      <c r="AL11" s="9">
        <v>7.7190000000000003</v>
      </c>
      <c r="AM11" s="9">
        <v>14.047000000000001</v>
      </c>
      <c r="AN11" s="9">
        <v>132.06</v>
      </c>
      <c r="AO11" s="9">
        <v>57.222999999999999</v>
      </c>
      <c r="AP11" s="9">
        <v>74.837000000000003</v>
      </c>
      <c r="AQ11" s="9">
        <v>819.40599999999995</v>
      </c>
      <c r="AR11" s="9">
        <v>436.702</v>
      </c>
      <c r="AS11" s="9">
        <v>382.70400000000001</v>
      </c>
      <c r="AT11" s="9">
        <v>554.41999999999996</v>
      </c>
      <c r="AU11" s="9">
        <v>239.066</v>
      </c>
      <c r="AV11" s="9">
        <v>315.35399999999998</v>
      </c>
      <c r="AW11" s="9">
        <v>73.131</v>
      </c>
      <c r="AX11" s="9">
        <v>27.548999999999999</v>
      </c>
      <c r="AY11" s="9">
        <v>45.582000000000001</v>
      </c>
      <c r="AZ11" s="9">
        <v>2018.203</v>
      </c>
      <c r="BA11" s="9">
        <v>1011.062</v>
      </c>
      <c r="BB11" s="9">
        <v>1007.141</v>
      </c>
      <c r="BC11" s="9">
        <v>1329.2750000000001</v>
      </c>
      <c r="BD11" s="9">
        <v>740.52099999999996</v>
      </c>
      <c r="BE11" s="9">
        <v>588.75400000000002</v>
      </c>
      <c r="BF11" s="9">
        <v>177.839</v>
      </c>
      <c r="BG11" s="9">
        <v>93.706999999999994</v>
      </c>
      <c r="BH11" s="9">
        <v>84.132999999999996</v>
      </c>
      <c r="BI11" s="9">
        <v>106.304</v>
      </c>
      <c r="BJ11" s="9">
        <v>37.869999999999997</v>
      </c>
      <c r="BK11" s="9">
        <v>68.433999999999997</v>
      </c>
      <c r="BL11" s="9">
        <v>58.646999999999998</v>
      </c>
      <c r="BM11" s="9">
        <v>26.193000000000001</v>
      </c>
      <c r="BN11" s="9">
        <v>32.454000000000001</v>
      </c>
      <c r="BO11" s="9">
        <v>104.65600000000001</v>
      </c>
      <c r="BP11" s="9">
        <v>42.798999999999999</v>
      </c>
      <c r="BQ11" s="9">
        <v>61.857999999999997</v>
      </c>
      <c r="BR11" s="9">
        <v>98.01</v>
      </c>
      <c r="BS11" s="9">
        <v>36.927</v>
      </c>
      <c r="BT11" s="9">
        <v>61.082999999999998</v>
      </c>
      <c r="BU11" s="9">
        <v>264.96899999999999</v>
      </c>
      <c r="BV11" s="9">
        <v>145.476</v>
      </c>
      <c r="BW11" s="9">
        <v>119.494</v>
      </c>
      <c r="BX11" s="9">
        <v>1064.306</v>
      </c>
      <c r="BY11" s="9">
        <v>595.04499999999996</v>
      </c>
      <c r="BZ11" s="9">
        <v>469.26100000000002</v>
      </c>
      <c r="CA11" s="9">
        <v>245.74799999999999</v>
      </c>
      <c r="CB11" s="9">
        <v>132.804</v>
      </c>
      <c r="CC11" s="9">
        <v>112.944</v>
      </c>
      <c r="CD11" s="9">
        <v>865.30899999999997</v>
      </c>
      <c r="CE11" s="9">
        <v>464.56</v>
      </c>
      <c r="CF11" s="9">
        <v>400.74900000000002</v>
      </c>
      <c r="CG11" s="9">
        <v>96.933000000000007</v>
      </c>
      <c r="CH11" s="9">
        <v>44.783000000000001</v>
      </c>
      <c r="CI11" s="9">
        <v>52.149000000000001</v>
      </c>
      <c r="CJ11" s="9">
        <v>1445.2349999999999</v>
      </c>
      <c r="CK11" s="9">
        <v>795.69500000000005</v>
      </c>
      <c r="CL11" s="9">
        <v>649.54</v>
      </c>
      <c r="CM11" s="9">
        <v>1281.634</v>
      </c>
      <c r="CN11" s="9">
        <v>711.26400000000001</v>
      </c>
      <c r="CO11" s="9">
        <v>570.37</v>
      </c>
      <c r="CP11" s="9">
        <v>1186.777</v>
      </c>
      <c r="CQ11" s="9">
        <v>667.23299999999995</v>
      </c>
      <c r="CR11" s="9">
        <v>519.54399999999998</v>
      </c>
      <c r="CS11" s="9">
        <v>362.58600000000001</v>
      </c>
      <c r="CT11" s="9">
        <v>184.76499999999999</v>
      </c>
      <c r="CU11" s="9">
        <v>177.821</v>
      </c>
      <c r="CV11" s="9">
        <v>237.477</v>
      </c>
      <c r="CW11" s="9">
        <v>128.29900000000001</v>
      </c>
      <c r="CX11" s="9">
        <v>109.178</v>
      </c>
      <c r="CY11" s="9">
        <v>121.517</v>
      </c>
      <c r="CZ11" s="9">
        <v>73.123999999999995</v>
      </c>
      <c r="DA11" s="9">
        <v>48.393000000000001</v>
      </c>
      <c r="DB11" s="9">
        <v>80.766999999999996</v>
      </c>
      <c r="DC11" s="9">
        <v>45.423999999999999</v>
      </c>
      <c r="DD11" s="9">
        <v>35.344000000000001</v>
      </c>
      <c r="DE11" s="9">
        <v>608.16099999999994</v>
      </c>
      <c r="DF11" s="9">
        <v>225.11799999999999</v>
      </c>
      <c r="DG11" s="9">
        <v>383.04300000000001</v>
      </c>
      <c r="DH11" s="9">
        <v>141.93899999999999</v>
      </c>
      <c r="DI11" s="9">
        <v>43.093000000000004</v>
      </c>
      <c r="DJ11" s="9">
        <v>98.846000000000004</v>
      </c>
      <c r="DK11" s="9">
        <v>41.746000000000002</v>
      </c>
      <c r="DL11" s="9">
        <v>18.7</v>
      </c>
      <c r="DM11" s="9">
        <v>23.045999999999999</v>
      </c>
      <c r="DN11" s="9">
        <v>115.358</v>
      </c>
      <c r="DO11" s="9">
        <v>34.332000000000001</v>
      </c>
      <c r="DP11" s="9">
        <v>81.025999999999996</v>
      </c>
      <c r="DQ11" s="9">
        <v>18.552</v>
      </c>
      <c r="DR11" s="9">
        <v>4.9320000000000004</v>
      </c>
      <c r="DS11" s="9">
        <v>13.621</v>
      </c>
      <c r="DT11" s="9">
        <v>91.093000000000004</v>
      </c>
      <c r="DU11" s="9">
        <v>26.844999999999999</v>
      </c>
      <c r="DV11" s="9">
        <v>64.248000000000005</v>
      </c>
      <c r="DW11" s="9">
        <v>11.324999999999999</v>
      </c>
      <c r="DX11" s="9">
        <v>5.1660000000000004</v>
      </c>
      <c r="DY11" s="9">
        <v>6.1589999999999998</v>
      </c>
      <c r="DZ11" s="9">
        <v>26.581</v>
      </c>
      <c r="EA11" s="9">
        <v>8.7609999999999992</v>
      </c>
      <c r="EB11" s="9">
        <v>17.82</v>
      </c>
      <c r="EC11" s="9">
        <v>30.001999999999999</v>
      </c>
      <c r="ED11" s="9">
        <v>1.954</v>
      </c>
      <c r="EE11" s="9">
        <v>28.047999999999998</v>
      </c>
      <c r="EF11" s="9">
        <v>270.32</v>
      </c>
      <c r="EG11" s="9">
        <v>101.20099999999999</v>
      </c>
      <c r="EH11" s="9">
        <v>169.119</v>
      </c>
      <c r="EI11" s="9">
        <v>222.70699999999999</v>
      </c>
      <c r="EJ11" s="9">
        <v>88.516999999999996</v>
      </c>
      <c r="EK11" s="9">
        <v>134.19</v>
      </c>
      <c r="EL11" s="9">
        <v>30.573</v>
      </c>
      <c r="EM11" s="9">
        <v>11.115</v>
      </c>
      <c r="EN11" s="9">
        <v>19.459</v>
      </c>
      <c r="EO11" s="9">
        <v>192.13300000000001</v>
      </c>
      <c r="EP11" s="9">
        <v>77.402000000000001</v>
      </c>
      <c r="EQ11" s="9">
        <v>114.73099999999999</v>
      </c>
      <c r="ER11" s="9">
        <v>1359.848</v>
      </c>
      <c r="ES11" s="9">
        <v>751.63499999999999</v>
      </c>
      <c r="ET11" s="9">
        <v>608.21299999999997</v>
      </c>
      <c r="EU11" s="9">
        <v>658.35500000000002</v>
      </c>
      <c r="EV11" s="9">
        <v>259.42700000000002</v>
      </c>
      <c r="EW11" s="9">
        <v>398.928</v>
      </c>
      <c r="EX11" s="9">
        <v>107.31</v>
      </c>
      <c r="EY11" s="9">
        <v>33.926000000000002</v>
      </c>
      <c r="EZ11" s="9">
        <v>73.384</v>
      </c>
      <c r="FA11" s="9">
        <v>416.55399999999997</v>
      </c>
      <c r="FB11" s="9">
        <v>204.48699999999999</v>
      </c>
      <c r="FC11" s="9">
        <v>212.06800000000001</v>
      </c>
      <c r="FD11" s="9">
        <v>240.65899999999999</v>
      </c>
      <c r="FE11" s="9">
        <v>127.63800000000001</v>
      </c>
      <c r="FF11" s="9">
        <v>113.021</v>
      </c>
      <c r="FG11" s="9">
        <v>38.234000000000002</v>
      </c>
      <c r="FH11" s="9">
        <v>18.347999999999999</v>
      </c>
      <c r="FI11" s="9">
        <v>19.885999999999999</v>
      </c>
      <c r="FJ11" s="9">
        <v>27.789000000000001</v>
      </c>
      <c r="FK11" s="9">
        <v>10.298999999999999</v>
      </c>
      <c r="FL11" s="9">
        <v>17.489000000000001</v>
      </c>
      <c r="FM11" s="9">
        <v>15.483000000000001</v>
      </c>
      <c r="FN11" s="9">
        <v>7.6440000000000001</v>
      </c>
      <c r="FO11" s="9">
        <v>7.8390000000000004</v>
      </c>
      <c r="FP11" s="9">
        <v>27.494</v>
      </c>
      <c r="FQ11" s="9">
        <v>10.699</v>
      </c>
      <c r="FR11" s="9">
        <v>16.794</v>
      </c>
      <c r="FS11" s="9">
        <v>26.852</v>
      </c>
      <c r="FT11" s="9">
        <v>10.058</v>
      </c>
      <c r="FU11" s="9">
        <v>16.794</v>
      </c>
      <c r="FV11" s="9">
        <v>35.112000000000002</v>
      </c>
      <c r="FW11" s="9">
        <v>17.745000000000001</v>
      </c>
      <c r="FX11" s="9">
        <v>17.367000000000001</v>
      </c>
      <c r="FY11" s="9">
        <v>205.547</v>
      </c>
      <c r="FZ11" s="9">
        <v>109.892</v>
      </c>
      <c r="GA11" s="9">
        <v>95.655000000000001</v>
      </c>
      <c r="GB11" s="9">
        <v>30.920999999999999</v>
      </c>
      <c r="GC11" s="9">
        <v>15.641999999999999</v>
      </c>
      <c r="GD11" s="9">
        <v>15.278</v>
      </c>
      <c r="GE11" s="9">
        <v>167.92599999999999</v>
      </c>
      <c r="GF11" s="9">
        <v>86.096000000000004</v>
      </c>
      <c r="GG11" s="9">
        <v>81.83</v>
      </c>
      <c r="GH11" s="9">
        <v>20.396999999999998</v>
      </c>
      <c r="GI11" s="9">
        <v>10.266999999999999</v>
      </c>
      <c r="GJ11" s="9">
        <v>10.130000000000001</v>
      </c>
      <c r="GK11" s="9">
        <v>262.69299999999998</v>
      </c>
      <c r="GL11" s="9">
        <v>138.90799999999999</v>
      </c>
      <c r="GM11" s="9">
        <v>123.786</v>
      </c>
      <c r="GN11" s="9">
        <v>239.54</v>
      </c>
      <c r="GO11" s="9">
        <v>126.726</v>
      </c>
      <c r="GP11" s="9">
        <v>112.813</v>
      </c>
      <c r="GQ11" s="9">
        <v>222.83099999999999</v>
      </c>
      <c r="GR11" s="9">
        <v>118.759</v>
      </c>
      <c r="GS11" s="9">
        <v>104.071</v>
      </c>
      <c r="GT11" s="9">
        <v>65.942999999999998</v>
      </c>
      <c r="GU11" s="9">
        <v>32.468000000000004</v>
      </c>
      <c r="GV11" s="9">
        <v>33.475000000000001</v>
      </c>
      <c r="GW11" s="9">
        <v>38.279000000000003</v>
      </c>
      <c r="GX11" s="9">
        <v>19.838999999999999</v>
      </c>
      <c r="GY11" s="9">
        <v>18.440000000000001</v>
      </c>
      <c r="GZ11" s="9">
        <v>16.245000000000001</v>
      </c>
      <c r="HA11" s="9">
        <v>8.5690000000000008</v>
      </c>
      <c r="HB11" s="9">
        <v>7.6760000000000002</v>
      </c>
      <c r="HC11" s="9">
        <v>16.786000000000001</v>
      </c>
      <c r="HD11" s="9">
        <v>9.9260000000000002</v>
      </c>
      <c r="HE11" s="9">
        <v>6.8609999999999998</v>
      </c>
      <c r="HF11" s="9">
        <v>159.10900000000001</v>
      </c>
      <c r="HG11" s="9">
        <v>66.923000000000002</v>
      </c>
      <c r="HH11" s="9">
        <v>92.186000000000007</v>
      </c>
      <c r="HI11" s="9">
        <v>32.006</v>
      </c>
      <c r="HJ11" s="9">
        <v>11.835000000000001</v>
      </c>
      <c r="HK11" s="9">
        <v>20.170999999999999</v>
      </c>
      <c r="HL11" s="9">
        <v>8.4009999999999998</v>
      </c>
      <c r="HM11" s="9">
        <v>3.5150000000000001</v>
      </c>
      <c r="HN11" s="9">
        <v>4.8869999999999996</v>
      </c>
      <c r="HO11" s="9">
        <v>27.181999999999999</v>
      </c>
      <c r="HP11" s="9">
        <v>9.3970000000000002</v>
      </c>
      <c r="HQ11" s="9">
        <v>17.783999999999999</v>
      </c>
      <c r="HR11" s="9">
        <v>3.7450000000000001</v>
      </c>
      <c r="HS11" s="9">
        <v>0.875</v>
      </c>
      <c r="HT11" s="9">
        <v>2.87</v>
      </c>
      <c r="HU11" s="9">
        <v>22.126999999999999</v>
      </c>
      <c r="HV11" s="9">
        <v>8.0570000000000004</v>
      </c>
      <c r="HW11" s="9">
        <v>14.07</v>
      </c>
      <c r="HX11" s="9">
        <v>2.3149999999999999</v>
      </c>
      <c r="HY11" s="9">
        <v>1.151</v>
      </c>
      <c r="HZ11" s="9">
        <v>1.1639999999999999</v>
      </c>
      <c r="IA11" s="9">
        <v>5.048</v>
      </c>
      <c r="IB11" s="9">
        <v>2.5539999999999998</v>
      </c>
      <c r="IC11" s="9">
        <v>2.4940000000000002</v>
      </c>
      <c r="ID11" s="9">
        <v>4.5119999999999996</v>
      </c>
      <c r="IE11" s="9">
        <v>0.14000000000000001</v>
      </c>
      <c r="IF11" s="9">
        <v>4.3730000000000002</v>
      </c>
      <c r="IG11" s="9">
        <v>65.418999999999997</v>
      </c>
      <c r="IH11" s="9">
        <v>29.422999999999998</v>
      </c>
      <c r="II11" s="9">
        <v>35.996000000000002</v>
      </c>
      <c r="IJ11" s="9">
        <v>49.015000000000001</v>
      </c>
      <c r="IK11" s="9">
        <v>21.876999999999999</v>
      </c>
      <c r="IL11" s="9">
        <v>27.138000000000002</v>
      </c>
      <c r="IM11" s="9">
        <v>6.5019999999999998</v>
      </c>
      <c r="IN11" s="9">
        <v>2.4649999999999999</v>
      </c>
      <c r="IO11" s="9">
        <v>4.0369999999999999</v>
      </c>
      <c r="IP11" s="9">
        <v>42.512999999999998</v>
      </c>
      <c r="IQ11" s="9">
        <v>19.411999999999999</v>
      </c>
    </row>
    <row r="12" spans="1:251">
      <c r="A12" s="10">
        <v>42401</v>
      </c>
      <c r="B12" s="9">
        <v>34.286999999999999</v>
      </c>
      <c r="C12" s="9">
        <v>29.826000000000001</v>
      </c>
      <c r="D12" s="9">
        <v>502.654</v>
      </c>
      <c r="E12" s="9">
        <v>216.72</v>
      </c>
      <c r="F12" s="9">
        <v>285.93400000000003</v>
      </c>
      <c r="G12" s="9">
        <v>94.263000000000005</v>
      </c>
      <c r="H12" s="9">
        <v>37.703000000000003</v>
      </c>
      <c r="I12" s="9">
        <v>56.56</v>
      </c>
      <c r="J12" s="9">
        <v>26.655000000000001</v>
      </c>
      <c r="K12" s="9">
        <v>11.725</v>
      </c>
      <c r="L12" s="9">
        <v>14.93</v>
      </c>
      <c r="M12" s="9">
        <v>75.481999999999999</v>
      </c>
      <c r="N12" s="9">
        <v>30.977</v>
      </c>
      <c r="O12" s="9">
        <v>44.505000000000003</v>
      </c>
      <c r="P12" s="9">
        <v>11.55</v>
      </c>
      <c r="Q12" s="9">
        <v>3.6240000000000001</v>
      </c>
      <c r="R12" s="9">
        <v>7.9260000000000002</v>
      </c>
      <c r="S12" s="9">
        <v>61.234000000000002</v>
      </c>
      <c r="T12" s="9">
        <v>25.398</v>
      </c>
      <c r="U12" s="9">
        <v>35.835999999999999</v>
      </c>
      <c r="V12" s="9">
        <v>6.8230000000000004</v>
      </c>
      <c r="W12" s="9">
        <v>2.5099999999999998</v>
      </c>
      <c r="X12" s="9">
        <v>4.3140000000000001</v>
      </c>
      <c r="Y12" s="9">
        <v>18.780999999999999</v>
      </c>
      <c r="Z12" s="9">
        <v>6.726</v>
      </c>
      <c r="AA12" s="9">
        <v>12.055</v>
      </c>
      <c r="AB12" s="9">
        <v>12.449</v>
      </c>
      <c r="AC12" s="9">
        <v>1.375</v>
      </c>
      <c r="AD12" s="9">
        <v>11.074</v>
      </c>
      <c r="AE12" s="9">
        <v>206.09</v>
      </c>
      <c r="AF12" s="9">
        <v>97.028999999999996</v>
      </c>
      <c r="AG12" s="9">
        <v>109.06100000000001</v>
      </c>
      <c r="AH12" s="9">
        <v>158.376</v>
      </c>
      <c r="AI12" s="9">
        <v>71.989999999999995</v>
      </c>
      <c r="AJ12" s="9">
        <v>86.385999999999996</v>
      </c>
      <c r="AK12" s="9">
        <v>17.797999999999998</v>
      </c>
      <c r="AL12" s="9">
        <v>6.883</v>
      </c>
      <c r="AM12" s="9">
        <v>10.914</v>
      </c>
      <c r="AN12" s="9">
        <v>140.57900000000001</v>
      </c>
      <c r="AO12" s="9">
        <v>65.106999999999999</v>
      </c>
      <c r="AP12" s="9">
        <v>75.471999999999994</v>
      </c>
      <c r="AQ12" s="9">
        <v>822.56899999999996</v>
      </c>
      <c r="AR12" s="9">
        <v>431.91</v>
      </c>
      <c r="AS12" s="9">
        <v>390.65899999999999</v>
      </c>
      <c r="AT12" s="9">
        <v>548.97</v>
      </c>
      <c r="AU12" s="9">
        <v>244.124</v>
      </c>
      <c r="AV12" s="9">
        <v>304.846</v>
      </c>
      <c r="AW12" s="9">
        <v>69.819000000000003</v>
      </c>
      <c r="AX12" s="9">
        <v>29.053000000000001</v>
      </c>
      <c r="AY12" s="9">
        <v>40.765999999999998</v>
      </c>
      <c r="AZ12" s="9">
        <v>2014.8009999999999</v>
      </c>
      <c r="BA12" s="9">
        <v>1008.9589999999999</v>
      </c>
      <c r="BB12" s="9">
        <v>1005.843</v>
      </c>
      <c r="BC12" s="9">
        <v>1308.1120000000001</v>
      </c>
      <c r="BD12" s="9">
        <v>717.346</v>
      </c>
      <c r="BE12" s="9">
        <v>590.76599999999996</v>
      </c>
      <c r="BF12" s="9">
        <v>192.64599999999999</v>
      </c>
      <c r="BG12" s="9">
        <v>100.782</v>
      </c>
      <c r="BH12" s="9">
        <v>91.864000000000004</v>
      </c>
      <c r="BI12" s="9">
        <v>123.473</v>
      </c>
      <c r="BJ12" s="9">
        <v>44.725999999999999</v>
      </c>
      <c r="BK12" s="9">
        <v>78.747</v>
      </c>
      <c r="BL12" s="9">
        <v>65.045000000000002</v>
      </c>
      <c r="BM12" s="9">
        <v>28.797999999999998</v>
      </c>
      <c r="BN12" s="9">
        <v>36.247999999999998</v>
      </c>
      <c r="BO12" s="9">
        <v>127.637</v>
      </c>
      <c r="BP12" s="9">
        <v>52.055</v>
      </c>
      <c r="BQ12" s="9">
        <v>75.581999999999994</v>
      </c>
      <c r="BR12" s="9">
        <v>116.6</v>
      </c>
      <c r="BS12" s="9">
        <v>43.125999999999998</v>
      </c>
      <c r="BT12" s="9">
        <v>73.472999999999999</v>
      </c>
      <c r="BU12" s="9">
        <v>231.93799999999999</v>
      </c>
      <c r="BV12" s="9">
        <v>131.07400000000001</v>
      </c>
      <c r="BW12" s="9">
        <v>100.864</v>
      </c>
      <c r="BX12" s="9">
        <v>1076.174</v>
      </c>
      <c r="BY12" s="9">
        <v>586.27200000000005</v>
      </c>
      <c r="BZ12" s="9">
        <v>489.90199999999999</v>
      </c>
      <c r="CA12" s="9">
        <v>210.65799999999999</v>
      </c>
      <c r="CB12" s="9">
        <v>119.71899999999999</v>
      </c>
      <c r="CC12" s="9">
        <v>90.94</v>
      </c>
      <c r="CD12" s="9">
        <v>877.89099999999996</v>
      </c>
      <c r="CE12" s="9">
        <v>446.22199999999998</v>
      </c>
      <c r="CF12" s="9">
        <v>431.66899999999998</v>
      </c>
      <c r="CG12" s="9">
        <v>98.022000000000006</v>
      </c>
      <c r="CH12" s="9">
        <v>50.664999999999999</v>
      </c>
      <c r="CI12" s="9">
        <v>47.356999999999999</v>
      </c>
      <c r="CJ12" s="9">
        <v>1413.009</v>
      </c>
      <c r="CK12" s="9">
        <v>764.524</v>
      </c>
      <c r="CL12" s="9">
        <v>648.48500000000001</v>
      </c>
      <c r="CM12" s="9">
        <v>1267.5350000000001</v>
      </c>
      <c r="CN12" s="9">
        <v>689.18499999999995</v>
      </c>
      <c r="CO12" s="9">
        <v>578.35</v>
      </c>
      <c r="CP12" s="9">
        <v>1184.086</v>
      </c>
      <c r="CQ12" s="9">
        <v>650.61300000000006</v>
      </c>
      <c r="CR12" s="9">
        <v>533.47199999999998</v>
      </c>
      <c r="CS12" s="9">
        <v>338.34399999999999</v>
      </c>
      <c r="CT12" s="9">
        <v>178.99700000000001</v>
      </c>
      <c r="CU12" s="9">
        <v>159.34700000000001</v>
      </c>
      <c r="CV12" s="9">
        <v>213.44499999999999</v>
      </c>
      <c r="CW12" s="9">
        <v>113.18899999999999</v>
      </c>
      <c r="CX12" s="9">
        <v>100.256</v>
      </c>
      <c r="CY12" s="9">
        <v>108.548</v>
      </c>
      <c r="CZ12" s="9">
        <v>66.010999999999996</v>
      </c>
      <c r="DA12" s="9">
        <v>42.537999999999997</v>
      </c>
      <c r="DB12" s="9">
        <v>83.840999999999994</v>
      </c>
      <c r="DC12" s="9">
        <v>48.755000000000003</v>
      </c>
      <c r="DD12" s="9">
        <v>35.085999999999999</v>
      </c>
      <c r="DE12" s="9">
        <v>622.84900000000005</v>
      </c>
      <c r="DF12" s="9">
        <v>242.858</v>
      </c>
      <c r="DG12" s="9">
        <v>379.99099999999999</v>
      </c>
      <c r="DH12" s="9">
        <v>135.87700000000001</v>
      </c>
      <c r="DI12" s="9">
        <v>42.052999999999997</v>
      </c>
      <c r="DJ12" s="9">
        <v>93.823999999999998</v>
      </c>
      <c r="DK12" s="9">
        <v>41.777000000000001</v>
      </c>
      <c r="DL12" s="9">
        <v>17.033000000000001</v>
      </c>
      <c r="DM12" s="9">
        <v>24.744</v>
      </c>
      <c r="DN12" s="9">
        <v>116.702</v>
      </c>
      <c r="DO12" s="9">
        <v>36.825000000000003</v>
      </c>
      <c r="DP12" s="9">
        <v>79.876999999999995</v>
      </c>
      <c r="DQ12" s="9">
        <v>17.834</v>
      </c>
      <c r="DR12" s="9">
        <v>7.3159999999999998</v>
      </c>
      <c r="DS12" s="9">
        <v>10.516999999999999</v>
      </c>
      <c r="DT12" s="9">
        <v>94.927000000000007</v>
      </c>
      <c r="DU12" s="9">
        <v>28.001000000000001</v>
      </c>
      <c r="DV12" s="9">
        <v>66.924999999999997</v>
      </c>
      <c r="DW12" s="9">
        <v>8.0109999999999992</v>
      </c>
      <c r="DX12" s="9">
        <v>3.0350000000000001</v>
      </c>
      <c r="DY12" s="9">
        <v>4.9749999999999996</v>
      </c>
      <c r="DZ12" s="9">
        <v>20.614000000000001</v>
      </c>
      <c r="EA12" s="9">
        <v>6.6669999999999998</v>
      </c>
      <c r="EB12" s="9">
        <v>13.946999999999999</v>
      </c>
      <c r="EC12" s="9">
        <v>31.18</v>
      </c>
      <c r="ED12" s="9">
        <v>0</v>
      </c>
      <c r="EE12" s="9">
        <v>31.18</v>
      </c>
      <c r="EF12" s="9">
        <v>279.89999999999998</v>
      </c>
      <c r="EG12" s="9">
        <v>108.41500000000001</v>
      </c>
      <c r="EH12" s="9">
        <v>171.48500000000001</v>
      </c>
      <c r="EI12" s="9">
        <v>221.15700000000001</v>
      </c>
      <c r="EJ12" s="9">
        <v>92.247</v>
      </c>
      <c r="EK12" s="9">
        <v>128.91</v>
      </c>
      <c r="EL12" s="9">
        <v>29.273</v>
      </c>
      <c r="EM12" s="9">
        <v>16</v>
      </c>
      <c r="EN12" s="9">
        <v>13.273</v>
      </c>
      <c r="EO12" s="9">
        <v>191.88399999999999</v>
      </c>
      <c r="EP12" s="9">
        <v>76.247</v>
      </c>
      <c r="EQ12" s="9">
        <v>115.637</v>
      </c>
      <c r="ER12" s="9">
        <v>1337.385</v>
      </c>
      <c r="ES12" s="9">
        <v>733.34500000000003</v>
      </c>
      <c r="ET12" s="9">
        <v>604.04</v>
      </c>
      <c r="EU12" s="9">
        <v>677.41600000000005</v>
      </c>
      <c r="EV12" s="9">
        <v>275.61399999999998</v>
      </c>
      <c r="EW12" s="9">
        <v>401.803</v>
      </c>
      <c r="EX12" s="9">
        <v>108.265</v>
      </c>
      <c r="EY12" s="9">
        <v>33.341999999999999</v>
      </c>
      <c r="EZ12" s="9">
        <v>74.923000000000002</v>
      </c>
      <c r="FA12" s="9">
        <v>417.06599999999997</v>
      </c>
      <c r="FB12" s="9">
        <v>205.47900000000001</v>
      </c>
      <c r="FC12" s="9">
        <v>211.58699999999999</v>
      </c>
      <c r="FD12" s="9">
        <v>237.19399999999999</v>
      </c>
      <c r="FE12" s="9">
        <v>125.102</v>
      </c>
      <c r="FF12" s="9">
        <v>112.093</v>
      </c>
      <c r="FG12" s="9">
        <v>32.630000000000003</v>
      </c>
      <c r="FH12" s="9">
        <v>17.324000000000002</v>
      </c>
      <c r="FI12" s="9">
        <v>15.305</v>
      </c>
      <c r="FJ12" s="9">
        <v>20.233000000000001</v>
      </c>
      <c r="FK12" s="9">
        <v>7.9459999999999997</v>
      </c>
      <c r="FL12" s="9">
        <v>12.287000000000001</v>
      </c>
      <c r="FM12" s="9">
        <v>9.9030000000000005</v>
      </c>
      <c r="FN12" s="9">
        <v>5.617</v>
      </c>
      <c r="FO12" s="9">
        <v>4.2859999999999996</v>
      </c>
      <c r="FP12" s="9">
        <v>20.939</v>
      </c>
      <c r="FQ12" s="9">
        <v>8.2080000000000002</v>
      </c>
      <c r="FR12" s="9">
        <v>12.731</v>
      </c>
      <c r="FS12" s="9">
        <v>19.363</v>
      </c>
      <c r="FT12" s="9">
        <v>7.3109999999999999</v>
      </c>
      <c r="FU12" s="9">
        <v>12.052</v>
      </c>
      <c r="FV12" s="9">
        <v>36.542000000000002</v>
      </c>
      <c r="FW12" s="9">
        <v>17.135000000000002</v>
      </c>
      <c r="FX12" s="9">
        <v>19.407</v>
      </c>
      <c r="FY12" s="9">
        <v>200.65299999999999</v>
      </c>
      <c r="FZ12" s="9">
        <v>107.967</v>
      </c>
      <c r="GA12" s="9">
        <v>92.686000000000007</v>
      </c>
      <c r="GB12" s="9">
        <v>33.723999999999997</v>
      </c>
      <c r="GC12" s="9">
        <v>15.692</v>
      </c>
      <c r="GD12" s="9">
        <v>18.032</v>
      </c>
      <c r="GE12" s="9">
        <v>165.01499999999999</v>
      </c>
      <c r="GF12" s="9">
        <v>83.522000000000006</v>
      </c>
      <c r="GG12" s="9">
        <v>81.492999999999995</v>
      </c>
      <c r="GH12" s="9">
        <v>18.036000000000001</v>
      </c>
      <c r="GI12" s="9">
        <v>8.7509999999999994</v>
      </c>
      <c r="GJ12" s="9">
        <v>9.2859999999999996</v>
      </c>
      <c r="GK12" s="9">
        <v>257.90800000000002</v>
      </c>
      <c r="GL12" s="9">
        <v>135.70699999999999</v>
      </c>
      <c r="GM12" s="9">
        <v>122.2</v>
      </c>
      <c r="GN12" s="9">
        <v>231.881</v>
      </c>
      <c r="GO12" s="9">
        <v>123.265</v>
      </c>
      <c r="GP12" s="9">
        <v>108.616</v>
      </c>
      <c r="GQ12" s="9">
        <v>216.84299999999999</v>
      </c>
      <c r="GR12" s="9">
        <v>116.345</v>
      </c>
      <c r="GS12" s="9">
        <v>100.498</v>
      </c>
      <c r="GT12" s="9">
        <v>63.582000000000001</v>
      </c>
      <c r="GU12" s="9">
        <v>33.017000000000003</v>
      </c>
      <c r="GV12" s="9">
        <v>30.565000000000001</v>
      </c>
      <c r="GW12" s="9">
        <v>37.054000000000002</v>
      </c>
      <c r="GX12" s="9">
        <v>19.006</v>
      </c>
      <c r="GY12" s="9">
        <v>18.047999999999998</v>
      </c>
      <c r="GZ12" s="9">
        <v>16.34</v>
      </c>
      <c r="HA12" s="9">
        <v>8.4</v>
      </c>
      <c r="HB12" s="9">
        <v>7.94</v>
      </c>
      <c r="HC12" s="9">
        <v>17.515000000000001</v>
      </c>
      <c r="HD12" s="9">
        <v>9.8279999999999994</v>
      </c>
      <c r="HE12" s="9">
        <v>7.6870000000000003</v>
      </c>
      <c r="HF12" s="9">
        <v>162.357</v>
      </c>
      <c r="HG12" s="9">
        <v>70.549000000000007</v>
      </c>
      <c r="HH12" s="9">
        <v>91.808000000000007</v>
      </c>
      <c r="HI12" s="9">
        <v>29.798999999999999</v>
      </c>
      <c r="HJ12" s="9">
        <v>12.631</v>
      </c>
      <c r="HK12" s="9">
        <v>17.169</v>
      </c>
      <c r="HL12" s="9">
        <v>8.8249999999999993</v>
      </c>
      <c r="HM12" s="9">
        <v>4.234</v>
      </c>
      <c r="HN12" s="9">
        <v>4.5910000000000002</v>
      </c>
      <c r="HO12" s="9">
        <v>24.561</v>
      </c>
      <c r="HP12" s="9">
        <v>10.557</v>
      </c>
      <c r="HQ12" s="9">
        <v>14.004</v>
      </c>
      <c r="HR12" s="9">
        <v>3.2829999999999999</v>
      </c>
      <c r="HS12" s="9">
        <v>1.2170000000000001</v>
      </c>
      <c r="HT12" s="9">
        <v>2.0659999999999998</v>
      </c>
      <c r="HU12" s="9">
        <v>20.239000000000001</v>
      </c>
      <c r="HV12" s="9">
        <v>8.8420000000000005</v>
      </c>
      <c r="HW12" s="9">
        <v>11.397</v>
      </c>
      <c r="HX12" s="9">
        <v>1.756</v>
      </c>
      <c r="HY12" s="9">
        <v>0.70099999999999996</v>
      </c>
      <c r="HZ12" s="9">
        <v>1.0549999999999999</v>
      </c>
      <c r="IA12" s="9">
        <v>5.2389999999999999</v>
      </c>
      <c r="IB12" s="9">
        <v>2.0739999999999998</v>
      </c>
      <c r="IC12" s="9">
        <v>3.165</v>
      </c>
      <c r="ID12" s="9">
        <v>5.32</v>
      </c>
      <c r="IE12" s="9">
        <v>0.38</v>
      </c>
      <c r="IF12" s="9">
        <v>4.9409999999999998</v>
      </c>
      <c r="IG12" s="9">
        <v>68.055000000000007</v>
      </c>
      <c r="IH12" s="9">
        <v>30.456</v>
      </c>
      <c r="II12" s="9">
        <v>37.6</v>
      </c>
      <c r="IJ12" s="9">
        <v>47.314</v>
      </c>
      <c r="IK12" s="9">
        <v>22.459</v>
      </c>
      <c r="IL12" s="9">
        <v>24.855</v>
      </c>
      <c r="IM12" s="9">
        <v>5.3129999999999997</v>
      </c>
      <c r="IN12" s="9">
        <v>2.3769999999999998</v>
      </c>
      <c r="IO12" s="9">
        <v>2.9359999999999999</v>
      </c>
      <c r="IP12" s="9">
        <v>42.000999999999998</v>
      </c>
      <c r="IQ12" s="9">
        <v>20.081</v>
      </c>
    </row>
    <row r="13" spans="1:251">
      <c r="A13" s="10">
        <v>42767</v>
      </c>
      <c r="B13" s="9">
        <v>30.532</v>
      </c>
      <c r="C13" s="9">
        <v>26.488</v>
      </c>
      <c r="D13" s="9">
        <v>508.66399999999999</v>
      </c>
      <c r="E13" s="9">
        <v>220.80600000000001</v>
      </c>
      <c r="F13" s="9">
        <v>287.858</v>
      </c>
      <c r="G13" s="9">
        <v>84.317999999999998</v>
      </c>
      <c r="H13" s="9">
        <v>32.703000000000003</v>
      </c>
      <c r="I13" s="9">
        <v>51.615000000000002</v>
      </c>
      <c r="J13" s="9">
        <v>26.283999999999999</v>
      </c>
      <c r="K13" s="9">
        <v>12.257999999999999</v>
      </c>
      <c r="L13" s="9">
        <v>14.026</v>
      </c>
      <c r="M13" s="9">
        <v>72.707999999999998</v>
      </c>
      <c r="N13" s="9">
        <v>28.294</v>
      </c>
      <c r="O13" s="9">
        <v>44.414000000000001</v>
      </c>
      <c r="P13" s="9">
        <v>11.016999999999999</v>
      </c>
      <c r="Q13" s="9">
        <v>3.3530000000000002</v>
      </c>
      <c r="R13" s="9">
        <v>7.6639999999999997</v>
      </c>
      <c r="S13" s="9">
        <v>56.156999999999996</v>
      </c>
      <c r="T13" s="9">
        <v>22.957999999999998</v>
      </c>
      <c r="U13" s="9">
        <v>33.200000000000003</v>
      </c>
      <c r="V13" s="9">
        <v>5.46</v>
      </c>
      <c r="W13" s="9">
        <v>3.1030000000000002</v>
      </c>
      <c r="X13" s="9">
        <v>2.3570000000000002</v>
      </c>
      <c r="Y13" s="9">
        <v>12.288</v>
      </c>
      <c r="Z13" s="9">
        <v>4.4089999999999998</v>
      </c>
      <c r="AA13" s="9">
        <v>7.8789999999999996</v>
      </c>
      <c r="AB13" s="9">
        <v>11.67</v>
      </c>
      <c r="AC13" s="9">
        <v>0.33800000000000002</v>
      </c>
      <c r="AD13" s="9">
        <v>11.332000000000001</v>
      </c>
      <c r="AE13" s="9">
        <v>171.761</v>
      </c>
      <c r="AF13" s="9">
        <v>81.647999999999996</v>
      </c>
      <c r="AG13" s="9">
        <v>90.113</v>
      </c>
      <c r="AH13" s="9">
        <v>142.01599999999999</v>
      </c>
      <c r="AI13" s="9">
        <v>63.234999999999999</v>
      </c>
      <c r="AJ13" s="9">
        <v>78.781000000000006</v>
      </c>
      <c r="AK13" s="9">
        <v>16.725000000000001</v>
      </c>
      <c r="AL13" s="9">
        <v>6.29</v>
      </c>
      <c r="AM13" s="9">
        <v>10.435</v>
      </c>
      <c r="AN13" s="9">
        <v>125.291</v>
      </c>
      <c r="AO13" s="9">
        <v>56.945</v>
      </c>
      <c r="AP13" s="9">
        <v>68.346000000000004</v>
      </c>
      <c r="AQ13" s="9">
        <v>838.15800000000002</v>
      </c>
      <c r="AR13" s="9">
        <v>436.22</v>
      </c>
      <c r="AS13" s="9">
        <v>401.93799999999999</v>
      </c>
      <c r="AT13" s="9">
        <v>548.96</v>
      </c>
      <c r="AU13" s="9">
        <v>245.048</v>
      </c>
      <c r="AV13" s="9">
        <v>303.91199999999998</v>
      </c>
      <c r="AW13" s="9">
        <v>67.516999999999996</v>
      </c>
      <c r="AX13" s="9">
        <v>27.93</v>
      </c>
      <c r="AY13" s="9">
        <v>39.587000000000003</v>
      </c>
      <c r="AZ13" s="9">
        <v>2034.9770000000001</v>
      </c>
      <c r="BA13" s="9">
        <v>1017.896</v>
      </c>
      <c r="BB13" s="9">
        <v>1017.08</v>
      </c>
      <c r="BC13" s="9">
        <v>1304.2059999999999</v>
      </c>
      <c r="BD13" s="9">
        <v>716.04499999999996</v>
      </c>
      <c r="BE13" s="9">
        <v>588.16200000000003</v>
      </c>
      <c r="BF13" s="9">
        <v>233.31800000000001</v>
      </c>
      <c r="BG13" s="9">
        <v>126.798</v>
      </c>
      <c r="BH13" s="9">
        <v>106.52</v>
      </c>
      <c r="BI13" s="9">
        <v>141.02000000000001</v>
      </c>
      <c r="BJ13" s="9">
        <v>56.295999999999999</v>
      </c>
      <c r="BK13" s="9">
        <v>84.724000000000004</v>
      </c>
      <c r="BL13" s="9">
        <v>75.75</v>
      </c>
      <c r="BM13" s="9">
        <v>36.229999999999997</v>
      </c>
      <c r="BN13" s="9">
        <v>39.520000000000003</v>
      </c>
      <c r="BO13" s="9">
        <v>151.87100000000001</v>
      </c>
      <c r="BP13" s="9">
        <v>67.938000000000002</v>
      </c>
      <c r="BQ13" s="9">
        <v>83.933999999999997</v>
      </c>
      <c r="BR13" s="9">
        <v>136.95400000000001</v>
      </c>
      <c r="BS13" s="9">
        <v>55.865000000000002</v>
      </c>
      <c r="BT13" s="9">
        <v>81.087999999999994</v>
      </c>
      <c r="BU13" s="9">
        <v>224.09899999999999</v>
      </c>
      <c r="BV13" s="9">
        <v>121.54600000000001</v>
      </c>
      <c r="BW13" s="9">
        <v>102.55200000000001</v>
      </c>
      <c r="BX13" s="9">
        <v>1080.1079999999999</v>
      </c>
      <c r="BY13" s="9">
        <v>594.49800000000005</v>
      </c>
      <c r="BZ13" s="9">
        <v>485.61</v>
      </c>
      <c r="CA13" s="9">
        <v>202.25</v>
      </c>
      <c r="CB13" s="9">
        <v>107.488</v>
      </c>
      <c r="CC13" s="9">
        <v>94.760999999999996</v>
      </c>
      <c r="CD13" s="9">
        <v>865.90800000000002</v>
      </c>
      <c r="CE13" s="9">
        <v>455.66300000000001</v>
      </c>
      <c r="CF13" s="9">
        <v>410.245</v>
      </c>
      <c r="CG13" s="9">
        <v>102.59099999999999</v>
      </c>
      <c r="CH13" s="9">
        <v>54.999000000000002</v>
      </c>
      <c r="CI13" s="9">
        <v>47.591999999999999</v>
      </c>
      <c r="CJ13" s="9">
        <v>1420.567</v>
      </c>
      <c r="CK13" s="9">
        <v>761.00900000000001</v>
      </c>
      <c r="CL13" s="9">
        <v>659.55799999999999</v>
      </c>
      <c r="CM13" s="9">
        <v>1277.1610000000001</v>
      </c>
      <c r="CN13" s="9">
        <v>694.928</v>
      </c>
      <c r="CO13" s="9">
        <v>582.23400000000004</v>
      </c>
      <c r="CP13" s="9">
        <v>1177.19</v>
      </c>
      <c r="CQ13" s="9">
        <v>653.68100000000004</v>
      </c>
      <c r="CR13" s="9">
        <v>523.50900000000001</v>
      </c>
      <c r="CS13" s="9">
        <v>325.42500000000001</v>
      </c>
      <c r="CT13" s="9">
        <v>158.745</v>
      </c>
      <c r="CU13" s="9">
        <v>166.68</v>
      </c>
      <c r="CV13" s="9">
        <v>215</v>
      </c>
      <c r="CW13" s="9">
        <v>105.101</v>
      </c>
      <c r="CX13" s="9">
        <v>109.898</v>
      </c>
      <c r="CY13" s="9">
        <v>98.638999999999996</v>
      </c>
      <c r="CZ13" s="9">
        <v>60.137</v>
      </c>
      <c r="DA13" s="9">
        <v>38.502000000000002</v>
      </c>
      <c r="DB13" s="9">
        <v>84.77</v>
      </c>
      <c r="DC13" s="9">
        <v>44.064</v>
      </c>
      <c r="DD13" s="9">
        <v>40.706000000000003</v>
      </c>
      <c r="DE13" s="9">
        <v>646</v>
      </c>
      <c r="DF13" s="9">
        <v>257.78800000000001</v>
      </c>
      <c r="DG13" s="9">
        <v>388.21199999999999</v>
      </c>
      <c r="DH13" s="9">
        <v>148.61799999999999</v>
      </c>
      <c r="DI13" s="9">
        <v>48.191000000000003</v>
      </c>
      <c r="DJ13" s="9">
        <v>100.42700000000001</v>
      </c>
      <c r="DK13" s="9">
        <v>44.058999999999997</v>
      </c>
      <c r="DL13" s="9">
        <v>22.74</v>
      </c>
      <c r="DM13" s="9">
        <v>21.318999999999999</v>
      </c>
      <c r="DN13" s="9">
        <v>124.482</v>
      </c>
      <c r="DO13" s="9">
        <v>42.933</v>
      </c>
      <c r="DP13" s="9">
        <v>81.549000000000007</v>
      </c>
      <c r="DQ13" s="9">
        <v>25.998000000000001</v>
      </c>
      <c r="DR13" s="9">
        <v>7.8070000000000004</v>
      </c>
      <c r="DS13" s="9">
        <v>18.190999999999999</v>
      </c>
      <c r="DT13" s="9">
        <v>92.715000000000003</v>
      </c>
      <c r="DU13" s="9">
        <v>33.265000000000001</v>
      </c>
      <c r="DV13" s="9">
        <v>59.45</v>
      </c>
      <c r="DW13" s="9">
        <v>13.12</v>
      </c>
      <c r="DX13" s="9">
        <v>5.9550000000000001</v>
      </c>
      <c r="DY13" s="9">
        <v>7.165</v>
      </c>
      <c r="DZ13" s="9">
        <v>24.135000000000002</v>
      </c>
      <c r="EA13" s="9">
        <v>5.258</v>
      </c>
      <c r="EB13" s="9">
        <v>18.878</v>
      </c>
      <c r="EC13" s="9">
        <v>30.030999999999999</v>
      </c>
      <c r="ED13" s="9">
        <v>0.54300000000000004</v>
      </c>
      <c r="EE13" s="9">
        <v>29.488</v>
      </c>
      <c r="EF13" s="9">
        <v>267.51299999999998</v>
      </c>
      <c r="EG13" s="9">
        <v>112.824</v>
      </c>
      <c r="EH13" s="9">
        <v>154.69</v>
      </c>
      <c r="EI13" s="9">
        <v>233.38800000000001</v>
      </c>
      <c r="EJ13" s="9">
        <v>92.254999999999995</v>
      </c>
      <c r="EK13" s="9">
        <v>141.13300000000001</v>
      </c>
      <c r="EL13" s="9">
        <v>36.731000000000002</v>
      </c>
      <c r="EM13" s="9">
        <v>13.221</v>
      </c>
      <c r="EN13" s="9">
        <v>23.51</v>
      </c>
      <c r="EO13" s="9">
        <v>196.65700000000001</v>
      </c>
      <c r="EP13" s="9">
        <v>79.034000000000006</v>
      </c>
      <c r="EQ13" s="9">
        <v>117.623</v>
      </c>
      <c r="ER13" s="9">
        <v>1340.9369999999999</v>
      </c>
      <c r="ES13" s="9">
        <v>729.26599999999996</v>
      </c>
      <c r="ET13" s="9">
        <v>611.67100000000005</v>
      </c>
      <c r="EU13" s="9">
        <v>694.04</v>
      </c>
      <c r="EV13" s="9">
        <v>288.63099999999997</v>
      </c>
      <c r="EW13" s="9">
        <v>405.40899999999999</v>
      </c>
      <c r="EX13" s="9">
        <v>117.857</v>
      </c>
      <c r="EY13" s="9">
        <v>41.319000000000003</v>
      </c>
      <c r="EZ13" s="9">
        <v>76.537999999999997</v>
      </c>
      <c r="FA13" s="9">
        <v>422.08199999999999</v>
      </c>
      <c r="FB13" s="9">
        <v>207.596</v>
      </c>
      <c r="FC13" s="9">
        <v>214.48599999999999</v>
      </c>
      <c r="FD13" s="9">
        <v>239.97</v>
      </c>
      <c r="FE13" s="9">
        <v>127.145</v>
      </c>
      <c r="FF13" s="9">
        <v>112.825</v>
      </c>
      <c r="FG13" s="9">
        <v>36.247</v>
      </c>
      <c r="FH13" s="9">
        <v>17.623000000000001</v>
      </c>
      <c r="FI13" s="9">
        <v>18.623999999999999</v>
      </c>
      <c r="FJ13" s="9">
        <v>26.885000000000002</v>
      </c>
      <c r="FK13" s="9">
        <v>10.624000000000001</v>
      </c>
      <c r="FL13" s="9">
        <v>16.260999999999999</v>
      </c>
      <c r="FM13" s="9">
        <v>13.085000000000001</v>
      </c>
      <c r="FN13" s="9">
        <v>6.7450000000000001</v>
      </c>
      <c r="FO13" s="9">
        <v>6.34</v>
      </c>
      <c r="FP13" s="9">
        <v>26.213000000000001</v>
      </c>
      <c r="FQ13" s="9">
        <v>10.670999999999999</v>
      </c>
      <c r="FR13" s="9">
        <v>15.542</v>
      </c>
      <c r="FS13" s="9">
        <v>24.905999999999999</v>
      </c>
      <c r="FT13" s="9">
        <v>9.7260000000000009</v>
      </c>
      <c r="FU13" s="9">
        <v>15.18</v>
      </c>
      <c r="FV13" s="9">
        <v>40.127000000000002</v>
      </c>
      <c r="FW13" s="9">
        <v>21.268000000000001</v>
      </c>
      <c r="FX13" s="9">
        <v>18.858000000000001</v>
      </c>
      <c r="FY13" s="9">
        <v>199.84299999999999</v>
      </c>
      <c r="FZ13" s="9">
        <v>105.877</v>
      </c>
      <c r="GA13" s="9">
        <v>93.965999999999994</v>
      </c>
      <c r="GB13" s="9">
        <v>36.295999999999999</v>
      </c>
      <c r="GC13" s="9">
        <v>18.901</v>
      </c>
      <c r="GD13" s="9">
        <v>17.395</v>
      </c>
      <c r="GE13" s="9">
        <v>164.709</v>
      </c>
      <c r="GF13" s="9">
        <v>82.677000000000007</v>
      </c>
      <c r="GG13" s="9">
        <v>82.033000000000001</v>
      </c>
      <c r="GH13" s="9">
        <v>21.67</v>
      </c>
      <c r="GI13" s="9">
        <v>7.5979999999999999</v>
      </c>
      <c r="GJ13" s="9">
        <v>14.071999999999999</v>
      </c>
      <c r="GK13" s="9">
        <v>262.47300000000001</v>
      </c>
      <c r="GL13" s="9">
        <v>138.584</v>
      </c>
      <c r="GM13" s="9">
        <v>123.889</v>
      </c>
      <c r="GN13" s="9">
        <v>234.465</v>
      </c>
      <c r="GO13" s="9">
        <v>124.562</v>
      </c>
      <c r="GP13" s="9">
        <v>109.90300000000001</v>
      </c>
      <c r="GQ13" s="9">
        <v>217.39500000000001</v>
      </c>
      <c r="GR13" s="9">
        <v>115.64100000000001</v>
      </c>
      <c r="GS13" s="9">
        <v>101.754</v>
      </c>
      <c r="GT13" s="9">
        <v>65.62</v>
      </c>
      <c r="GU13" s="9">
        <v>32.646000000000001</v>
      </c>
      <c r="GV13" s="9">
        <v>32.973999999999997</v>
      </c>
      <c r="GW13" s="9">
        <v>40.225000000000001</v>
      </c>
      <c r="GX13" s="9">
        <v>21.552</v>
      </c>
      <c r="GY13" s="9">
        <v>18.672999999999998</v>
      </c>
      <c r="GZ13" s="9">
        <v>17.721</v>
      </c>
      <c r="HA13" s="9">
        <v>10.113</v>
      </c>
      <c r="HB13" s="9">
        <v>7.6079999999999997</v>
      </c>
      <c r="HC13" s="9">
        <v>14.736000000000001</v>
      </c>
      <c r="HD13" s="9">
        <v>7.6630000000000003</v>
      </c>
      <c r="HE13" s="9">
        <v>7.0730000000000004</v>
      </c>
      <c r="HF13" s="9">
        <v>167.376</v>
      </c>
      <c r="HG13" s="9">
        <v>72.787999999999997</v>
      </c>
      <c r="HH13" s="9">
        <v>94.587999999999994</v>
      </c>
      <c r="HI13" s="9">
        <v>33.171999999999997</v>
      </c>
      <c r="HJ13" s="9">
        <v>10.75</v>
      </c>
      <c r="HK13" s="9">
        <v>22.422999999999998</v>
      </c>
      <c r="HL13" s="9">
        <v>7.569</v>
      </c>
      <c r="HM13" s="9">
        <v>2.4740000000000002</v>
      </c>
      <c r="HN13" s="9">
        <v>5.0949999999999998</v>
      </c>
      <c r="HO13" s="9">
        <v>29.317</v>
      </c>
      <c r="HP13" s="9">
        <v>10.513</v>
      </c>
      <c r="HQ13" s="9">
        <v>18.803999999999998</v>
      </c>
      <c r="HR13" s="9">
        <v>4.4560000000000004</v>
      </c>
      <c r="HS13" s="9">
        <v>1.379</v>
      </c>
      <c r="HT13" s="9">
        <v>3.0760000000000001</v>
      </c>
      <c r="HU13" s="9">
        <v>23.442</v>
      </c>
      <c r="HV13" s="9">
        <v>8.6950000000000003</v>
      </c>
      <c r="HW13" s="9">
        <v>14.747</v>
      </c>
      <c r="HX13" s="9">
        <v>2.2360000000000002</v>
      </c>
      <c r="HY13" s="9">
        <v>1.3120000000000001</v>
      </c>
      <c r="HZ13" s="9">
        <v>0.92400000000000004</v>
      </c>
      <c r="IA13" s="9">
        <v>3.855</v>
      </c>
      <c r="IB13" s="9">
        <v>0.23599999999999999</v>
      </c>
      <c r="IC13" s="9">
        <v>3.6190000000000002</v>
      </c>
      <c r="ID13" s="9">
        <v>6.6509999999999998</v>
      </c>
      <c r="IE13" s="9">
        <v>0.251</v>
      </c>
      <c r="IF13" s="9">
        <v>6.4009999999999998</v>
      </c>
      <c r="IG13" s="9">
        <v>64.765000000000001</v>
      </c>
      <c r="IH13" s="9">
        <v>30.407</v>
      </c>
      <c r="II13" s="9">
        <v>34.357999999999997</v>
      </c>
      <c r="IJ13" s="9">
        <v>47.908000000000001</v>
      </c>
      <c r="IK13" s="9">
        <v>18.411999999999999</v>
      </c>
      <c r="IL13" s="9">
        <v>29.495999999999999</v>
      </c>
      <c r="IM13" s="9">
        <v>7.1269999999999998</v>
      </c>
      <c r="IN13" s="9">
        <v>1.9019999999999999</v>
      </c>
      <c r="IO13" s="9">
        <v>5.2249999999999996</v>
      </c>
      <c r="IP13" s="9">
        <v>40.780999999999999</v>
      </c>
      <c r="IQ13" s="9">
        <v>16.510000000000002</v>
      </c>
    </row>
    <row r="14" spans="1:251">
      <c r="A14" s="10">
        <v>43132</v>
      </c>
      <c r="B14" s="9">
        <v>30.120999999999999</v>
      </c>
      <c r="C14" s="9">
        <v>26.129000000000001</v>
      </c>
      <c r="D14" s="9">
        <v>499.68299999999999</v>
      </c>
      <c r="E14" s="9">
        <v>212.62100000000001</v>
      </c>
      <c r="F14" s="9">
        <v>287.06200000000001</v>
      </c>
      <c r="G14" s="9">
        <v>85.308999999999997</v>
      </c>
      <c r="H14" s="9">
        <v>35.317</v>
      </c>
      <c r="I14" s="9">
        <v>49.991999999999997</v>
      </c>
      <c r="J14" s="9">
        <v>27.8</v>
      </c>
      <c r="K14" s="9">
        <v>13.75</v>
      </c>
      <c r="L14" s="9">
        <v>14.05</v>
      </c>
      <c r="M14" s="9">
        <v>70.435000000000002</v>
      </c>
      <c r="N14" s="9">
        <v>27.873000000000001</v>
      </c>
      <c r="O14" s="9">
        <v>42.563000000000002</v>
      </c>
      <c r="P14" s="9">
        <v>12.211</v>
      </c>
      <c r="Q14" s="9">
        <v>4.2229999999999999</v>
      </c>
      <c r="R14" s="9">
        <v>7.9880000000000004</v>
      </c>
      <c r="S14" s="9">
        <v>56.320999999999998</v>
      </c>
      <c r="T14" s="9">
        <v>22.655000000000001</v>
      </c>
      <c r="U14" s="9">
        <v>33.665999999999997</v>
      </c>
      <c r="V14" s="9">
        <v>7.944</v>
      </c>
      <c r="W14" s="9">
        <v>3.5870000000000002</v>
      </c>
      <c r="X14" s="9">
        <v>4.3570000000000002</v>
      </c>
      <c r="Y14" s="9">
        <v>14.874000000000001</v>
      </c>
      <c r="Z14" s="9">
        <v>7.444</v>
      </c>
      <c r="AA14" s="9">
        <v>7.43</v>
      </c>
      <c r="AB14" s="9">
        <v>13.728999999999999</v>
      </c>
      <c r="AC14" s="9">
        <v>1.29</v>
      </c>
      <c r="AD14" s="9">
        <v>12.439</v>
      </c>
      <c r="AE14" s="9">
        <v>194.66300000000001</v>
      </c>
      <c r="AF14" s="9">
        <v>92.144000000000005</v>
      </c>
      <c r="AG14" s="9">
        <v>102.51900000000001</v>
      </c>
      <c r="AH14" s="9">
        <v>141.559</v>
      </c>
      <c r="AI14" s="9">
        <v>65.438000000000002</v>
      </c>
      <c r="AJ14" s="9">
        <v>76.120999999999995</v>
      </c>
      <c r="AK14" s="9">
        <v>18.167000000000002</v>
      </c>
      <c r="AL14" s="9">
        <v>6.4009999999999998</v>
      </c>
      <c r="AM14" s="9">
        <v>11.765000000000001</v>
      </c>
      <c r="AN14" s="9">
        <v>123.392</v>
      </c>
      <c r="AO14" s="9">
        <v>59.036000000000001</v>
      </c>
      <c r="AP14" s="9">
        <v>64.355999999999995</v>
      </c>
      <c r="AQ14" s="9">
        <v>863.14</v>
      </c>
      <c r="AR14" s="9">
        <v>450.49400000000003</v>
      </c>
      <c r="AS14" s="9">
        <v>412.64499999999998</v>
      </c>
      <c r="AT14" s="9">
        <v>537.76599999999996</v>
      </c>
      <c r="AU14" s="9">
        <v>236.34100000000001</v>
      </c>
      <c r="AV14" s="9">
        <v>301.42500000000001</v>
      </c>
      <c r="AW14" s="9">
        <v>64.995999999999995</v>
      </c>
      <c r="AX14" s="9">
        <v>26.792000000000002</v>
      </c>
      <c r="AY14" s="9">
        <v>38.204000000000001</v>
      </c>
      <c r="AZ14" s="9">
        <v>2057.66</v>
      </c>
      <c r="BA14" s="9">
        <v>1021.638</v>
      </c>
      <c r="BB14" s="9">
        <v>1036.021</v>
      </c>
      <c r="BC14" s="9">
        <v>1331.0229999999999</v>
      </c>
      <c r="BD14" s="9">
        <v>717.20399999999995</v>
      </c>
      <c r="BE14" s="9">
        <v>613.81899999999996</v>
      </c>
      <c r="BF14" s="9">
        <v>207.22800000000001</v>
      </c>
      <c r="BG14" s="9">
        <v>107.381</v>
      </c>
      <c r="BH14" s="9">
        <v>99.846000000000004</v>
      </c>
      <c r="BI14" s="9">
        <v>117.702</v>
      </c>
      <c r="BJ14" s="9">
        <v>45.698</v>
      </c>
      <c r="BK14" s="9">
        <v>72.004000000000005</v>
      </c>
      <c r="BL14" s="9">
        <v>56.578000000000003</v>
      </c>
      <c r="BM14" s="9">
        <v>24.975000000000001</v>
      </c>
      <c r="BN14" s="9">
        <v>31.603000000000002</v>
      </c>
      <c r="BO14" s="9">
        <v>128.208</v>
      </c>
      <c r="BP14" s="9">
        <v>59.198999999999998</v>
      </c>
      <c r="BQ14" s="9">
        <v>69.007999999999996</v>
      </c>
      <c r="BR14" s="9">
        <v>111.358</v>
      </c>
      <c r="BS14" s="9">
        <v>43.052</v>
      </c>
      <c r="BT14" s="9">
        <v>68.305999999999997</v>
      </c>
      <c r="BU14" s="9">
        <v>240.46</v>
      </c>
      <c r="BV14" s="9">
        <v>134.708</v>
      </c>
      <c r="BW14" s="9">
        <v>105.751</v>
      </c>
      <c r="BX14" s="9">
        <v>1090.5630000000001</v>
      </c>
      <c r="BY14" s="9">
        <v>582.495</v>
      </c>
      <c r="BZ14" s="9">
        <v>508.06799999999998</v>
      </c>
      <c r="CA14" s="9">
        <v>218.71299999999999</v>
      </c>
      <c r="CB14" s="9">
        <v>122.643</v>
      </c>
      <c r="CC14" s="9">
        <v>96.070999999999998</v>
      </c>
      <c r="CD14" s="9">
        <v>880.53099999999995</v>
      </c>
      <c r="CE14" s="9">
        <v>444.416</v>
      </c>
      <c r="CF14" s="9">
        <v>436.11399999999998</v>
      </c>
      <c r="CG14" s="9">
        <v>115.629</v>
      </c>
      <c r="CH14" s="9">
        <v>63.031999999999996</v>
      </c>
      <c r="CI14" s="9">
        <v>52.597000000000001</v>
      </c>
      <c r="CJ14" s="9">
        <v>1432.9580000000001</v>
      </c>
      <c r="CK14" s="9">
        <v>761.77099999999996</v>
      </c>
      <c r="CL14" s="9">
        <v>671.18700000000001</v>
      </c>
      <c r="CM14" s="9">
        <v>1271.6869999999999</v>
      </c>
      <c r="CN14" s="9">
        <v>679.36400000000003</v>
      </c>
      <c r="CO14" s="9">
        <v>592.322</v>
      </c>
      <c r="CP14" s="9">
        <v>1183.5129999999999</v>
      </c>
      <c r="CQ14" s="9">
        <v>638.81200000000001</v>
      </c>
      <c r="CR14" s="9">
        <v>544.70100000000002</v>
      </c>
      <c r="CS14" s="9">
        <v>322.13799999999998</v>
      </c>
      <c r="CT14" s="9">
        <v>165.21899999999999</v>
      </c>
      <c r="CU14" s="9">
        <v>156.91900000000001</v>
      </c>
      <c r="CV14" s="9">
        <v>200.40199999999999</v>
      </c>
      <c r="CW14" s="9">
        <v>105.545</v>
      </c>
      <c r="CX14" s="9">
        <v>94.856999999999999</v>
      </c>
      <c r="CY14" s="9">
        <v>98.468000000000004</v>
      </c>
      <c r="CZ14" s="9">
        <v>60.978000000000002</v>
      </c>
      <c r="DA14" s="9">
        <v>37.488999999999997</v>
      </c>
      <c r="DB14" s="9">
        <v>87.53</v>
      </c>
      <c r="DC14" s="9">
        <v>47.293999999999997</v>
      </c>
      <c r="DD14" s="9">
        <v>40.235999999999997</v>
      </c>
      <c r="DE14" s="9">
        <v>639.10699999999997</v>
      </c>
      <c r="DF14" s="9">
        <v>257.14100000000002</v>
      </c>
      <c r="DG14" s="9">
        <v>381.96600000000001</v>
      </c>
      <c r="DH14" s="9">
        <v>158.001</v>
      </c>
      <c r="DI14" s="9">
        <v>56.011000000000003</v>
      </c>
      <c r="DJ14" s="9">
        <v>101.99</v>
      </c>
      <c r="DK14" s="9">
        <v>45.616999999999997</v>
      </c>
      <c r="DL14" s="9">
        <v>20.478000000000002</v>
      </c>
      <c r="DM14" s="9">
        <v>25.14</v>
      </c>
      <c r="DN14" s="9">
        <v>134.464</v>
      </c>
      <c r="DO14" s="9">
        <v>47.267000000000003</v>
      </c>
      <c r="DP14" s="9">
        <v>87.197000000000003</v>
      </c>
      <c r="DQ14" s="9">
        <v>24.064</v>
      </c>
      <c r="DR14" s="9">
        <v>6.2149999999999999</v>
      </c>
      <c r="DS14" s="9">
        <v>17.849</v>
      </c>
      <c r="DT14" s="9">
        <v>102.614</v>
      </c>
      <c r="DU14" s="9">
        <v>37.981000000000002</v>
      </c>
      <c r="DV14" s="9">
        <v>64.634</v>
      </c>
      <c r="DW14" s="9">
        <v>15.329000000000001</v>
      </c>
      <c r="DX14" s="9">
        <v>6.0119999999999996</v>
      </c>
      <c r="DY14" s="9">
        <v>9.3170000000000002</v>
      </c>
      <c r="DZ14" s="9">
        <v>26.073</v>
      </c>
      <c r="EA14" s="9">
        <v>8.9760000000000009</v>
      </c>
      <c r="EB14" s="9">
        <v>17.097000000000001</v>
      </c>
      <c r="EC14" s="9">
        <v>31.956</v>
      </c>
      <c r="ED14" s="9">
        <v>1.881</v>
      </c>
      <c r="EE14" s="9">
        <v>30.074999999999999</v>
      </c>
      <c r="EF14" s="9">
        <v>289.70699999999999</v>
      </c>
      <c r="EG14" s="9">
        <v>116.398</v>
      </c>
      <c r="EH14" s="9">
        <v>173.309</v>
      </c>
      <c r="EI14" s="9">
        <v>248.06700000000001</v>
      </c>
      <c r="EJ14" s="9">
        <v>103.536</v>
      </c>
      <c r="EK14" s="9">
        <v>144.53100000000001</v>
      </c>
      <c r="EL14" s="9">
        <v>33.271000000000001</v>
      </c>
      <c r="EM14" s="9">
        <v>10.891</v>
      </c>
      <c r="EN14" s="9">
        <v>22.38</v>
      </c>
      <c r="EO14" s="9">
        <v>214.79599999999999</v>
      </c>
      <c r="EP14" s="9">
        <v>92.646000000000001</v>
      </c>
      <c r="EQ14" s="9">
        <v>122.15</v>
      </c>
      <c r="ER14" s="9">
        <v>1364.2940000000001</v>
      </c>
      <c r="ES14" s="9">
        <v>728.09400000000005</v>
      </c>
      <c r="ET14" s="9">
        <v>636.19899999999996</v>
      </c>
      <c r="EU14" s="9">
        <v>693.36599999999999</v>
      </c>
      <c r="EV14" s="9">
        <v>293.54399999999998</v>
      </c>
      <c r="EW14" s="9">
        <v>399.822</v>
      </c>
      <c r="EX14" s="9">
        <v>121.33</v>
      </c>
      <c r="EY14" s="9">
        <v>45.634999999999998</v>
      </c>
      <c r="EZ14" s="9">
        <v>75.695999999999998</v>
      </c>
      <c r="FA14" s="9">
        <v>427.59500000000003</v>
      </c>
      <c r="FB14" s="9">
        <v>210.58</v>
      </c>
      <c r="FC14" s="9">
        <v>217.01599999999999</v>
      </c>
      <c r="FD14" s="9">
        <v>247.631</v>
      </c>
      <c r="FE14" s="9">
        <v>127.46</v>
      </c>
      <c r="FF14" s="9">
        <v>120.17100000000001</v>
      </c>
      <c r="FG14" s="9">
        <v>38.692999999999998</v>
      </c>
      <c r="FH14" s="9">
        <v>16.658999999999999</v>
      </c>
      <c r="FI14" s="9">
        <v>22.033999999999999</v>
      </c>
      <c r="FJ14" s="9">
        <v>29.172000000000001</v>
      </c>
      <c r="FK14" s="9">
        <v>9.67</v>
      </c>
      <c r="FL14" s="9">
        <v>19.501999999999999</v>
      </c>
      <c r="FM14" s="9">
        <v>14.59</v>
      </c>
      <c r="FN14" s="9">
        <v>5.38</v>
      </c>
      <c r="FO14" s="9">
        <v>9.2100000000000009</v>
      </c>
      <c r="FP14" s="9">
        <v>28.402000000000001</v>
      </c>
      <c r="FQ14" s="9">
        <v>9.5960000000000001</v>
      </c>
      <c r="FR14" s="9">
        <v>18.806999999999999</v>
      </c>
      <c r="FS14" s="9">
        <v>27.771000000000001</v>
      </c>
      <c r="FT14" s="9">
        <v>9.1280000000000001</v>
      </c>
      <c r="FU14" s="9">
        <v>18.643000000000001</v>
      </c>
      <c r="FV14" s="9">
        <v>46.331000000000003</v>
      </c>
      <c r="FW14" s="9">
        <v>23.152999999999999</v>
      </c>
      <c r="FX14" s="9">
        <v>23.177</v>
      </c>
      <c r="FY14" s="9">
        <v>201.3</v>
      </c>
      <c r="FZ14" s="9">
        <v>104.307</v>
      </c>
      <c r="GA14" s="9">
        <v>96.992999999999995</v>
      </c>
      <c r="GB14" s="9">
        <v>42.064999999999998</v>
      </c>
      <c r="GC14" s="9">
        <v>20.440999999999999</v>
      </c>
      <c r="GD14" s="9">
        <v>21.623999999999999</v>
      </c>
      <c r="GE14" s="9">
        <v>165.89400000000001</v>
      </c>
      <c r="GF14" s="9">
        <v>81.471000000000004</v>
      </c>
      <c r="GG14" s="9">
        <v>84.423000000000002</v>
      </c>
      <c r="GH14" s="9">
        <v>19.625</v>
      </c>
      <c r="GI14" s="9">
        <v>8.8829999999999991</v>
      </c>
      <c r="GJ14" s="9">
        <v>10.742000000000001</v>
      </c>
      <c r="GK14" s="9">
        <v>267.43299999999999</v>
      </c>
      <c r="GL14" s="9">
        <v>136.886</v>
      </c>
      <c r="GM14" s="9">
        <v>130.547</v>
      </c>
      <c r="GN14" s="9">
        <v>237.21899999999999</v>
      </c>
      <c r="GO14" s="9">
        <v>121.11499999999999</v>
      </c>
      <c r="GP14" s="9">
        <v>116.104</v>
      </c>
      <c r="GQ14" s="9">
        <v>222.10900000000001</v>
      </c>
      <c r="GR14" s="9">
        <v>114.29600000000001</v>
      </c>
      <c r="GS14" s="9">
        <v>107.813</v>
      </c>
      <c r="GT14" s="9">
        <v>69.730999999999995</v>
      </c>
      <c r="GU14" s="9">
        <v>33.323</v>
      </c>
      <c r="GV14" s="9">
        <v>36.408000000000001</v>
      </c>
      <c r="GW14" s="9">
        <v>39.244</v>
      </c>
      <c r="GX14" s="9">
        <v>19.117000000000001</v>
      </c>
      <c r="GY14" s="9">
        <v>20.126000000000001</v>
      </c>
      <c r="GZ14" s="9">
        <v>19.442</v>
      </c>
      <c r="HA14" s="9">
        <v>9.6920000000000002</v>
      </c>
      <c r="HB14" s="9">
        <v>9.75</v>
      </c>
      <c r="HC14" s="9">
        <v>15.935</v>
      </c>
      <c r="HD14" s="9">
        <v>8.6790000000000003</v>
      </c>
      <c r="HE14" s="9">
        <v>7.2560000000000002</v>
      </c>
      <c r="HF14" s="9">
        <v>164.029</v>
      </c>
      <c r="HG14" s="9">
        <v>74.441000000000003</v>
      </c>
      <c r="HH14" s="9">
        <v>89.588999999999999</v>
      </c>
      <c r="HI14" s="9">
        <v>29.4</v>
      </c>
      <c r="HJ14" s="9">
        <v>12.294</v>
      </c>
      <c r="HK14" s="9">
        <v>17.106000000000002</v>
      </c>
      <c r="HL14" s="9">
        <v>5.8380000000000001</v>
      </c>
      <c r="HM14" s="9">
        <v>2.2130000000000001</v>
      </c>
      <c r="HN14" s="9">
        <v>3.6240000000000001</v>
      </c>
      <c r="HO14" s="9">
        <v>25.434999999999999</v>
      </c>
      <c r="HP14" s="9">
        <v>10.326000000000001</v>
      </c>
      <c r="HQ14" s="9">
        <v>15.108000000000001</v>
      </c>
      <c r="HR14" s="9">
        <v>3.0739999999999998</v>
      </c>
      <c r="HS14" s="9">
        <v>1.087</v>
      </c>
      <c r="HT14" s="9">
        <v>1.9870000000000001</v>
      </c>
      <c r="HU14" s="9">
        <v>21.599</v>
      </c>
      <c r="HV14" s="9">
        <v>8.8510000000000009</v>
      </c>
      <c r="HW14" s="9">
        <v>12.747</v>
      </c>
      <c r="HX14" s="9">
        <v>1.998</v>
      </c>
      <c r="HY14" s="9">
        <v>0.71</v>
      </c>
      <c r="HZ14" s="9">
        <v>1.288</v>
      </c>
      <c r="IA14" s="9">
        <v>4.3259999999999996</v>
      </c>
      <c r="IB14" s="9">
        <v>2.226</v>
      </c>
      <c r="IC14" s="9">
        <v>2.1</v>
      </c>
      <c r="ID14" s="9">
        <v>6.1920000000000002</v>
      </c>
      <c r="IE14" s="9">
        <v>1.3240000000000001</v>
      </c>
      <c r="IF14" s="9">
        <v>4.8680000000000003</v>
      </c>
      <c r="IG14" s="9">
        <v>69.213999999999999</v>
      </c>
      <c r="IH14" s="9">
        <v>33.744999999999997</v>
      </c>
      <c r="II14" s="9">
        <v>35.468000000000004</v>
      </c>
      <c r="IJ14" s="9">
        <v>45.695999999999998</v>
      </c>
      <c r="IK14" s="9">
        <v>21.231999999999999</v>
      </c>
      <c r="IL14" s="9">
        <v>24.463999999999999</v>
      </c>
      <c r="IM14" s="9">
        <v>5.01</v>
      </c>
      <c r="IN14" s="9">
        <v>1.7350000000000001</v>
      </c>
      <c r="IO14" s="9">
        <v>3.2749999999999999</v>
      </c>
      <c r="IP14" s="9">
        <v>40.686</v>
      </c>
      <c r="IQ14" s="9">
        <v>19.497</v>
      </c>
    </row>
    <row r="15" spans="1:251">
      <c r="A15" s="10">
        <v>43497</v>
      </c>
      <c r="B15" s="9">
        <v>28.532</v>
      </c>
      <c r="C15" s="9">
        <v>22.61</v>
      </c>
      <c r="D15" s="9">
        <v>517.33600000000001</v>
      </c>
      <c r="E15" s="9">
        <v>216.6</v>
      </c>
      <c r="F15" s="9">
        <v>300.73599999999999</v>
      </c>
      <c r="G15" s="9">
        <v>94.316999999999993</v>
      </c>
      <c r="H15" s="9">
        <v>33.960999999999999</v>
      </c>
      <c r="I15" s="9">
        <v>60.356999999999999</v>
      </c>
      <c r="J15" s="9">
        <v>27.297000000000001</v>
      </c>
      <c r="K15" s="9">
        <v>11.644</v>
      </c>
      <c r="L15" s="9">
        <v>15.653</v>
      </c>
      <c r="M15" s="9">
        <v>80.183000000000007</v>
      </c>
      <c r="N15" s="9">
        <v>28.861000000000001</v>
      </c>
      <c r="O15" s="9">
        <v>51.322000000000003</v>
      </c>
      <c r="P15" s="9">
        <v>12.205</v>
      </c>
      <c r="Q15" s="9">
        <v>4.0170000000000003</v>
      </c>
      <c r="R15" s="9">
        <v>8.1880000000000006</v>
      </c>
      <c r="S15" s="9">
        <v>64.632000000000005</v>
      </c>
      <c r="T15" s="9">
        <v>23.556999999999999</v>
      </c>
      <c r="U15" s="9">
        <v>41.075000000000003</v>
      </c>
      <c r="V15" s="9">
        <v>6.6059999999999999</v>
      </c>
      <c r="W15" s="9">
        <v>3.8119999999999998</v>
      </c>
      <c r="X15" s="9">
        <v>2.794</v>
      </c>
      <c r="Y15" s="9">
        <v>15.189</v>
      </c>
      <c r="Z15" s="9">
        <v>5.657</v>
      </c>
      <c r="AA15" s="9">
        <v>9.532</v>
      </c>
      <c r="AB15" s="9">
        <v>15.265000000000001</v>
      </c>
      <c r="AC15" s="9">
        <v>1.0960000000000001</v>
      </c>
      <c r="AD15" s="9">
        <v>14.169</v>
      </c>
      <c r="AE15" s="9">
        <v>206.59</v>
      </c>
      <c r="AF15" s="9">
        <v>94.88</v>
      </c>
      <c r="AG15" s="9">
        <v>111.711</v>
      </c>
      <c r="AH15" s="9">
        <v>146.51400000000001</v>
      </c>
      <c r="AI15" s="9">
        <v>63.05</v>
      </c>
      <c r="AJ15" s="9">
        <v>83.463999999999999</v>
      </c>
      <c r="AK15" s="9">
        <v>19.567</v>
      </c>
      <c r="AL15" s="9">
        <v>8.0190000000000001</v>
      </c>
      <c r="AM15" s="9">
        <v>11.548</v>
      </c>
      <c r="AN15" s="9">
        <v>126.946</v>
      </c>
      <c r="AO15" s="9">
        <v>55.03</v>
      </c>
      <c r="AP15" s="9">
        <v>71.915999999999997</v>
      </c>
      <c r="AQ15" s="9">
        <v>864.72</v>
      </c>
      <c r="AR15" s="9">
        <v>457.69</v>
      </c>
      <c r="AS15" s="9">
        <v>407.03</v>
      </c>
      <c r="AT15" s="9">
        <v>548.91</v>
      </c>
      <c r="AU15" s="9">
        <v>237.11199999999999</v>
      </c>
      <c r="AV15" s="9">
        <v>311.798</v>
      </c>
      <c r="AW15" s="9">
        <v>73.209999999999994</v>
      </c>
      <c r="AX15" s="9">
        <v>25.762</v>
      </c>
      <c r="AY15" s="9">
        <v>47.448</v>
      </c>
      <c r="AZ15" s="9">
        <v>2054.31</v>
      </c>
      <c r="BA15" s="9">
        <v>1021.449</v>
      </c>
      <c r="BB15" s="9">
        <v>1032.8610000000001</v>
      </c>
      <c r="BC15" s="9">
        <v>1338.9780000000001</v>
      </c>
      <c r="BD15" s="9">
        <v>722.02599999999995</v>
      </c>
      <c r="BE15" s="9">
        <v>616.952</v>
      </c>
      <c r="BF15" s="9">
        <v>197.19200000000001</v>
      </c>
      <c r="BG15" s="9">
        <v>95.004000000000005</v>
      </c>
      <c r="BH15" s="9">
        <v>102.188</v>
      </c>
      <c r="BI15" s="9">
        <v>122.96899999999999</v>
      </c>
      <c r="BJ15" s="9">
        <v>41.66</v>
      </c>
      <c r="BK15" s="9">
        <v>81.308999999999997</v>
      </c>
      <c r="BL15" s="9">
        <v>68.399000000000001</v>
      </c>
      <c r="BM15" s="9">
        <v>28.51</v>
      </c>
      <c r="BN15" s="9">
        <v>39.889000000000003</v>
      </c>
      <c r="BO15" s="9">
        <v>124.494</v>
      </c>
      <c r="BP15" s="9">
        <v>50.137</v>
      </c>
      <c r="BQ15" s="9">
        <v>74.356999999999999</v>
      </c>
      <c r="BR15" s="9">
        <v>112.887</v>
      </c>
      <c r="BS15" s="9">
        <v>40.033000000000001</v>
      </c>
      <c r="BT15" s="9">
        <v>72.853999999999999</v>
      </c>
      <c r="BU15" s="9">
        <v>249.58799999999999</v>
      </c>
      <c r="BV15" s="9">
        <v>140.12799999999999</v>
      </c>
      <c r="BW15" s="9">
        <v>109.46</v>
      </c>
      <c r="BX15" s="9">
        <v>1089.3900000000001</v>
      </c>
      <c r="BY15" s="9">
        <v>581.89800000000002</v>
      </c>
      <c r="BZ15" s="9">
        <v>507.49099999999999</v>
      </c>
      <c r="CA15" s="9">
        <v>228.40799999999999</v>
      </c>
      <c r="CB15" s="9">
        <v>124.11799999999999</v>
      </c>
      <c r="CC15" s="9">
        <v>104.29</v>
      </c>
      <c r="CD15" s="9">
        <v>884.96799999999996</v>
      </c>
      <c r="CE15" s="9">
        <v>453.46699999999998</v>
      </c>
      <c r="CF15" s="9">
        <v>431.50099999999998</v>
      </c>
      <c r="CG15" s="9">
        <v>112.31399999999999</v>
      </c>
      <c r="CH15" s="9">
        <v>55.932000000000002</v>
      </c>
      <c r="CI15" s="9">
        <v>56.383000000000003</v>
      </c>
      <c r="CJ15" s="9">
        <v>1443.6210000000001</v>
      </c>
      <c r="CK15" s="9">
        <v>767.13499999999999</v>
      </c>
      <c r="CL15" s="9">
        <v>676.48500000000001</v>
      </c>
      <c r="CM15" s="9">
        <v>1299.4179999999999</v>
      </c>
      <c r="CN15" s="9">
        <v>702.37</v>
      </c>
      <c r="CO15" s="9">
        <v>597.048</v>
      </c>
      <c r="CP15" s="9">
        <v>1207.0429999999999</v>
      </c>
      <c r="CQ15" s="9">
        <v>660.76300000000003</v>
      </c>
      <c r="CR15" s="9">
        <v>546.28</v>
      </c>
      <c r="CS15" s="9">
        <v>342.625</v>
      </c>
      <c r="CT15" s="9">
        <v>181.089</v>
      </c>
      <c r="CU15" s="9">
        <v>161.53700000000001</v>
      </c>
      <c r="CV15" s="9">
        <v>223.904</v>
      </c>
      <c r="CW15" s="9">
        <v>124.114</v>
      </c>
      <c r="CX15" s="9">
        <v>99.79</v>
      </c>
      <c r="CY15" s="9">
        <v>119.261</v>
      </c>
      <c r="CZ15" s="9">
        <v>79.004999999999995</v>
      </c>
      <c r="DA15" s="9">
        <v>40.256</v>
      </c>
      <c r="DB15" s="9">
        <v>85.975999999999999</v>
      </c>
      <c r="DC15" s="9">
        <v>47.658000000000001</v>
      </c>
      <c r="DD15" s="9">
        <v>38.319000000000003</v>
      </c>
      <c r="DE15" s="9">
        <v>629.35599999999999</v>
      </c>
      <c r="DF15" s="9">
        <v>251.76499999999999</v>
      </c>
      <c r="DG15" s="9">
        <v>377.59100000000001</v>
      </c>
      <c r="DH15" s="9">
        <v>140.11500000000001</v>
      </c>
      <c r="DI15" s="9">
        <v>45.741</v>
      </c>
      <c r="DJ15" s="9">
        <v>94.373999999999995</v>
      </c>
      <c r="DK15" s="9">
        <v>44.460999999999999</v>
      </c>
      <c r="DL15" s="9">
        <v>17.78</v>
      </c>
      <c r="DM15" s="9">
        <v>26.681999999999999</v>
      </c>
      <c r="DN15" s="9">
        <v>119.322</v>
      </c>
      <c r="DO15" s="9">
        <v>39.18</v>
      </c>
      <c r="DP15" s="9">
        <v>80.141999999999996</v>
      </c>
      <c r="DQ15" s="9">
        <v>23.460999999999999</v>
      </c>
      <c r="DR15" s="9">
        <v>5.6589999999999998</v>
      </c>
      <c r="DS15" s="9">
        <v>17.802</v>
      </c>
      <c r="DT15" s="9">
        <v>88.731999999999999</v>
      </c>
      <c r="DU15" s="9">
        <v>31.291</v>
      </c>
      <c r="DV15" s="9">
        <v>57.442</v>
      </c>
      <c r="DW15" s="9">
        <v>11.324</v>
      </c>
      <c r="DX15" s="9">
        <v>3.9889999999999999</v>
      </c>
      <c r="DY15" s="9">
        <v>7.335</v>
      </c>
      <c r="DZ15" s="9">
        <v>21.687000000000001</v>
      </c>
      <c r="EA15" s="9">
        <v>6.5609999999999999</v>
      </c>
      <c r="EB15" s="9">
        <v>15.125999999999999</v>
      </c>
      <c r="EC15" s="9">
        <v>33.265999999999998</v>
      </c>
      <c r="ED15" s="9">
        <v>2.5790000000000002</v>
      </c>
      <c r="EE15" s="9">
        <v>30.686</v>
      </c>
      <c r="EF15" s="9">
        <v>290.23500000000001</v>
      </c>
      <c r="EG15" s="9">
        <v>111.21</v>
      </c>
      <c r="EH15" s="9">
        <v>179.02500000000001</v>
      </c>
      <c r="EI15" s="9">
        <v>226.98500000000001</v>
      </c>
      <c r="EJ15" s="9">
        <v>93.397999999999996</v>
      </c>
      <c r="EK15" s="9">
        <v>133.58600000000001</v>
      </c>
      <c r="EL15" s="9">
        <v>36.180999999999997</v>
      </c>
      <c r="EM15" s="9">
        <v>12.593</v>
      </c>
      <c r="EN15" s="9">
        <v>23.588000000000001</v>
      </c>
      <c r="EO15" s="9">
        <v>190.804</v>
      </c>
      <c r="EP15" s="9">
        <v>80.805999999999997</v>
      </c>
      <c r="EQ15" s="9">
        <v>109.998</v>
      </c>
      <c r="ER15" s="9">
        <v>1375.1590000000001</v>
      </c>
      <c r="ES15" s="9">
        <v>734.61900000000003</v>
      </c>
      <c r="ET15" s="9">
        <v>640.54</v>
      </c>
      <c r="EU15" s="9">
        <v>679.15099999999995</v>
      </c>
      <c r="EV15" s="9">
        <v>286.83</v>
      </c>
      <c r="EW15" s="9">
        <v>392.32100000000003</v>
      </c>
      <c r="EX15" s="9">
        <v>112.797</v>
      </c>
      <c r="EY15" s="9">
        <v>38.338000000000001</v>
      </c>
      <c r="EZ15" s="9">
        <v>74.459000000000003</v>
      </c>
      <c r="FA15" s="9">
        <v>431.92700000000002</v>
      </c>
      <c r="FB15" s="9">
        <v>211.67699999999999</v>
      </c>
      <c r="FC15" s="9">
        <v>220.25</v>
      </c>
      <c r="FD15" s="9">
        <v>248.31299999999999</v>
      </c>
      <c r="FE15" s="9">
        <v>130.16999999999999</v>
      </c>
      <c r="FF15" s="9">
        <v>118.14400000000001</v>
      </c>
      <c r="FG15" s="9">
        <v>37.066000000000003</v>
      </c>
      <c r="FH15" s="9">
        <v>17.292000000000002</v>
      </c>
      <c r="FI15" s="9">
        <v>19.774000000000001</v>
      </c>
      <c r="FJ15" s="9">
        <v>25.699000000000002</v>
      </c>
      <c r="FK15" s="9">
        <v>9.5039999999999996</v>
      </c>
      <c r="FL15" s="9">
        <v>16.195</v>
      </c>
      <c r="FM15" s="9">
        <v>12.787000000000001</v>
      </c>
      <c r="FN15" s="9">
        <v>5.5650000000000004</v>
      </c>
      <c r="FO15" s="9">
        <v>7.2220000000000004</v>
      </c>
      <c r="FP15" s="9">
        <v>26.515000000000001</v>
      </c>
      <c r="FQ15" s="9">
        <v>10.14</v>
      </c>
      <c r="FR15" s="9">
        <v>16.375</v>
      </c>
      <c r="FS15" s="9">
        <v>24.835000000000001</v>
      </c>
      <c r="FT15" s="9">
        <v>9.0969999999999995</v>
      </c>
      <c r="FU15" s="9">
        <v>15.739000000000001</v>
      </c>
      <c r="FV15" s="9">
        <v>44.348999999999997</v>
      </c>
      <c r="FW15" s="9">
        <v>24.015999999999998</v>
      </c>
      <c r="FX15" s="9">
        <v>20.332999999999998</v>
      </c>
      <c r="FY15" s="9">
        <v>203.964</v>
      </c>
      <c r="FZ15" s="9">
        <v>106.15300000000001</v>
      </c>
      <c r="GA15" s="9">
        <v>97.81</v>
      </c>
      <c r="GB15" s="9">
        <v>41.648000000000003</v>
      </c>
      <c r="GC15" s="9">
        <v>22.719000000000001</v>
      </c>
      <c r="GD15" s="9">
        <v>18.928999999999998</v>
      </c>
      <c r="GE15" s="9">
        <v>164.161</v>
      </c>
      <c r="GF15" s="9">
        <v>80.111000000000004</v>
      </c>
      <c r="GG15" s="9">
        <v>84.05</v>
      </c>
      <c r="GH15" s="9">
        <v>21.917999999999999</v>
      </c>
      <c r="GI15" s="9">
        <v>9.82</v>
      </c>
      <c r="GJ15" s="9">
        <v>12.098000000000001</v>
      </c>
      <c r="GK15" s="9">
        <v>267.39999999999998</v>
      </c>
      <c r="GL15" s="9">
        <v>138.13999999999999</v>
      </c>
      <c r="GM15" s="9">
        <v>129.25899999999999</v>
      </c>
      <c r="GN15" s="9">
        <v>241.73599999999999</v>
      </c>
      <c r="GO15" s="9">
        <v>125.71599999999999</v>
      </c>
      <c r="GP15" s="9">
        <v>116.02</v>
      </c>
      <c r="GQ15" s="9">
        <v>225.62100000000001</v>
      </c>
      <c r="GR15" s="9">
        <v>118.967</v>
      </c>
      <c r="GS15" s="9">
        <v>106.654</v>
      </c>
      <c r="GT15" s="9">
        <v>68.296000000000006</v>
      </c>
      <c r="GU15" s="9">
        <v>32.54</v>
      </c>
      <c r="GV15" s="9">
        <v>35.756</v>
      </c>
      <c r="GW15" s="9">
        <v>41.158000000000001</v>
      </c>
      <c r="GX15" s="9">
        <v>21.126999999999999</v>
      </c>
      <c r="GY15" s="9">
        <v>20.030999999999999</v>
      </c>
      <c r="GZ15" s="9">
        <v>22.071000000000002</v>
      </c>
      <c r="HA15" s="9">
        <v>13.156000000000001</v>
      </c>
      <c r="HB15" s="9">
        <v>8.9149999999999991</v>
      </c>
      <c r="HC15" s="9">
        <v>17.712</v>
      </c>
      <c r="HD15" s="9">
        <v>8.4930000000000003</v>
      </c>
      <c r="HE15" s="9">
        <v>9.2189999999999994</v>
      </c>
      <c r="HF15" s="9">
        <v>165.90199999999999</v>
      </c>
      <c r="HG15" s="9">
        <v>73.015000000000001</v>
      </c>
      <c r="HH15" s="9">
        <v>92.887</v>
      </c>
      <c r="HI15" s="9">
        <v>27.821999999999999</v>
      </c>
      <c r="HJ15" s="9">
        <v>11.367000000000001</v>
      </c>
      <c r="HK15" s="9">
        <v>16.454999999999998</v>
      </c>
      <c r="HL15" s="9">
        <v>8.1850000000000005</v>
      </c>
      <c r="HM15" s="9">
        <v>4.18</v>
      </c>
      <c r="HN15" s="9">
        <v>4.0060000000000002</v>
      </c>
      <c r="HO15" s="9">
        <v>24.995999999999999</v>
      </c>
      <c r="HP15" s="9">
        <v>10.513999999999999</v>
      </c>
      <c r="HQ15" s="9">
        <v>14.481999999999999</v>
      </c>
      <c r="HR15" s="9">
        <v>3.1320000000000001</v>
      </c>
      <c r="HS15" s="9">
        <v>1.1399999999999999</v>
      </c>
      <c r="HT15" s="9">
        <v>1.992</v>
      </c>
      <c r="HU15" s="9">
        <v>20.658000000000001</v>
      </c>
      <c r="HV15" s="9">
        <v>9.2449999999999992</v>
      </c>
      <c r="HW15" s="9">
        <v>11.413</v>
      </c>
      <c r="HX15" s="9">
        <v>1.7130000000000001</v>
      </c>
      <c r="HY15" s="9">
        <v>0.88900000000000001</v>
      </c>
      <c r="HZ15" s="9">
        <v>0.82399999999999995</v>
      </c>
      <c r="IA15" s="9">
        <v>3.0680000000000001</v>
      </c>
      <c r="IB15" s="9">
        <v>1.095</v>
      </c>
      <c r="IC15" s="9">
        <v>1.9730000000000001</v>
      </c>
      <c r="ID15" s="9">
        <v>5.3289999999999997</v>
      </c>
      <c r="IE15" s="9">
        <v>0.314</v>
      </c>
      <c r="IF15" s="9">
        <v>5.0140000000000002</v>
      </c>
      <c r="IG15" s="9">
        <v>69.024000000000001</v>
      </c>
      <c r="IH15" s="9">
        <v>31.571000000000002</v>
      </c>
      <c r="II15" s="9">
        <v>37.453000000000003</v>
      </c>
      <c r="IJ15" s="9">
        <v>45.776000000000003</v>
      </c>
      <c r="IK15" s="9">
        <v>20.102</v>
      </c>
      <c r="IL15" s="9">
        <v>25.673999999999999</v>
      </c>
      <c r="IM15" s="9">
        <v>5.3540000000000001</v>
      </c>
      <c r="IN15" s="9">
        <v>1.871</v>
      </c>
      <c r="IO15" s="9">
        <v>3.4830000000000001</v>
      </c>
      <c r="IP15" s="9">
        <v>40.421999999999997</v>
      </c>
      <c r="IQ15" s="9">
        <v>18.231000000000002</v>
      </c>
    </row>
    <row r="16" spans="1:251">
      <c r="A16" s="10">
        <v>43862</v>
      </c>
      <c r="B16" s="9">
        <v>28.116</v>
      </c>
      <c r="C16" s="9">
        <v>23.731999999999999</v>
      </c>
      <c r="D16" s="9">
        <v>524.226</v>
      </c>
      <c r="E16" s="9">
        <v>235.56200000000001</v>
      </c>
      <c r="F16" s="9">
        <v>288.66399999999999</v>
      </c>
      <c r="G16" s="9">
        <v>92.730999999999995</v>
      </c>
      <c r="H16" s="9">
        <v>41.970999999999997</v>
      </c>
      <c r="I16" s="9">
        <v>50.759</v>
      </c>
      <c r="J16" s="9">
        <v>25.297999999999998</v>
      </c>
      <c r="K16" s="9">
        <v>11.664</v>
      </c>
      <c r="L16" s="9">
        <v>13.634</v>
      </c>
      <c r="M16" s="9">
        <v>78.908000000000001</v>
      </c>
      <c r="N16" s="9">
        <v>34.668999999999997</v>
      </c>
      <c r="O16" s="9">
        <v>44.238999999999997</v>
      </c>
      <c r="P16" s="9">
        <v>16.216999999999999</v>
      </c>
      <c r="Q16" s="9">
        <v>6.1210000000000004</v>
      </c>
      <c r="R16" s="9">
        <v>10.096</v>
      </c>
      <c r="S16" s="9">
        <v>59.432000000000002</v>
      </c>
      <c r="T16" s="9">
        <v>26.76</v>
      </c>
      <c r="U16" s="9">
        <v>32.671999999999997</v>
      </c>
      <c r="V16" s="9">
        <v>5.1070000000000002</v>
      </c>
      <c r="W16" s="9">
        <v>2.718</v>
      </c>
      <c r="X16" s="9">
        <v>2.3879999999999999</v>
      </c>
      <c r="Y16" s="9">
        <v>14.705</v>
      </c>
      <c r="Z16" s="9">
        <v>7.8819999999999997</v>
      </c>
      <c r="AA16" s="9">
        <v>6.8220000000000001</v>
      </c>
      <c r="AB16" s="9">
        <v>12.916</v>
      </c>
      <c r="AC16" s="9">
        <v>0.95799999999999996</v>
      </c>
      <c r="AD16" s="9">
        <v>11.958</v>
      </c>
      <c r="AE16" s="9">
        <v>213.608</v>
      </c>
      <c r="AF16" s="9">
        <v>101.577</v>
      </c>
      <c r="AG16" s="9">
        <v>112.03100000000001</v>
      </c>
      <c r="AH16" s="9">
        <v>145.46100000000001</v>
      </c>
      <c r="AI16" s="9">
        <v>70.668000000000006</v>
      </c>
      <c r="AJ16" s="9">
        <v>74.793999999999997</v>
      </c>
      <c r="AK16" s="9">
        <v>24.74</v>
      </c>
      <c r="AL16" s="9">
        <v>10.143000000000001</v>
      </c>
      <c r="AM16" s="9">
        <v>14.597</v>
      </c>
      <c r="AN16" s="9">
        <v>120.72199999999999</v>
      </c>
      <c r="AO16" s="9">
        <v>60.524999999999999</v>
      </c>
      <c r="AP16" s="9">
        <v>60.197000000000003</v>
      </c>
      <c r="AQ16" s="9">
        <v>878.35299999999995</v>
      </c>
      <c r="AR16" s="9">
        <v>448.709</v>
      </c>
      <c r="AS16" s="9">
        <v>429.64299999999997</v>
      </c>
      <c r="AT16" s="9">
        <v>551.33500000000004</v>
      </c>
      <c r="AU16" s="9">
        <v>253.536</v>
      </c>
      <c r="AV16" s="9">
        <v>297.79899999999998</v>
      </c>
      <c r="AW16" s="9">
        <v>72.816999999999993</v>
      </c>
      <c r="AX16" s="9">
        <v>32.557000000000002</v>
      </c>
      <c r="AY16" s="9">
        <v>40.26</v>
      </c>
      <c r="AZ16" s="9">
        <v>2118.817</v>
      </c>
      <c r="BA16" s="9">
        <v>1049.501</v>
      </c>
      <c r="BB16" s="9">
        <v>1069.316</v>
      </c>
      <c r="BC16" s="9">
        <v>1383.451</v>
      </c>
      <c r="BD16" s="9">
        <v>742.48800000000006</v>
      </c>
      <c r="BE16" s="9">
        <v>640.96299999999997</v>
      </c>
      <c r="BF16" s="9">
        <v>203.995</v>
      </c>
      <c r="BG16" s="9">
        <v>107.455</v>
      </c>
      <c r="BH16" s="9">
        <v>96.54</v>
      </c>
      <c r="BI16" s="9">
        <v>129.03200000000001</v>
      </c>
      <c r="BJ16" s="9">
        <v>51.48</v>
      </c>
      <c r="BK16" s="9">
        <v>77.552000000000007</v>
      </c>
      <c r="BL16" s="9">
        <v>66.953000000000003</v>
      </c>
      <c r="BM16" s="9">
        <v>29.57</v>
      </c>
      <c r="BN16" s="9">
        <v>37.383000000000003</v>
      </c>
      <c r="BO16" s="9">
        <v>130.083</v>
      </c>
      <c r="BP16" s="9">
        <v>57.198</v>
      </c>
      <c r="BQ16" s="9">
        <v>72.885000000000005</v>
      </c>
      <c r="BR16" s="9">
        <v>120.76600000000001</v>
      </c>
      <c r="BS16" s="9">
        <v>48.664999999999999</v>
      </c>
      <c r="BT16" s="9">
        <v>72.100999999999999</v>
      </c>
      <c r="BU16" s="9">
        <v>260.28100000000001</v>
      </c>
      <c r="BV16" s="9">
        <v>139.43299999999999</v>
      </c>
      <c r="BW16" s="9">
        <v>120.849</v>
      </c>
      <c r="BX16" s="9">
        <v>1123.17</v>
      </c>
      <c r="BY16" s="9">
        <v>603.05600000000004</v>
      </c>
      <c r="BZ16" s="9">
        <v>520.11400000000003</v>
      </c>
      <c r="CA16" s="9">
        <v>240.126</v>
      </c>
      <c r="CB16" s="9">
        <v>128.05000000000001</v>
      </c>
      <c r="CC16" s="9">
        <v>112.07599999999999</v>
      </c>
      <c r="CD16" s="9">
        <v>927.08</v>
      </c>
      <c r="CE16" s="9">
        <v>472.529</v>
      </c>
      <c r="CF16" s="9">
        <v>454.55099999999999</v>
      </c>
      <c r="CG16" s="9">
        <v>118.46599999999999</v>
      </c>
      <c r="CH16" s="9">
        <v>62.082999999999998</v>
      </c>
      <c r="CI16" s="9">
        <v>56.381999999999998</v>
      </c>
      <c r="CJ16" s="9">
        <v>1477.175</v>
      </c>
      <c r="CK16" s="9">
        <v>785.70299999999997</v>
      </c>
      <c r="CL16" s="9">
        <v>691.47199999999998</v>
      </c>
      <c r="CM16" s="9">
        <v>1318.335</v>
      </c>
      <c r="CN16" s="9">
        <v>702.32799999999997</v>
      </c>
      <c r="CO16" s="9">
        <v>616.00699999999995</v>
      </c>
      <c r="CP16" s="9">
        <v>1235.8409999999999</v>
      </c>
      <c r="CQ16" s="9">
        <v>665.92499999999995</v>
      </c>
      <c r="CR16" s="9">
        <v>569.91600000000005</v>
      </c>
      <c r="CS16" s="9">
        <v>355.613</v>
      </c>
      <c r="CT16" s="9">
        <v>181.899</v>
      </c>
      <c r="CU16" s="9">
        <v>173.714</v>
      </c>
      <c r="CV16" s="9">
        <v>205.17099999999999</v>
      </c>
      <c r="CW16" s="9">
        <v>106.16</v>
      </c>
      <c r="CX16" s="9">
        <v>99.010999999999996</v>
      </c>
      <c r="CY16" s="9">
        <v>111.447</v>
      </c>
      <c r="CZ16" s="9">
        <v>62.945</v>
      </c>
      <c r="DA16" s="9">
        <v>48.502000000000002</v>
      </c>
      <c r="DB16" s="9">
        <v>76.95</v>
      </c>
      <c r="DC16" s="9">
        <v>41.680999999999997</v>
      </c>
      <c r="DD16" s="9">
        <v>35.268999999999998</v>
      </c>
      <c r="DE16" s="9">
        <v>658.41499999999996</v>
      </c>
      <c r="DF16" s="9">
        <v>265.33100000000002</v>
      </c>
      <c r="DG16" s="9">
        <v>393.084</v>
      </c>
      <c r="DH16" s="9">
        <v>146.761</v>
      </c>
      <c r="DI16" s="9">
        <v>46.481999999999999</v>
      </c>
      <c r="DJ16" s="9">
        <v>100.27800000000001</v>
      </c>
      <c r="DK16" s="9">
        <v>48.731000000000002</v>
      </c>
      <c r="DL16" s="9">
        <v>16.718</v>
      </c>
      <c r="DM16" s="9">
        <v>32.012</v>
      </c>
      <c r="DN16" s="9">
        <v>126.203</v>
      </c>
      <c r="DO16" s="9">
        <v>39.316000000000003</v>
      </c>
      <c r="DP16" s="9">
        <v>86.887</v>
      </c>
      <c r="DQ16" s="9">
        <v>18.591000000000001</v>
      </c>
      <c r="DR16" s="9">
        <v>5.7649999999999997</v>
      </c>
      <c r="DS16" s="9">
        <v>12.824999999999999</v>
      </c>
      <c r="DT16" s="9">
        <v>102.52200000000001</v>
      </c>
      <c r="DU16" s="9">
        <v>31.484000000000002</v>
      </c>
      <c r="DV16" s="9">
        <v>71.037999999999997</v>
      </c>
      <c r="DW16" s="9">
        <v>11.05</v>
      </c>
      <c r="DX16" s="9">
        <v>5.7409999999999997</v>
      </c>
      <c r="DY16" s="9">
        <v>5.3090000000000002</v>
      </c>
      <c r="DZ16" s="9">
        <v>21.975000000000001</v>
      </c>
      <c r="EA16" s="9">
        <v>7.6909999999999998</v>
      </c>
      <c r="EB16" s="9">
        <v>14.284000000000001</v>
      </c>
      <c r="EC16" s="9">
        <v>37.526000000000003</v>
      </c>
      <c r="ED16" s="9">
        <v>1.3169999999999999</v>
      </c>
      <c r="EE16" s="9">
        <v>36.207999999999998</v>
      </c>
      <c r="EF16" s="9">
        <v>294.13799999999998</v>
      </c>
      <c r="EG16" s="9">
        <v>118.77800000000001</v>
      </c>
      <c r="EH16" s="9">
        <v>175.36</v>
      </c>
      <c r="EI16" s="9">
        <v>225.12799999999999</v>
      </c>
      <c r="EJ16" s="9">
        <v>88.688000000000002</v>
      </c>
      <c r="EK16" s="9">
        <v>136.441</v>
      </c>
      <c r="EL16" s="9">
        <v>28.481000000000002</v>
      </c>
      <c r="EM16" s="9">
        <v>10.784000000000001</v>
      </c>
      <c r="EN16" s="9">
        <v>17.696000000000002</v>
      </c>
      <c r="EO16" s="9">
        <v>196.648</v>
      </c>
      <c r="EP16" s="9">
        <v>77.903000000000006</v>
      </c>
      <c r="EQ16" s="9">
        <v>118.744</v>
      </c>
      <c r="ER16" s="9">
        <v>1411.932</v>
      </c>
      <c r="ES16" s="9">
        <v>753.27300000000002</v>
      </c>
      <c r="ET16" s="9">
        <v>658.65899999999999</v>
      </c>
      <c r="EU16" s="9">
        <v>706.88499999999999</v>
      </c>
      <c r="EV16" s="9">
        <v>296.22800000000001</v>
      </c>
      <c r="EW16" s="9">
        <v>410.65699999999998</v>
      </c>
      <c r="EX16" s="9">
        <v>116.063</v>
      </c>
      <c r="EY16" s="9">
        <v>37.631</v>
      </c>
      <c r="EZ16" s="9">
        <v>78.430999999999997</v>
      </c>
      <c r="FA16" s="9">
        <v>437.55900000000003</v>
      </c>
      <c r="FB16" s="9">
        <v>215.12799999999999</v>
      </c>
      <c r="FC16" s="9">
        <v>222.43100000000001</v>
      </c>
      <c r="FD16" s="9">
        <v>261.14299999999997</v>
      </c>
      <c r="FE16" s="9">
        <v>136.00399999999999</v>
      </c>
      <c r="FF16" s="9">
        <v>125.139</v>
      </c>
      <c r="FG16" s="9">
        <v>41.218000000000004</v>
      </c>
      <c r="FH16" s="9">
        <v>18.497</v>
      </c>
      <c r="FI16" s="9">
        <v>22.721</v>
      </c>
      <c r="FJ16" s="9">
        <v>30.170999999999999</v>
      </c>
      <c r="FK16" s="9">
        <v>10.901</v>
      </c>
      <c r="FL16" s="9">
        <v>19.27</v>
      </c>
      <c r="FM16" s="9">
        <v>15.057</v>
      </c>
      <c r="FN16" s="9">
        <v>5.1520000000000001</v>
      </c>
      <c r="FO16" s="9">
        <v>9.9049999999999994</v>
      </c>
      <c r="FP16" s="9">
        <v>31.224</v>
      </c>
      <c r="FQ16" s="9">
        <v>12.045999999999999</v>
      </c>
      <c r="FR16" s="9">
        <v>19.178000000000001</v>
      </c>
      <c r="FS16" s="9">
        <v>29.071999999999999</v>
      </c>
      <c r="FT16" s="9">
        <v>10.404</v>
      </c>
      <c r="FU16" s="9">
        <v>18.667999999999999</v>
      </c>
      <c r="FV16" s="9">
        <v>45.761000000000003</v>
      </c>
      <c r="FW16" s="9">
        <v>24.384</v>
      </c>
      <c r="FX16" s="9">
        <v>21.376999999999999</v>
      </c>
      <c r="FY16" s="9">
        <v>215.381</v>
      </c>
      <c r="FZ16" s="9">
        <v>111.62</v>
      </c>
      <c r="GA16" s="9">
        <v>103.761</v>
      </c>
      <c r="GB16" s="9">
        <v>41.618000000000002</v>
      </c>
      <c r="GC16" s="9">
        <v>21.713999999999999</v>
      </c>
      <c r="GD16" s="9">
        <v>19.905000000000001</v>
      </c>
      <c r="GE16" s="9">
        <v>177.50899999999999</v>
      </c>
      <c r="GF16" s="9">
        <v>86.86</v>
      </c>
      <c r="GG16" s="9">
        <v>90.649000000000001</v>
      </c>
      <c r="GH16" s="9">
        <v>23.623999999999999</v>
      </c>
      <c r="GI16" s="9">
        <v>10.816000000000001</v>
      </c>
      <c r="GJ16" s="9">
        <v>12.808999999999999</v>
      </c>
      <c r="GK16" s="9">
        <v>280.15699999999998</v>
      </c>
      <c r="GL16" s="9">
        <v>143.875</v>
      </c>
      <c r="GM16" s="9">
        <v>136.28200000000001</v>
      </c>
      <c r="GN16" s="9">
        <v>253.31299999999999</v>
      </c>
      <c r="GO16" s="9">
        <v>130.309</v>
      </c>
      <c r="GP16" s="9">
        <v>123.004</v>
      </c>
      <c r="GQ16" s="9">
        <v>237.42400000000001</v>
      </c>
      <c r="GR16" s="9">
        <v>123.82</v>
      </c>
      <c r="GS16" s="9">
        <v>113.604</v>
      </c>
      <c r="GT16" s="9">
        <v>70.795000000000002</v>
      </c>
      <c r="GU16" s="9">
        <v>34.600999999999999</v>
      </c>
      <c r="GV16" s="9">
        <v>36.194000000000003</v>
      </c>
      <c r="GW16" s="9">
        <v>38.680999999999997</v>
      </c>
      <c r="GX16" s="9">
        <v>18.905999999999999</v>
      </c>
      <c r="GY16" s="9">
        <v>19.774999999999999</v>
      </c>
      <c r="GZ16" s="9">
        <v>19.667000000000002</v>
      </c>
      <c r="HA16" s="9">
        <v>11.035</v>
      </c>
      <c r="HB16" s="9">
        <v>8.6319999999999997</v>
      </c>
      <c r="HC16" s="9">
        <v>13.95</v>
      </c>
      <c r="HD16" s="9">
        <v>8.1479999999999997</v>
      </c>
      <c r="HE16" s="9">
        <v>5.8029999999999999</v>
      </c>
      <c r="HF16" s="9">
        <v>162.46600000000001</v>
      </c>
      <c r="HG16" s="9">
        <v>70.977000000000004</v>
      </c>
      <c r="HH16" s="9">
        <v>91.49</v>
      </c>
      <c r="HI16" s="9">
        <v>29.193000000000001</v>
      </c>
      <c r="HJ16" s="9">
        <v>10.535</v>
      </c>
      <c r="HK16" s="9">
        <v>18.658000000000001</v>
      </c>
      <c r="HL16" s="9">
        <v>8.2080000000000002</v>
      </c>
      <c r="HM16" s="9">
        <v>3.44</v>
      </c>
      <c r="HN16" s="9">
        <v>4.7679999999999998</v>
      </c>
      <c r="HO16" s="9">
        <v>24.550999999999998</v>
      </c>
      <c r="HP16" s="9">
        <v>9.0009999999999994</v>
      </c>
      <c r="HQ16" s="9">
        <v>15.551</v>
      </c>
      <c r="HR16" s="9">
        <v>3.8540000000000001</v>
      </c>
      <c r="HS16" s="9">
        <v>1.3660000000000001</v>
      </c>
      <c r="HT16" s="9">
        <v>2.4870000000000001</v>
      </c>
      <c r="HU16" s="9">
        <v>19.475000000000001</v>
      </c>
      <c r="HV16" s="9">
        <v>7.1390000000000002</v>
      </c>
      <c r="HW16" s="9">
        <v>12.336</v>
      </c>
      <c r="HX16" s="9">
        <v>3.6669999999999998</v>
      </c>
      <c r="HY16" s="9">
        <v>1.431</v>
      </c>
      <c r="HZ16" s="9">
        <v>2.2349999999999999</v>
      </c>
      <c r="IA16" s="9">
        <v>4.726</v>
      </c>
      <c r="IB16" s="9">
        <v>1.534</v>
      </c>
      <c r="IC16" s="9">
        <v>3.1920000000000002</v>
      </c>
      <c r="ID16" s="9">
        <v>6.2850000000000001</v>
      </c>
      <c r="IE16" s="9">
        <v>0.72099999999999997</v>
      </c>
      <c r="IF16" s="9">
        <v>5.5640000000000001</v>
      </c>
      <c r="IG16" s="9">
        <v>68.116</v>
      </c>
      <c r="IH16" s="9">
        <v>30.228000000000002</v>
      </c>
      <c r="II16" s="9">
        <v>37.887999999999998</v>
      </c>
      <c r="IJ16" s="9">
        <v>43.228000000000002</v>
      </c>
      <c r="IK16" s="9">
        <v>18.683</v>
      </c>
      <c r="IL16" s="9">
        <v>24.545000000000002</v>
      </c>
      <c r="IM16" s="9">
        <v>6.5609999999999999</v>
      </c>
      <c r="IN16" s="9">
        <v>2.7549999999999999</v>
      </c>
      <c r="IO16" s="9">
        <v>3.806</v>
      </c>
      <c r="IP16" s="9">
        <v>36.665999999999997</v>
      </c>
      <c r="IQ16" s="9">
        <v>15.927</v>
      </c>
    </row>
    <row r="17" spans="1:251">
      <c r="A17" s="10">
        <v>44228</v>
      </c>
      <c r="B17" s="9">
        <v>32.719000000000001</v>
      </c>
      <c r="C17" s="9">
        <v>28.452999999999999</v>
      </c>
      <c r="D17" s="9">
        <v>540.94600000000003</v>
      </c>
      <c r="E17" s="9">
        <v>232.47800000000001</v>
      </c>
      <c r="F17" s="9">
        <v>308.46800000000002</v>
      </c>
      <c r="G17" s="9">
        <v>88.009</v>
      </c>
      <c r="H17" s="9">
        <v>37.164000000000001</v>
      </c>
      <c r="I17" s="9">
        <v>50.844999999999999</v>
      </c>
      <c r="J17" s="9">
        <v>28.106999999999999</v>
      </c>
      <c r="K17" s="9">
        <v>12.276</v>
      </c>
      <c r="L17" s="9">
        <v>15.831</v>
      </c>
      <c r="M17" s="9">
        <v>75.527000000000001</v>
      </c>
      <c r="N17" s="9">
        <v>32.185000000000002</v>
      </c>
      <c r="O17" s="9">
        <v>43.343000000000004</v>
      </c>
      <c r="P17" s="9">
        <v>13.718</v>
      </c>
      <c r="Q17" s="9">
        <v>5.2149999999999999</v>
      </c>
      <c r="R17" s="9">
        <v>8.5030000000000001</v>
      </c>
      <c r="S17" s="9">
        <v>57.152999999999999</v>
      </c>
      <c r="T17" s="9">
        <v>25.1</v>
      </c>
      <c r="U17" s="9">
        <v>32.052</v>
      </c>
      <c r="V17" s="9">
        <v>5.26</v>
      </c>
      <c r="W17" s="9">
        <v>3.7759999999999998</v>
      </c>
      <c r="X17" s="9">
        <v>1.484</v>
      </c>
      <c r="Y17" s="9">
        <v>12.984</v>
      </c>
      <c r="Z17" s="9">
        <v>5.2270000000000003</v>
      </c>
      <c r="AA17" s="9">
        <v>7.7569999999999997</v>
      </c>
      <c r="AB17" s="9">
        <v>14.401999999999999</v>
      </c>
      <c r="AC17" s="9">
        <v>1.5840000000000001</v>
      </c>
      <c r="AD17" s="9">
        <v>12.819000000000001</v>
      </c>
      <c r="AE17" s="9">
        <v>223.375</v>
      </c>
      <c r="AF17" s="9">
        <v>106.005</v>
      </c>
      <c r="AG17" s="9">
        <v>117.369</v>
      </c>
      <c r="AH17" s="9">
        <v>149.68299999999999</v>
      </c>
      <c r="AI17" s="9">
        <v>70.13</v>
      </c>
      <c r="AJ17" s="9">
        <v>79.552999999999997</v>
      </c>
      <c r="AK17" s="9">
        <v>20.228000000000002</v>
      </c>
      <c r="AL17" s="9">
        <v>9.8710000000000004</v>
      </c>
      <c r="AM17" s="9">
        <v>10.356999999999999</v>
      </c>
      <c r="AN17" s="9">
        <v>129.45400000000001</v>
      </c>
      <c r="AO17" s="9">
        <v>60.259</v>
      </c>
      <c r="AP17" s="9">
        <v>69.194999999999993</v>
      </c>
      <c r="AQ17" s="9">
        <v>868.22500000000002</v>
      </c>
      <c r="AR17" s="9">
        <v>453.70499999999998</v>
      </c>
      <c r="AS17" s="9">
        <v>414.52</v>
      </c>
      <c r="AT17" s="9">
        <v>581.88900000000001</v>
      </c>
      <c r="AU17" s="9">
        <v>255.32499999999999</v>
      </c>
      <c r="AV17" s="9">
        <v>326.56400000000002</v>
      </c>
      <c r="AW17" s="9">
        <v>70.685000000000002</v>
      </c>
      <c r="AX17" s="9">
        <v>30.53</v>
      </c>
      <c r="AY17" s="9">
        <v>40.155000000000001</v>
      </c>
      <c r="AZ17" s="9">
        <v>2125.125</v>
      </c>
      <c r="BA17" s="9">
        <v>1055.0360000000001</v>
      </c>
      <c r="BB17" s="9">
        <v>1070.0889999999999</v>
      </c>
      <c r="BC17" s="9">
        <v>1363.635</v>
      </c>
      <c r="BD17" s="9">
        <v>729.81799999999998</v>
      </c>
      <c r="BE17" s="9">
        <v>633.81700000000001</v>
      </c>
      <c r="BF17" s="9">
        <v>161.91</v>
      </c>
      <c r="BG17" s="9">
        <v>80.872</v>
      </c>
      <c r="BH17" s="9">
        <v>81.037999999999997</v>
      </c>
      <c r="BI17" s="9">
        <v>106.613</v>
      </c>
      <c r="BJ17" s="9">
        <v>34.713999999999999</v>
      </c>
      <c r="BK17" s="9">
        <v>71.900000000000006</v>
      </c>
      <c r="BL17" s="9">
        <v>54.582999999999998</v>
      </c>
      <c r="BM17" s="9">
        <v>23.483000000000001</v>
      </c>
      <c r="BN17" s="9">
        <v>31.1</v>
      </c>
      <c r="BO17" s="9">
        <v>124.904</v>
      </c>
      <c r="BP17" s="9">
        <v>48.78</v>
      </c>
      <c r="BQ17" s="9">
        <v>76.123999999999995</v>
      </c>
      <c r="BR17" s="9">
        <v>101.73699999999999</v>
      </c>
      <c r="BS17" s="9">
        <v>33.213000000000001</v>
      </c>
      <c r="BT17" s="9">
        <v>68.524000000000001</v>
      </c>
      <c r="BU17" s="9">
        <v>266.66399999999999</v>
      </c>
      <c r="BV17" s="9">
        <v>136.78</v>
      </c>
      <c r="BW17" s="9">
        <v>129.88399999999999</v>
      </c>
      <c r="BX17" s="9">
        <v>1096.972</v>
      </c>
      <c r="BY17" s="9">
        <v>593.03899999999999</v>
      </c>
      <c r="BZ17" s="9">
        <v>503.93299999999999</v>
      </c>
      <c r="CA17" s="9">
        <v>249.49</v>
      </c>
      <c r="CB17" s="9">
        <v>129.37200000000001</v>
      </c>
      <c r="CC17" s="9">
        <v>120.11799999999999</v>
      </c>
      <c r="CD17" s="9">
        <v>897.93100000000004</v>
      </c>
      <c r="CE17" s="9">
        <v>470.57900000000001</v>
      </c>
      <c r="CF17" s="9">
        <v>427.35199999999998</v>
      </c>
      <c r="CG17" s="9">
        <v>100.206</v>
      </c>
      <c r="CH17" s="9">
        <v>54.601999999999997</v>
      </c>
      <c r="CI17" s="9">
        <v>45.603999999999999</v>
      </c>
      <c r="CJ17" s="9">
        <v>1480.4649999999999</v>
      </c>
      <c r="CK17" s="9">
        <v>781.09699999999998</v>
      </c>
      <c r="CL17" s="9">
        <v>699.36800000000005</v>
      </c>
      <c r="CM17" s="9">
        <v>1322.6489999999999</v>
      </c>
      <c r="CN17" s="9">
        <v>698.65300000000002</v>
      </c>
      <c r="CO17" s="9">
        <v>623.99599999999998</v>
      </c>
      <c r="CP17" s="9">
        <v>1224.2329999999999</v>
      </c>
      <c r="CQ17" s="9">
        <v>655.995</v>
      </c>
      <c r="CR17" s="9">
        <v>568.23699999999997</v>
      </c>
      <c r="CS17" s="9">
        <v>388.48599999999999</v>
      </c>
      <c r="CT17" s="9">
        <v>180.65</v>
      </c>
      <c r="CU17" s="9">
        <v>207.83600000000001</v>
      </c>
      <c r="CV17" s="9">
        <v>244.23699999999999</v>
      </c>
      <c r="CW17" s="9">
        <v>115.79900000000001</v>
      </c>
      <c r="CX17" s="9">
        <v>128.43799999999999</v>
      </c>
      <c r="CY17" s="9">
        <v>127.407</v>
      </c>
      <c r="CZ17" s="9">
        <v>64.52</v>
      </c>
      <c r="DA17" s="9">
        <v>62.887</v>
      </c>
      <c r="DB17" s="9">
        <v>89.087000000000003</v>
      </c>
      <c r="DC17" s="9">
        <v>51.951999999999998</v>
      </c>
      <c r="DD17" s="9">
        <v>37.134999999999998</v>
      </c>
      <c r="DE17" s="9">
        <v>672.40200000000004</v>
      </c>
      <c r="DF17" s="9">
        <v>273.26499999999999</v>
      </c>
      <c r="DG17" s="9">
        <v>399.137</v>
      </c>
      <c r="DH17" s="9">
        <v>142.274</v>
      </c>
      <c r="DI17" s="9">
        <v>49.262</v>
      </c>
      <c r="DJ17" s="9">
        <v>93.013000000000005</v>
      </c>
      <c r="DK17" s="9">
        <v>48.177</v>
      </c>
      <c r="DL17" s="9">
        <v>19.484000000000002</v>
      </c>
      <c r="DM17" s="9">
        <v>28.692</v>
      </c>
      <c r="DN17" s="9">
        <v>122.316</v>
      </c>
      <c r="DO17" s="9">
        <v>46.369</v>
      </c>
      <c r="DP17" s="9">
        <v>75.947000000000003</v>
      </c>
      <c r="DQ17" s="9">
        <v>22.667999999999999</v>
      </c>
      <c r="DR17" s="9">
        <v>8.6020000000000003</v>
      </c>
      <c r="DS17" s="9">
        <v>14.066000000000001</v>
      </c>
      <c r="DT17" s="9">
        <v>90.531999999999996</v>
      </c>
      <c r="DU17" s="9">
        <v>36.031999999999996</v>
      </c>
      <c r="DV17" s="9">
        <v>54.5</v>
      </c>
      <c r="DW17" s="9">
        <v>10.846</v>
      </c>
      <c r="DX17" s="9">
        <v>7.2539999999999996</v>
      </c>
      <c r="DY17" s="9">
        <v>3.593</v>
      </c>
      <c r="DZ17" s="9">
        <v>21.567</v>
      </c>
      <c r="EA17" s="9">
        <v>4.0650000000000004</v>
      </c>
      <c r="EB17" s="9">
        <v>17.501999999999999</v>
      </c>
      <c r="EC17" s="9">
        <v>31.41</v>
      </c>
      <c r="ED17" s="9">
        <v>2.4279999999999999</v>
      </c>
      <c r="EE17" s="9">
        <v>28.981000000000002</v>
      </c>
      <c r="EF17" s="9">
        <v>324.67</v>
      </c>
      <c r="EG17" s="9">
        <v>130.77799999999999</v>
      </c>
      <c r="EH17" s="9">
        <v>193.892</v>
      </c>
      <c r="EI17" s="9">
        <v>232.97</v>
      </c>
      <c r="EJ17" s="9">
        <v>102.386</v>
      </c>
      <c r="EK17" s="9">
        <v>130.58500000000001</v>
      </c>
      <c r="EL17" s="9">
        <v>38.247999999999998</v>
      </c>
      <c r="EM17" s="9">
        <v>15.138</v>
      </c>
      <c r="EN17" s="9">
        <v>23.11</v>
      </c>
      <c r="EO17" s="9">
        <v>194.72200000000001</v>
      </c>
      <c r="EP17" s="9">
        <v>87.247</v>
      </c>
      <c r="EQ17" s="9">
        <v>107.47499999999999</v>
      </c>
      <c r="ER17" s="9">
        <v>1401.883</v>
      </c>
      <c r="ES17" s="9">
        <v>744.95699999999999</v>
      </c>
      <c r="ET17" s="9">
        <v>656.92700000000002</v>
      </c>
      <c r="EU17" s="9">
        <v>723.24199999999996</v>
      </c>
      <c r="EV17" s="9">
        <v>310.07900000000001</v>
      </c>
      <c r="EW17" s="9">
        <v>413.16199999999998</v>
      </c>
      <c r="EX17" s="9">
        <v>116.31</v>
      </c>
      <c r="EY17" s="9">
        <v>44.058999999999997</v>
      </c>
      <c r="EZ17" s="9">
        <v>72.251999999999995</v>
      </c>
      <c r="FA17" s="9">
        <v>443.30200000000002</v>
      </c>
      <c r="FB17" s="9">
        <v>218.09100000000001</v>
      </c>
      <c r="FC17" s="9">
        <v>225.21100000000001</v>
      </c>
      <c r="FD17" s="9">
        <v>260.28800000000001</v>
      </c>
      <c r="FE17" s="9">
        <v>136.06</v>
      </c>
      <c r="FF17" s="9">
        <v>124.229</v>
      </c>
      <c r="FG17" s="9">
        <v>36.899000000000001</v>
      </c>
      <c r="FH17" s="9">
        <v>18.815000000000001</v>
      </c>
      <c r="FI17" s="9">
        <v>18.084</v>
      </c>
      <c r="FJ17" s="9">
        <v>25.288</v>
      </c>
      <c r="FK17" s="9">
        <v>10.97</v>
      </c>
      <c r="FL17" s="9">
        <v>14.317</v>
      </c>
      <c r="FM17" s="9">
        <v>14.285</v>
      </c>
      <c r="FN17" s="9">
        <v>7.758</v>
      </c>
      <c r="FO17" s="9">
        <v>6.5279999999999996</v>
      </c>
      <c r="FP17" s="9">
        <v>25.323</v>
      </c>
      <c r="FQ17" s="9">
        <v>11.718999999999999</v>
      </c>
      <c r="FR17" s="9">
        <v>13.603</v>
      </c>
      <c r="FS17" s="9">
        <v>23.888999999999999</v>
      </c>
      <c r="FT17" s="9">
        <v>10.603</v>
      </c>
      <c r="FU17" s="9">
        <v>13.287000000000001</v>
      </c>
      <c r="FV17" s="9">
        <v>47.728999999999999</v>
      </c>
      <c r="FW17" s="9">
        <v>24.622</v>
      </c>
      <c r="FX17" s="9">
        <v>23.106999999999999</v>
      </c>
      <c r="FY17" s="9">
        <v>212.559</v>
      </c>
      <c r="FZ17" s="9">
        <v>111.437</v>
      </c>
      <c r="GA17" s="9">
        <v>101.122</v>
      </c>
      <c r="GB17" s="9">
        <v>43.848999999999997</v>
      </c>
      <c r="GC17" s="9">
        <v>22.5</v>
      </c>
      <c r="GD17" s="9">
        <v>21.347999999999999</v>
      </c>
      <c r="GE17" s="9">
        <v>172.548</v>
      </c>
      <c r="GF17" s="9">
        <v>85.909000000000006</v>
      </c>
      <c r="GG17" s="9">
        <v>86.638999999999996</v>
      </c>
      <c r="GH17" s="9">
        <v>20.026</v>
      </c>
      <c r="GI17" s="9">
        <v>8.52</v>
      </c>
      <c r="GJ17" s="9">
        <v>11.505000000000001</v>
      </c>
      <c r="GK17" s="9">
        <v>277.88299999999998</v>
      </c>
      <c r="GL17" s="9">
        <v>144.565</v>
      </c>
      <c r="GM17" s="9">
        <v>133.31899999999999</v>
      </c>
      <c r="GN17" s="9">
        <v>249.53399999999999</v>
      </c>
      <c r="GO17" s="9">
        <v>130</v>
      </c>
      <c r="GP17" s="9">
        <v>119.53400000000001</v>
      </c>
      <c r="GQ17" s="9">
        <v>235.31299999999999</v>
      </c>
      <c r="GR17" s="9">
        <v>123.60899999999999</v>
      </c>
      <c r="GS17" s="9">
        <v>111.70399999999999</v>
      </c>
      <c r="GT17" s="9">
        <v>68.510999999999996</v>
      </c>
      <c r="GU17" s="9">
        <v>34.097999999999999</v>
      </c>
      <c r="GV17" s="9">
        <v>34.412999999999997</v>
      </c>
      <c r="GW17" s="9">
        <v>40.128</v>
      </c>
      <c r="GX17" s="9">
        <v>20.306999999999999</v>
      </c>
      <c r="GY17" s="9">
        <v>19.821000000000002</v>
      </c>
      <c r="GZ17" s="9">
        <v>22.533000000000001</v>
      </c>
      <c r="HA17" s="9">
        <v>11.803000000000001</v>
      </c>
      <c r="HB17" s="9">
        <v>10.731</v>
      </c>
      <c r="HC17" s="9">
        <v>15.867000000000001</v>
      </c>
      <c r="HD17" s="9">
        <v>9.1829999999999998</v>
      </c>
      <c r="HE17" s="9">
        <v>6.6840000000000002</v>
      </c>
      <c r="HF17" s="9">
        <v>167.14699999999999</v>
      </c>
      <c r="HG17" s="9">
        <v>72.847999999999999</v>
      </c>
      <c r="HH17" s="9">
        <v>94.299000000000007</v>
      </c>
      <c r="HI17" s="9">
        <v>30.003</v>
      </c>
      <c r="HJ17" s="9">
        <v>12.349</v>
      </c>
      <c r="HK17" s="9">
        <v>17.654</v>
      </c>
      <c r="HL17" s="9">
        <v>8.7850000000000001</v>
      </c>
      <c r="HM17" s="9">
        <v>3.7429999999999999</v>
      </c>
      <c r="HN17" s="9">
        <v>5.0419999999999998</v>
      </c>
      <c r="HO17" s="9">
        <v>25.466000000000001</v>
      </c>
      <c r="HP17" s="9">
        <v>10.583</v>
      </c>
      <c r="HQ17" s="9">
        <v>14.882999999999999</v>
      </c>
      <c r="HR17" s="9">
        <v>3.9670000000000001</v>
      </c>
      <c r="HS17" s="9">
        <v>1.6180000000000001</v>
      </c>
      <c r="HT17" s="9">
        <v>2.3490000000000002</v>
      </c>
      <c r="HU17" s="9">
        <v>20.242000000000001</v>
      </c>
      <c r="HV17" s="9">
        <v>8.4489999999999998</v>
      </c>
      <c r="HW17" s="9">
        <v>11.794</v>
      </c>
      <c r="HX17" s="9">
        <v>2.4</v>
      </c>
      <c r="HY17" s="9">
        <v>1.1359999999999999</v>
      </c>
      <c r="HZ17" s="9">
        <v>1.264</v>
      </c>
      <c r="IA17" s="9">
        <v>4.5369999999999999</v>
      </c>
      <c r="IB17" s="9">
        <v>1.766</v>
      </c>
      <c r="IC17" s="9">
        <v>2.7709999999999999</v>
      </c>
      <c r="ID17" s="9">
        <v>6.1029999999999998</v>
      </c>
      <c r="IE17" s="9">
        <v>1.012</v>
      </c>
      <c r="IF17" s="9">
        <v>5.0910000000000002</v>
      </c>
      <c r="IG17" s="9">
        <v>69.89</v>
      </c>
      <c r="IH17" s="9">
        <v>31.72</v>
      </c>
      <c r="II17" s="9">
        <v>38.17</v>
      </c>
      <c r="IJ17" s="9">
        <v>45.869</v>
      </c>
      <c r="IK17" s="9">
        <v>21.532</v>
      </c>
      <c r="IL17" s="9">
        <v>24.338000000000001</v>
      </c>
      <c r="IM17" s="9">
        <v>6.359</v>
      </c>
      <c r="IN17" s="9">
        <v>3.1459999999999999</v>
      </c>
      <c r="IO17" s="9">
        <v>3.2120000000000002</v>
      </c>
      <c r="IP17" s="9">
        <v>39.511000000000003</v>
      </c>
      <c r="IQ17" s="9">
        <v>18.385999999999999</v>
      </c>
    </row>
  </sheetData>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4412</vt:i4>
      </vt:variant>
    </vt:vector>
  </HeadingPairs>
  <TitlesOfParts>
    <vt:vector size="4422" baseType="lpstr">
      <vt:lpstr>Contents</vt:lpstr>
      <vt:lpstr>Table 1.1</vt:lpstr>
      <vt:lpstr>Table 1.2</vt:lpstr>
      <vt:lpstr>Index</vt:lpstr>
      <vt:lpstr>Data1</vt:lpstr>
      <vt:lpstr>Data2</vt:lpstr>
      <vt:lpstr>Data3</vt:lpstr>
      <vt:lpstr>Data4</vt:lpstr>
      <vt:lpstr>Data5</vt:lpstr>
      <vt:lpstr>Data6</vt:lpstr>
      <vt:lpstr>A126094818J</vt:lpstr>
      <vt:lpstr>A126094818J_Data</vt:lpstr>
      <vt:lpstr>A126094818J_Latest</vt:lpstr>
      <vt:lpstr>A126094822X</vt:lpstr>
      <vt:lpstr>A126094822X_Data</vt:lpstr>
      <vt:lpstr>A126094822X_Latest</vt:lpstr>
      <vt:lpstr>A126094826J</vt:lpstr>
      <vt:lpstr>A126094826J_Data</vt:lpstr>
      <vt:lpstr>A126094826J_Latest</vt:lpstr>
      <vt:lpstr>A126094830X</vt:lpstr>
      <vt:lpstr>A126094830X_Data</vt:lpstr>
      <vt:lpstr>A126094830X_Latest</vt:lpstr>
      <vt:lpstr>A126094834J</vt:lpstr>
      <vt:lpstr>A126094834J_Data</vt:lpstr>
      <vt:lpstr>A126094834J_Latest</vt:lpstr>
      <vt:lpstr>A126094838T</vt:lpstr>
      <vt:lpstr>A126094838T_Data</vt:lpstr>
      <vt:lpstr>A126094838T_Latest</vt:lpstr>
      <vt:lpstr>A126094842J</vt:lpstr>
      <vt:lpstr>A126094842J_Data</vt:lpstr>
      <vt:lpstr>A126094842J_Latest</vt:lpstr>
      <vt:lpstr>A126094846T</vt:lpstr>
      <vt:lpstr>A126094846T_Data</vt:lpstr>
      <vt:lpstr>A126094846T_Latest</vt:lpstr>
      <vt:lpstr>A126094850J</vt:lpstr>
      <vt:lpstr>A126094850J_Data</vt:lpstr>
      <vt:lpstr>A126094850J_Latest</vt:lpstr>
      <vt:lpstr>A126094854T</vt:lpstr>
      <vt:lpstr>A126094854T_Data</vt:lpstr>
      <vt:lpstr>A126094854T_Latest</vt:lpstr>
      <vt:lpstr>A126094858A</vt:lpstr>
      <vt:lpstr>A126094858A_Data</vt:lpstr>
      <vt:lpstr>A126094858A_Latest</vt:lpstr>
      <vt:lpstr>A126094862T</vt:lpstr>
      <vt:lpstr>A126094862T_Data</vt:lpstr>
      <vt:lpstr>A126094862T_Latest</vt:lpstr>
      <vt:lpstr>A126094866A</vt:lpstr>
      <vt:lpstr>A126094866A_Data</vt:lpstr>
      <vt:lpstr>A126094866A_Latest</vt:lpstr>
      <vt:lpstr>A126094870T</vt:lpstr>
      <vt:lpstr>A126094870T_Data</vt:lpstr>
      <vt:lpstr>A126094870T_Latest</vt:lpstr>
      <vt:lpstr>A126094874A</vt:lpstr>
      <vt:lpstr>A126094874A_Data</vt:lpstr>
      <vt:lpstr>A126094874A_Latest</vt:lpstr>
      <vt:lpstr>A126094878K</vt:lpstr>
      <vt:lpstr>A126094878K_Data</vt:lpstr>
      <vt:lpstr>A126094878K_Latest</vt:lpstr>
      <vt:lpstr>A126094882A</vt:lpstr>
      <vt:lpstr>A126094882A_Data</vt:lpstr>
      <vt:lpstr>A126094882A_Latest</vt:lpstr>
      <vt:lpstr>A126094886K</vt:lpstr>
      <vt:lpstr>A126094886K_Data</vt:lpstr>
      <vt:lpstr>A126094886K_Latest</vt:lpstr>
      <vt:lpstr>A126094890A</vt:lpstr>
      <vt:lpstr>A126094890A_Data</vt:lpstr>
      <vt:lpstr>A126094890A_Latest</vt:lpstr>
      <vt:lpstr>A126094894K</vt:lpstr>
      <vt:lpstr>A126094894K_Data</vt:lpstr>
      <vt:lpstr>A126094894K_Latest</vt:lpstr>
      <vt:lpstr>A126094898V</vt:lpstr>
      <vt:lpstr>A126094898V_Data</vt:lpstr>
      <vt:lpstr>A126094898V_Latest</vt:lpstr>
      <vt:lpstr>A126094902X</vt:lpstr>
      <vt:lpstr>A126094902X_Data</vt:lpstr>
      <vt:lpstr>A126094902X_Latest</vt:lpstr>
      <vt:lpstr>A126094906J</vt:lpstr>
      <vt:lpstr>A126094906J_Data</vt:lpstr>
      <vt:lpstr>A126094906J_Latest</vt:lpstr>
      <vt:lpstr>A126094910X</vt:lpstr>
      <vt:lpstr>A126094910X_Data</vt:lpstr>
      <vt:lpstr>A126094910X_Latest</vt:lpstr>
      <vt:lpstr>A126094914J</vt:lpstr>
      <vt:lpstr>A126094914J_Data</vt:lpstr>
      <vt:lpstr>A126094914J_Latest</vt:lpstr>
      <vt:lpstr>A126094918T</vt:lpstr>
      <vt:lpstr>A126094918T_Data</vt:lpstr>
      <vt:lpstr>A126094918T_Latest</vt:lpstr>
      <vt:lpstr>A126094922J</vt:lpstr>
      <vt:lpstr>A126094922J_Data</vt:lpstr>
      <vt:lpstr>A126094922J_Latest</vt:lpstr>
      <vt:lpstr>A126094926T</vt:lpstr>
      <vt:lpstr>A126094926T_Data</vt:lpstr>
      <vt:lpstr>A126094926T_Latest</vt:lpstr>
      <vt:lpstr>A126094930J</vt:lpstr>
      <vt:lpstr>A126094930J_Data</vt:lpstr>
      <vt:lpstr>A126094930J_Latest</vt:lpstr>
      <vt:lpstr>A126094934T</vt:lpstr>
      <vt:lpstr>A126094934T_Data</vt:lpstr>
      <vt:lpstr>A126094934T_Latest</vt:lpstr>
      <vt:lpstr>A126094938A</vt:lpstr>
      <vt:lpstr>A126094938A_Data</vt:lpstr>
      <vt:lpstr>A126094938A_Latest</vt:lpstr>
      <vt:lpstr>A126094942T</vt:lpstr>
      <vt:lpstr>A126094942T_Data</vt:lpstr>
      <vt:lpstr>A126094942T_Latest</vt:lpstr>
      <vt:lpstr>A126094946A</vt:lpstr>
      <vt:lpstr>A126094946A_Data</vt:lpstr>
      <vt:lpstr>A126094946A_Latest</vt:lpstr>
      <vt:lpstr>A126094950T</vt:lpstr>
      <vt:lpstr>A126094950T_Data</vt:lpstr>
      <vt:lpstr>A126094950T_Latest</vt:lpstr>
      <vt:lpstr>A126094954A</vt:lpstr>
      <vt:lpstr>A126094954A_Data</vt:lpstr>
      <vt:lpstr>A126094954A_Latest</vt:lpstr>
      <vt:lpstr>A126094958K</vt:lpstr>
      <vt:lpstr>A126094958K_Data</vt:lpstr>
      <vt:lpstr>A126094958K_Latest</vt:lpstr>
      <vt:lpstr>A126094962A</vt:lpstr>
      <vt:lpstr>A126094962A_Data</vt:lpstr>
      <vt:lpstr>A126094962A_Latest</vt:lpstr>
      <vt:lpstr>A126094966K</vt:lpstr>
      <vt:lpstr>A126094966K_Data</vt:lpstr>
      <vt:lpstr>A126094966K_Latest</vt:lpstr>
      <vt:lpstr>A126094970A</vt:lpstr>
      <vt:lpstr>A126094970A_Data</vt:lpstr>
      <vt:lpstr>A126094970A_Latest</vt:lpstr>
      <vt:lpstr>A126094974K</vt:lpstr>
      <vt:lpstr>A126094974K_Data</vt:lpstr>
      <vt:lpstr>A126094974K_Latest</vt:lpstr>
      <vt:lpstr>A126094978V</vt:lpstr>
      <vt:lpstr>A126094978V_Data</vt:lpstr>
      <vt:lpstr>A126094978V_Latest</vt:lpstr>
      <vt:lpstr>A126094982K</vt:lpstr>
      <vt:lpstr>A126094982K_Data</vt:lpstr>
      <vt:lpstr>A126094982K_Latest</vt:lpstr>
      <vt:lpstr>A126094986V</vt:lpstr>
      <vt:lpstr>A126094986V_Data</vt:lpstr>
      <vt:lpstr>A126094986V_Latest</vt:lpstr>
      <vt:lpstr>A126094990K</vt:lpstr>
      <vt:lpstr>A126094990K_Data</vt:lpstr>
      <vt:lpstr>A126094990K_Latest</vt:lpstr>
      <vt:lpstr>A126094994V</vt:lpstr>
      <vt:lpstr>A126094994V_Data</vt:lpstr>
      <vt:lpstr>A126094994V_Latest</vt:lpstr>
      <vt:lpstr>A126094998C</vt:lpstr>
      <vt:lpstr>A126094998C_Data</vt:lpstr>
      <vt:lpstr>A126094998C_Latest</vt:lpstr>
      <vt:lpstr>A126095002K</vt:lpstr>
      <vt:lpstr>A126095002K_Data</vt:lpstr>
      <vt:lpstr>A126095002K_Latest</vt:lpstr>
      <vt:lpstr>A126095006V</vt:lpstr>
      <vt:lpstr>A126095006V_Data</vt:lpstr>
      <vt:lpstr>A126095006V_Latest</vt:lpstr>
      <vt:lpstr>A126095010K</vt:lpstr>
      <vt:lpstr>A126095010K_Data</vt:lpstr>
      <vt:lpstr>A126095010K_Latest</vt:lpstr>
      <vt:lpstr>A126095014V</vt:lpstr>
      <vt:lpstr>A126095014V_Data</vt:lpstr>
      <vt:lpstr>A126095014V_Latest</vt:lpstr>
      <vt:lpstr>A126095018C</vt:lpstr>
      <vt:lpstr>A126095018C_Data</vt:lpstr>
      <vt:lpstr>A126095018C_Latest</vt:lpstr>
      <vt:lpstr>A126095022V</vt:lpstr>
      <vt:lpstr>A126095022V_Data</vt:lpstr>
      <vt:lpstr>A126095022V_Latest</vt:lpstr>
      <vt:lpstr>A126095026C</vt:lpstr>
      <vt:lpstr>A126095026C_Data</vt:lpstr>
      <vt:lpstr>A126095026C_Latest</vt:lpstr>
      <vt:lpstr>A126095030V</vt:lpstr>
      <vt:lpstr>A126095030V_Data</vt:lpstr>
      <vt:lpstr>A126095030V_Latest</vt:lpstr>
      <vt:lpstr>A126095034C</vt:lpstr>
      <vt:lpstr>A126095034C_Data</vt:lpstr>
      <vt:lpstr>A126095034C_Latest</vt:lpstr>
      <vt:lpstr>A126095038L</vt:lpstr>
      <vt:lpstr>A126095038L_Data</vt:lpstr>
      <vt:lpstr>A126095038L_Latest</vt:lpstr>
      <vt:lpstr>A126095042C</vt:lpstr>
      <vt:lpstr>A126095042C_Data</vt:lpstr>
      <vt:lpstr>A126095042C_Latest</vt:lpstr>
      <vt:lpstr>A126095046L</vt:lpstr>
      <vt:lpstr>A126095046L_Data</vt:lpstr>
      <vt:lpstr>A126095046L_Latest</vt:lpstr>
      <vt:lpstr>A126095050C</vt:lpstr>
      <vt:lpstr>A126095050C_Data</vt:lpstr>
      <vt:lpstr>A126095050C_Latest</vt:lpstr>
      <vt:lpstr>A126095054L</vt:lpstr>
      <vt:lpstr>A126095054L_Data</vt:lpstr>
      <vt:lpstr>A126095054L_Latest</vt:lpstr>
      <vt:lpstr>A126095058W</vt:lpstr>
      <vt:lpstr>A126095058W_Data</vt:lpstr>
      <vt:lpstr>A126095058W_Latest</vt:lpstr>
      <vt:lpstr>A126095062L</vt:lpstr>
      <vt:lpstr>A126095062L_Data</vt:lpstr>
      <vt:lpstr>A126095062L_Latest</vt:lpstr>
      <vt:lpstr>A126095066W</vt:lpstr>
      <vt:lpstr>A126095066W_Data</vt:lpstr>
      <vt:lpstr>A126095066W_Latest</vt:lpstr>
      <vt:lpstr>A126095070L</vt:lpstr>
      <vt:lpstr>A126095070L_Data</vt:lpstr>
      <vt:lpstr>A126095070L_Latest</vt:lpstr>
      <vt:lpstr>A126095074W</vt:lpstr>
      <vt:lpstr>A126095074W_Data</vt:lpstr>
      <vt:lpstr>A126095074W_Latest</vt:lpstr>
      <vt:lpstr>A126095078F</vt:lpstr>
      <vt:lpstr>A126095078F_Data</vt:lpstr>
      <vt:lpstr>A126095078F_Latest</vt:lpstr>
      <vt:lpstr>A126095082W</vt:lpstr>
      <vt:lpstr>A126095082W_Data</vt:lpstr>
      <vt:lpstr>A126095082W_Latest</vt:lpstr>
      <vt:lpstr>A126095086F</vt:lpstr>
      <vt:lpstr>A126095086F_Data</vt:lpstr>
      <vt:lpstr>A126095086F_Latest</vt:lpstr>
      <vt:lpstr>A126095090W</vt:lpstr>
      <vt:lpstr>A126095090W_Data</vt:lpstr>
      <vt:lpstr>A126095090W_Latest</vt:lpstr>
      <vt:lpstr>A126095094F</vt:lpstr>
      <vt:lpstr>A126095094F_Data</vt:lpstr>
      <vt:lpstr>A126095094F_Latest</vt:lpstr>
      <vt:lpstr>A126095098R</vt:lpstr>
      <vt:lpstr>A126095098R_Data</vt:lpstr>
      <vt:lpstr>A126095098R_Latest</vt:lpstr>
      <vt:lpstr>A126095102V</vt:lpstr>
      <vt:lpstr>A126095102V_Data</vt:lpstr>
      <vt:lpstr>A126095102V_Latest</vt:lpstr>
      <vt:lpstr>A126095106C</vt:lpstr>
      <vt:lpstr>A126095106C_Data</vt:lpstr>
      <vt:lpstr>A126095106C_Latest</vt:lpstr>
      <vt:lpstr>A126095110V</vt:lpstr>
      <vt:lpstr>A126095110V_Data</vt:lpstr>
      <vt:lpstr>A126095110V_Latest</vt:lpstr>
      <vt:lpstr>A126095114C</vt:lpstr>
      <vt:lpstr>A126095114C_Data</vt:lpstr>
      <vt:lpstr>A126095114C_Latest</vt:lpstr>
      <vt:lpstr>A126095118L</vt:lpstr>
      <vt:lpstr>A126095118L_Data</vt:lpstr>
      <vt:lpstr>A126095118L_Latest</vt:lpstr>
      <vt:lpstr>A126095122C</vt:lpstr>
      <vt:lpstr>A126095122C_Data</vt:lpstr>
      <vt:lpstr>A126095122C_Latest</vt:lpstr>
      <vt:lpstr>A126095126L</vt:lpstr>
      <vt:lpstr>A126095126L_Data</vt:lpstr>
      <vt:lpstr>A126095126L_Latest</vt:lpstr>
      <vt:lpstr>A126095130C</vt:lpstr>
      <vt:lpstr>A126095130C_Data</vt:lpstr>
      <vt:lpstr>A126095130C_Latest</vt:lpstr>
      <vt:lpstr>A126095134L</vt:lpstr>
      <vt:lpstr>A126095134L_Data</vt:lpstr>
      <vt:lpstr>A126095134L_Latest</vt:lpstr>
      <vt:lpstr>A126095138W</vt:lpstr>
      <vt:lpstr>A126095138W_Data</vt:lpstr>
      <vt:lpstr>A126095138W_Latest</vt:lpstr>
      <vt:lpstr>A126095142L</vt:lpstr>
      <vt:lpstr>A126095142L_Data</vt:lpstr>
      <vt:lpstr>A126095142L_Latest</vt:lpstr>
      <vt:lpstr>A126095146W</vt:lpstr>
      <vt:lpstr>A126095146W_Data</vt:lpstr>
      <vt:lpstr>A126095146W_Latest</vt:lpstr>
      <vt:lpstr>A126095150L</vt:lpstr>
      <vt:lpstr>A126095150L_Data</vt:lpstr>
      <vt:lpstr>A126095150L_Latest</vt:lpstr>
      <vt:lpstr>A126095154W</vt:lpstr>
      <vt:lpstr>A126095154W_Data</vt:lpstr>
      <vt:lpstr>A126095154W_Latest</vt:lpstr>
      <vt:lpstr>A126095158F</vt:lpstr>
      <vt:lpstr>A126095158F_Data</vt:lpstr>
      <vt:lpstr>A126095158F_Latest</vt:lpstr>
      <vt:lpstr>A126095162W</vt:lpstr>
      <vt:lpstr>A126095162W_Data</vt:lpstr>
      <vt:lpstr>A126095162W_Latest</vt:lpstr>
      <vt:lpstr>A126095166F</vt:lpstr>
      <vt:lpstr>A126095166F_Data</vt:lpstr>
      <vt:lpstr>A126095166F_Latest</vt:lpstr>
      <vt:lpstr>A126095170W</vt:lpstr>
      <vt:lpstr>A126095170W_Data</vt:lpstr>
      <vt:lpstr>A126095170W_Latest</vt:lpstr>
      <vt:lpstr>A126095174F</vt:lpstr>
      <vt:lpstr>A126095174F_Data</vt:lpstr>
      <vt:lpstr>A126095174F_Latest</vt:lpstr>
      <vt:lpstr>A126095178R</vt:lpstr>
      <vt:lpstr>A126095178R_Data</vt:lpstr>
      <vt:lpstr>A126095178R_Latest</vt:lpstr>
      <vt:lpstr>A126095182F</vt:lpstr>
      <vt:lpstr>A126095182F_Data</vt:lpstr>
      <vt:lpstr>A126095182F_Latest</vt:lpstr>
      <vt:lpstr>A126095186R</vt:lpstr>
      <vt:lpstr>A126095186R_Data</vt:lpstr>
      <vt:lpstr>A126095186R_Latest</vt:lpstr>
      <vt:lpstr>A126095190F</vt:lpstr>
      <vt:lpstr>A126095190F_Data</vt:lpstr>
      <vt:lpstr>A126095190F_Latest</vt:lpstr>
      <vt:lpstr>A126095194R</vt:lpstr>
      <vt:lpstr>A126095194R_Data</vt:lpstr>
      <vt:lpstr>A126095194R_Latest</vt:lpstr>
      <vt:lpstr>A126095198X</vt:lpstr>
      <vt:lpstr>A126095198X_Data</vt:lpstr>
      <vt:lpstr>A126095198X_Latest</vt:lpstr>
      <vt:lpstr>A126095202C</vt:lpstr>
      <vt:lpstr>A126095202C_Data</vt:lpstr>
      <vt:lpstr>A126095202C_Latest</vt:lpstr>
      <vt:lpstr>A126095206L</vt:lpstr>
      <vt:lpstr>A126095206L_Data</vt:lpstr>
      <vt:lpstr>A126095206L_Latest</vt:lpstr>
      <vt:lpstr>A126095210C</vt:lpstr>
      <vt:lpstr>A126095210C_Data</vt:lpstr>
      <vt:lpstr>A126095210C_Latest</vt:lpstr>
      <vt:lpstr>A126095214L</vt:lpstr>
      <vt:lpstr>A126095214L_Data</vt:lpstr>
      <vt:lpstr>A126095214L_Latest</vt:lpstr>
      <vt:lpstr>A126095218W</vt:lpstr>
      <vt:lpstr>A126095218W_Data</vt:lpstr>
      <vt:lpstr>A126095218W_Latest</vt:lpstr>
      <vt:lpstr>A126095222L</vt:lpstr>
      <vt:lpstr>A126095222L_Data</vt:lpstr>
      <vt:lpstr>A126095222L_Latest</vt:lpstr>
      <vt:lpstr>A126095226W</vt:lpstr>
      <vt:lpstr>A126095226W_Data</vt:lpstr>
      <vt:lpstr>A126095226W_Latest</vt:lpstr>
      <vt:lpstr>A126095230L</vt:lpstr>
      <vt:lpstr>A126095230L_Data</vt:lpstr>
      <vt:lpstr>A126095230L_Latest</vt:lpstr>
      <vt:lpstr>A126095234W</vt:lpstr>
      <vt:lpstr>A126095234W_Data</vt:lpstr>
      <vt:lpstr>A126095234W_Latest</vt:lpstr>
      <vt:lpstr>A126095238F</vt:lpstr>
      <vt:lpstr>A126095238F_Data</vt:lpstr>
      <vt:lpstr>A126095238F_Latest</vt:lpstr>
      <vt:lpstr>A126095242W</vt:lpstr>
      <vt:lpstr>A126095242W_Data</vt:lpstr>
      <vt:lpstr>A126095242W_Latest</vt:lpstr>
      <vt:lpstr>A126095246F</vt:lpstr>
      <vt:lpstr>A126095246F_Data</vt:lpstr>
      <vt:lpstr>A126095246F_Latest</vt:lpstr>
      <vt:lpstr>A126095250W</vt:lpstr>
      <vt:lpstr>A126095250W_Data</vt:lpstr>
      <vt:lpstr>A126095250W_Latest</vt:lpstr>
      <vt:lpstr>A126095254F</vt:lpstr>
      <vt:lpstr>A126095254F_Data</vt:lpstr>
      <vt:lpstr>A126095254F_Latest</vt:lpstr>
      <vt:lpstr>A126095258R</vt:lpstr>
      <vt:lpstr>A126095258R_Data</vt:lpstr>
      <vt:lpstr>A126095258R_Latest</vt:lpstr>
      <vt:lpstr>A126095262F</vt:lpstr>
      <vt:lpstr>A126095262F_Data</vt:lpstr>
      <vt:lpstr>A126095262F_Latest</vt:lpstr>
      <vt:lpstr>A126095266R</vt:lpstr>
      <vt:lpstr>A126095266R_Data</vt:lpstr>
      <vt:lpstr>A126095266R_Latest</vt:lpstr>
      <vt:lpstr>A126095270F</vt:lpstr>
      <vt:lpstr>A126095270F_Data</vt:lpstr>
      <vt:lpstr>A126095270F_Latest</vt:lpstr>
      <vt:lpstr>A126095274R</vt:lpstr>
      <vt:lpstr>A126095274R_Data</vt:lpstr>
      <vt:lpstr>A126095274R_Latest</vt:lpstr>
      <vt:lpstr>A126095278X</vt:lpstr>
      <vt:lpstr>A126095278X_Data</vt:lpstr>
      <vt:lpstr>A126095278X_Latest</vt:lpstr>
      <vt:lpstr>A126095282R</vt:lpstr>
      <vt:lpstr>A126095282R_Data</vt:lpstr>
      <vt:lpstr>A126095282R_Latest</vt:lpstr>
      <vt:lpstr>A126095286X</vt:lpstr>
      <vt:lpstr>A126095286X_Data</vt:lpstr>
      <vt:lpstr>A126095286X_Latest</vt:lpstr>
      <vt:lpstr>A126095290R</vt:lpstr>
      <vt:lpstr>A126095290R_Data</vt:lpstr>
      <vt:lpstr>A126095290R_Latest</vt:lpstr>
      <vt:lpstr>A126095294X</vt:lpstr>
      <vt:lpstr>A126095294X_Data</vt:lpstr>
      <vt:lpstr>A126095294X_Latest</vt:lpstr>
      <vt:lpstr>A126095298J</vt:lpstr>
      <vt:lpstr>A126095298J_Data</vt:lpstr>
      <vt:lpstr>A126095298J_Latest</vt:lpstr>
      <vt:lpstr>A126095302L</vt:lpstr>
      <vt:lpstr>A126095302L_Data</vt:lpstr>
      <vt:lpstr>A126095302L_Latest</vt:lpstr>
      <vt:lpstr>A126095306W</vt:lpstr>
      <vt:lpstr>A126095306W_Data</vt:lpstr>
      <vt:lpstr>A126095306W_Latest</vt:lpstr>
      <vt:lpstr>A126095310L</vt:lpstr>
      <vt:lpstr>A126095310L_Data</vt:lpstr>
      <vt:lpstr>A126095310L_Latest</vt:lpstr>
      <vt:lpstr>A126095314W</vt:lpstr>
      <vt:lpstr>A126095314W_Data</vt:lpstr>
      <vt:lpstr>A126095314W_Latest</vt:lpstr>
      <vt:lpstr>A126095318F</vt:lpstr>
      <vt:lpstr>A126095318F_Data</vt:lpstr>
      <vt:lpstr>A126095318F_Latest</vt:lpstr>
      <vt:lpstr>A126095322W</vt:lpstr>
      <vt:lpstr>A126095322W_Data</vt:lpstr>
      <vt:lpstr>A126095322W_Latest</vt:lpstr>
      <vt:lpstr>A126095326F</vt:lpstr>
      <vt:lpstr>A126095326F_Data</vt:lpstr>
      <vt:lpstr>A126095326F_Latest</vt:lpstr>
      <vt:lpstr>A126095330W</vt:lpstr>
      <vt:lpstr>A126095330W_Data</vt:lpstr>
      <vt:lpstr>A126095330W_Latest</vt:lpstr>
      <vt:lpstr>A126095334F</vt:lpstr>
      <vt:lpstr>A126095334F_Data</vt:lpstr>
      <vt:lpstr>A126095334F_Latest</vt:lpstr>
      <vt:lpstr>A126095338R</vt:lpstr>
      <vt:lpstr>A126095338R_Data</vt:lpstr>
      <vt:lpstr>A126095338R_Latest</vt:lpstr>
      <vt:lpstr>A126095342F</vt:lpstr>
      <vt:lpstr>A126095342F_Data</vt:lpstr>
      <vt:lpstr>A126095342F_Latest</vt:lpstr>
      <vt:lpstr>A126095346R</vt:lpstr>
      <vt:lpstr>A126095346R_Data</vt:lpstr>
      <vt:lpstr>A126095346R_Latest</vt:lpstr>
      <vt:lpstr>A126095350F</vt:lpstr>
      <vt:lpstr>A126095350F_Data</vt:lpstr>
      <vt:lpstr>A126095350F_Latest</vt:lpstr>
      <vt:lpstr>A126095354R</vt:lpstr>
      <vt:lpstr>A126095354R_Data</vt:lpstr>
      <vt:lpstr>A126095354R_Latest</vt:lpstr>
      <vt:lpstr>A126095358X</vt:lpstr>
      <vt:lpstr>A126095358X_Data</vt:lpstr>
      <vt:lpstr>A126095358X_Latest</vt:lpstr>
      <vt:lpstr>A126095362R</vt:lpstr>
      <vt:lpstr>A126095362R_Data</vt:lpstr>
      <vt:lpstr>A126095362R_Latest</vt:lpstr>
      <vt:lpstr>A126095366X</vt:lpstr>
      <vt:lpstr>A126095366X_Data</vt:lpstr>
      <vt:lpstr>A126095366X_Latest</vt:lpstr>
      <vt:lpstr>A126095370R</vt:lpstr>
      <vt:lpstr>A126095370R_Data</vt:lpstr>
      <vt:lpstr>A126095370R_Latest</vt:lpstr>
      <vt:lpstr>A126095374X</vt:lpstr>
      <vt:lpstr>A126095374X_Data</vt:lpstr>
      <vt:lpstr>A126095374X_Latest</vt:lpstr>
      <vt:lpstr>A126095378J</vt:lpstr>
      <vt:lpstr>A126095378J_Data</vt:lpstr>
      <vt:lpstr>A126095378J_Latest</vt:lpstr>
      <vt:lpstr>A126095382X</vt:lpstr>
      <vt:lpstr>A126095382X_Data</vt:lpstr>
      <vt:lpstr>A126095382X_Latest</vt:lpstr>
      <vt:lpstr>A126095386J</vt:lpstr>
      <vt:lpstr>A126095386J_Data</vt:lpstr>
      <vt:lpstr>A126095386J_Latest</vt:lpstr>
      <vt:lpstr>A126095390X</vt:lpstr>
      <vt:lpstr>A126095390X_Data</vt:lpstr>
      <vt:lpstr>A126095390X_Latest</vt:lpstr>
      <vt:lpstr>A126095394J</vt:lpstr>
      <vt:lpstr>A126095394J_Data</vt:lpstr>
      <vt:lpstr>A126095394J_Latest</vt:lpstr>
      <vt:lpstr>A126095398T</vt:lpstr>
      <vt:lpstr>A126095398T_Data</vt:lpstr>
      <vt:lpstr>A126095398T_Latest</vt:lpstr>
      <vt:lpstr>A126095402W</vt:lpstr>
      <vt:lpstr>A126095402W_Data</vt:lpstr>
      <vt:lpstr>A126095402W_Latest</vt:lpstr>
      <vt:lpstr>A126095406F</vt:lpstr>
      <vt:lpstr>A126095406F_Data</vt:lpstr>
      <vt:lpstr>A126095406F_Latest</vt:lpstr>
      <vt:lpstr>A126095410W</vt:lpstr>
      <vt:lpstr>A126095410W_Data</vt:lpstr>
      <vt:lpstr>A126095410W_Latest</vt:lpstr>
      <vt:lpstr>A126095414F</vt:lpstr>
      <vt:lpstr>A126095414F_Data</vt:lpstr>
      <vt:lpstr>A126095414F_Latest</vt:lpstr>
      <vt:lpstr>A126095418R</vt:lpstr>
      <vt:lpstr>A126095418R_Data</vt:lpstr>
      <vt:lpstr>A126095418R_Latest</vt:lpstr>
      <vt:lpstr>A126095422F</vt:lpstr>
      <vt:lpstr>A126095422F_Data</vt:lpstr>
      <vt:lpstr>A126095422F_Latest</vt:lpstr>
      <vt:lpstr>A126095426R</vt:lpstr>
      <vt:lpstr>A126095426R_Data</vt:lpstr>
      <vt:lpstr>A126095426R_Latest</vt:lpstr>
      <vt:lpstr>A126095430F</vt:lpstr>
      <vt:lpstr>A126095430F_Data</vt:lpstr>
      <vt:lpstr>A126095430F_Latest</vt:lpstr>
      <vt:lpstr>A126095434R</vt:lpstr>
      <vt:lpstr>A126095434R_Data</vt:lpstr>
      <vt:lpstr>A126095434R_Latest</vt:lpstr>
      <vt:lpstr>A126095438X</vt:lpstr>
      <vt:lpstr>A126095438X_Data</vt:lpstr>
      <vt:lpstr>A126095438X_Latest</vt:lpstr>
      <vt:lpstr>A126095442R</vt:lpstr>
      <vt:lpstr>A126095442R_Data</vt:lpstr>
      <vt:lpstr>A126095442R_Latest</vt:lpstr>
      <vt:lpstr>A126095446X</vt:lpstr>
      <vt:lpstr>A126095446X_Data</vt:lpstr>
      <vt:lpstr>A126095446X_Latest</vt:lpstr>
      <vt:lpstr>A126095450R</vt:lpstr>
      <vt:lpstr>A126095450R_Data</vt:lpstr>
      <vt:lpstr>A126095450R_Latest</vt:lpstr>
      <vt:lpstr>A126095454X</vt:lpstr>
      <vt:lpstr>A126095454X_Data</vt:lpstr>
      <vt:lpstr>A126095454X_Latest</vt:lpstr>
      <vt:lpstr>A126095458J</vt:lpstr>
      <vt:lpstr>A126095458J_Data</vt:lpstr>
      <vt:lpstr>A126095458J_Latest</vt:lpstr>
      <vt:lpstr>A126095462X</vt:lpstr>
      <vt:lpstr>A126095462X_Data</vt:lpstr>
      <vt:lpstr>A126095462X_Latest</vt:lpstr>
      <vt:lpstr>A126095466J</vt:lpstr>
      <vt:lpstr>A126095466J_Data</vt:lpstr>
      <vt:lpstr>A126095466J_Latest</vt:lpstr>
      <vt:lpstr>A126095470X</vt:lpstr>
      <vt:lpstr>A126095470X_Data</vt:lpstr>
      <vt:lpstr>A126095470X_Latest</vt:lpstr>
      <vt:lpstr>A126095474J</vt:lpstr>
      <vt:lpstr>A126095474J_Data</vt:lpstr>
      <vt:lpstr>A126095474J_Latest</vt:lpstr>
      <vt:lpstr>A126095478T</vt:lpstr>
      <vt:lpstr>A126095478T_Data</vt:lpstr>
      <vt:lpstr>A126095478T_Latest</vt:lpstr>
      <vt:lpstr>A126095482J</vt:lpstr>
      <vt:lpstr>A126095482J_Data</vt:lpstr>
      <vt:lpstr>A126095482J_Latest</vt:lpstr>
      <vt:lpstr>A126095486T</vt:lpstr>
      <vt:lpstr>A126095486T_Data</vt:lpstr>
      <vt:lpstr>A126095486T_Latest</vt:lpstr>
      <vt:lpstr>A126095490J</vt:lpstr>
      <vt:lpstr>A126095490J_Data</vt:lpstr>
      <vt:lpstr>A126095490J_Latest</vt:lpstr>
      <vt:lpstr>A126095494T</vt:lpstr>
      <vt:lpstr>A126095494T_Data</vt:lpstr>
      <vt:lpstr>A126095494T_Latest</vt:lpstr>
      <vt:lpstr>A126095498A</vt:lpstr>
      <vt:lpstr>A126095498A_Data</vt:lpstr>
      <vt:lpstr>A126095498A_Latest</vt:lpstr>
      <vt:lpstr>A126095502F</vt:lpstr>
      <vt:lpstr>A126095502F_Data</vt:lpstr>
      <vt:lpstr>A126095502F_Latest</vt:lpstr>
      <vt:lpstr>A126095506R</vt:lpstr>
      <vt:lpstr>A126095506R_Data</vt:lpstr>
      <vt:lpstr>A126095506R_Latest</vt:lpstr>
      <vt:lpstr>A126095510F</vt:lpstr>
      <vt:lpstr>A126095510F_Data</vt:lpstr>
      <vt:lpstr>A126095510F_Latest</vt:lpstr>
      <vt:lpstr>A126095514R</vt:lpstr>
      <vt:lpstr>A126095514R_Data</vt:lpstr>
      <vt:lpstr>A126095514R_Latest</vt:lpstr>
      <vt:lpstr>A126095518X</vt:lpstr>
      <vt:lpstr>A126095518X_Data</vt:lpstr>
      <vt:lpstr>A126095518X_Latest</vt:lpstr>
      <vt:lpstr>A126095522R</vt:lpstr>
      <vt:lpstr>A126095522R_Data</vt:lpstr>
      <vt:lpstr>A126095522R_Latest</vt:lpstr>
      <vt:lpstr>A126095526X</vt:lpstr>
      <vt:lpstr>A126095526X_Data</vt:lpstr>
      <vt:lpstr>A126095526X_Latest</vt:lpstr>
      <vt:lpstr>A126095530R</vt:lpstr>
      <vt:lpstr>A126095530R_Data</vt:lpstr>
      <vt:lpstr>A126095530R_Latest</vt:lpstr>
      <vt:lpstr>A126095534X</vt:lpstr>
      <vt:lpstr>A126095534X_Data</vt:lpstr>
      <vt:lpstr>A126095534X_Latest</vt:lpstr>
      <vt:lpstr>A126095538J</vt:lpstr>
      <vt:lpstr>A126095538J_Data</vt:lpstr>
      <vt:lpstr>A126095538J_Latest</vt:lpstr>
      <vt:lpstr>A126095542X</vt:lpstr>
      <vt:lpstr>A126095542X_Data</vt:lpstr>
      <vt:lpstr>A126095542X_Latest</vt:lpstr>
      <vt:lpstr>A126095546J</vt:lpstr>
      <vt:lpstr>A126095546J_Data</vt:lpstr>
      <vt:lpstr>A126095546J_Latest</vt:lpstr>
      <vt:lpstr>A126095550X</vt:lpstr>
      <vt:lpstr>A126095550X_Data</vt:lpstr>
      <vt:lpstr>A126095550X_Latest</vt:lpstr>
      <vt:lpstr>A126095554J</vt:lpstr>
      <vt:lpstr>A126095554J_Data</vt:lpstr>
      <vt:lpstr>A126095554J_Latest</vt:lpstr>
      <vt:lpstr>A126095558T</vt:lpstr>
      <vt:lpstr>A126095558T_Data</vt:lpstr>
      <vt:lpstr>A126095558T_Latest</vt:lpstr>
      <vt:lpstr>A126095562J</vt:lpstr>
      <vt:lpstr>A126095562J_Data</vt:lpstr>
      <vt:lpstr>A126095562J_Latest</vt:lpstr>
      <vt:lpstr>A126095566T</vt:lpstr>
      <vt:lpstr>A126095566T_Data</vt:lpstr>
      <vt:lpstr>A126095566T_Latest</vt:lpstr>
      <vt:lpstr>A126095570J</vt:lpstr>
      <vt:lpstr>A126095570J_Data</vt:lpstr>
      <vt:lpstr>A126095570J_Latest</vt:lpstr>
      <vt:lpstr>A126095574T</vt:lpstr>
      <vt:lpstr>A126095574T_Data</vt:lpstr>
      <vt:lpstr>A126095574T_Latest</vt:lpstr>
      <vt:lpstr>A126095578A</vt:lpstr>
      <vt:lpstr>A126095578A_Data</vt:lpstr>
      <vt:lpstr>A126095578A_Latest</vt:lpstr>
      <vt:lpstr>A126095582T</vt:lpstr>
      <vt:lpstr>A126095582T_Data</vt:lpstr>
      <vt:lpstr>A126095582T_Latest</vt:lpstr>
      <vt:lpstr>A126095586A</vt:lpstr>
      <vt:lpstr>A126095586A_Data</vt:lpstr>
      <vt:lpstr>A126095586A_Latest</vt:lpstr>
      <vt:lpstr>A126095590T</vt:lpstr>
      <vt:lpstr>A126095590T_Data</vt:lpstr>
      <vt:lpstr>A126095590T_Latest</vt:lpstr>
      <vt:lpstr>A126095594A</vt:lpstr>
      <vt:lpstr>A126095594A_Data</vt:lpstr>
      <vt:lpstr>A126095594A_Latest</vt:lpstr>
      <vt:lpstr>A126095598K</vt:lpstr>
      <vt:lpstr>A126095598K_Data</vt:lpstr>
      <vt:lpstr>A126095598K_Latest</vt:lpstr>
      <vt:lpstr>A126095602R</vt:lpstr>
      <vt:lpstr>A126095602R_Data</vt:lpstr>
      <vt:lpstr>A126095602R_Latest</vt:lpstr>
      <vt:lpstr>A126095606X</vt:lpstr>
      <vt:lpstr>A126095606X_Data</vt:lpstr>
      <vt:lpstr>A126095606X_Latest</vt:lpstr>
      <vt:lpstr>A126095610R</vt:lpstr>
      <vt:lpstr>A126095610R_Data</vt:lpstr>
      <vt:lpstr>A126095610R_Latest</vt:lpstr>
      <vt:lpstr>A126095614X</vt:lpstr>
      <vt:lpstr>A126095614X_Data</vt:lpstr>
      <vt:lpstr>A126095614X_Latest</vt:lpstr>
      <vt:lpstr>A126095618J</vt:lpstr>
      <vt:lpstr>A126095618J_Data</vt:lpstr>
      <vt:lpstr>A126095618J_Latest</vt:lpstr>
      <vt:lpstr>A126095622X</vt:lpstr>
      <vt:lpstr>A126095622X_Data</vt:lpstr>
      <vt:lpstr>A126095622X_Latest</vt:lpstr>
      <vt:lpstr>A126095626J</vt:lpstr>
      <vt:lpstr>A126095626J_Data</vt:lpstr>
      <vt:lpstr>A126095626J_Latest</vt:lpstr>
      <vt:lpstr>A126095630X</vt:lpstr>
      <vt:lpstr>A126095630X_Data</vt:lpstr>
      <vt:lpstr>A126095630X_Latest</vt:lpstr>
      <vt:lpstr>A126095634J</vt:lpstr>
      <vt:lpstr>A126095634J_Data</vt:lpstr>
      <vt:lpstr>A126095634J_Latest</vt:lpstr>
      <vt:lpstr>A126095638T</vt:lpstr>
      <vt:lpstr>A126095638T_Data</vt:lpstr>
      <vt:lpstr>A126095638T_Latest</vt:lpstr>
      <vt:lpstr>A126095642J</vt:lpstr>
      <vt:lpstr>A126095642J_Data</vt:lpstr>
      <vt:lpstr>A126095642J_Latest</vt:lpstr>
      <vt:lpstr>A126095646T</vt:lpstr>
      <vt:lpstr>A126095646T_Data</vt:lpstr>
      <vt:lpstr>A126095646T_Latest</vt:lpstr>
      <vt:lpstr>A126095650J</vt:lpstr>
      <vt:lpstr>A126095650J_Data</vt:lpstr>
      <vt:lpstr>A126095650J_Latest</vt:lpstr>
      <vt:lpstr>A126095654T</vt:lpstr>
      <vt:lpstr>A126095654T_Data</vt:lpstr>
      <vt:lpstr>A126095654T_Latest</vt:lpstr>
      <vt:lpstr>A126095658A</vt:lpstr>
      <vt:lpstr>A126095658A_Data</vt:lpstr>
      <vt:lpstr>A126095658A_Latest</vt:lpstr>
      <vt:lpstr>A126095662T</vt:lpstr>
      <vt:lpstr>A126095662T_Data</vt:lpstr>
      <vt:lpstr>A126095662T_Latest</vt:lpstr>
      <vt:lpstr>A126095666A</vt:lpstr>
      <vt:lpstr>A126095666A_Data</vt:lpstr>
      <vt:lpstr>A126095666A_Latest</vt:lpstr>
      <vt:lpstr>A126095670T</vt:lpstr>
      <vt:lpstr>A126095670T_Data</vt:lpstr>
      <vt:lpstr>A126095670T_Latest</vt:lpstr>
      <vt:lpstr>A126095674A</vt:lpstr>
      <vt:lpstr>A126095674A_Data</vt:lpstr>
      <vt:lpstr>A126095674A_Latest</vt:lpstr>
      <vt:lpstr>A126095678K</vt:lpstr>
      <vt:lpstr>A126095678K_Data</vt:lpstr>
      <vt:lpstr>A126095678K_Latest</vt:lpstr>
      <vt:lpstr>A126095682A</vt:lpstr>
      <vt:lpstr>A126095682A_Data</vt:lpstr>
      <vt:lpstr>A126095682A_Latest</vt:lpstr>
      <vt:lpstr>A126095686K</vt:lpstr>
      <vt:lpstr>A126095686K_Data</vt:lpstr>
      <vt:lpstr>A126095686K_Latest</vt:lpstr>
      <vt:lpstr>A126095690A</vt:lpstr>
      <vt:lpstr>A126095690A_Data</vt:lpstr>
      <vt:lpstr>A126095690A_Latest</vt:lpstr>
      <vt:lpstr>A126095694K</vt:lpstr>
      <vt:lpstr>A126095694K_Data</vt:lpstr>
      <vt:lpstr>A126095694K_Latest</vt:lpstr>
      <vt:lpstr>A126095698V</vt:lpstr>
      <vt:lpstr>A126095698V_Data</vt:lpstr>
      <vt:lpstr>A126095698V_Latest</vt:lpstr>
      <vt:lpstr>A126095702X</vt:lpstr>
      <vt:lpstr>A126095702X_Data</vt:lpstr>
      <vt:lpstr>A126095702X_Latest</vt:lpstr>
      <vt:lpstr>A126095706J</vt:lpstr>
      <vt:lpstr>A126095706J_Data</vt:lpstr>
      <vt:lpstr>A126095706J_Latest</vt:lpstr>
      <vt:lpstr>A126095710X</vt:lpstr>
      <vt:lpstr>A126095710X_Data</vt:lpstr>
      <vt:lpstr>A126095710X_Latest</vt:lpstr>
      <vt:lpstr>A126095714J</vt:lpstr>
      <vt:lpstr>A126095714J_Data</vt:lpstr>
      <vt:lpstr>A126095714J_Latest</vt:lpstr>
      <vt:lpstr>A126095718T</vt:lpstr>
      <vt:lpstr>A126095718T_Data</vt:lpstr>
      <vt:lpstr>A126095718T_Latest</vt:lpstr>
      <vt:lpstr>A126095722J</vt:lpstr>
      <vt:lpstr>A126095722J_Data</vt:lpstr>
      <vt:lpstr>A126095722J_Latest</vt:lpstr>
      <vt:lpstr>A126095726T</vt:lpstr>
      <vt:lpstr>A126095726T_Data</vt:lpstr>
      <vt:lpstr>A126095726T_Latest</vt:lpstr>
      <vt:lpstr>A126095730J</vt:lpstr>
      <vt:lpstr>A126095730J_Data</vt:lpstr>
      <vt:lpstr>A126095730J_Latest</vt:lpstr>
      <vt:lpstr>A126095734T</vt:lpstr>
      <vt:lpstr>A126095734T_Data</vt:lpstr>
      <vt:lpstr>A126095734T_Latest</vt:lpstr>
      <vt:lpstr>A126095738A</vt:lpstr>
      <vt:lpstr>A126095738A_Data</vt:lpstr>
      <vt:lpstr>A126095738A_Latest</vt:lpstr>
      <vt:lpstr>A126095742T</vt:lpstr>
      <vt:lpstr>A126095742T_Data</vt:lpstr>
      <vt:lpstr>A126095742T_Latest</vt:lpstr>
      <vt:lpstr>A126095746A</vt:lpstr>
      <vt:lpstr>A126095746A_Data</vt:lpstr>
      <vt:lpstr>A126095746A_Latest</vt:lpstr>
      <vt:lpstr>A126095750T</vt:lpstr>
      <vt:lpstr>A126095750T_Data</vt:lpstr>
      <vt:lpstr>A126095750T_Latest</vt:lpstr>
      <vt:lpstr>A126095754A</vt:lpstr>
      <vt:lpstr>A126095754A_Data</vt:lpstr>
      <vt:lpstr>A126095754A_Latest</vt:lpstr>
      <vt:lpstr>A126095758K</vt:lpstr>
      <vt:lpstr>A126095758K_Data</vt:lpstr>
      <vt:lpstr>A126095758K_Latest</vt:lpstr>
      <vt:lpstr>A126095762A</vt:lpstr>
      <vt:lpstr>A126095762A_Data</vt:lpstr>
      <vt:lpstr>A126095762A_Latest</vt:lpstr>
      <vt:lpstr>A126095766K</vt:lpstr>
      <vt:lpstr>A126095766K_Data</vt:lpstr>
      <vt:lpstr>A126095766K_Latest</vt:lpstr>
      <vt:lpstr>A126095770A</vt:lpstr>
      <vt:lpstr>A126095770A_Data</vt:lpstr>
      <vt:lpstr>A126095770A_Latest</vt:lpstr>
      <vt:lpstr>A126095774K</vt:lpstr>
      <vt:lpstr>A126095774K_Data</vt:lpstr>
      <vt:lpstr>A126095774K_Latest</vt:lpstr>
      <vt:lpstr>A126095778V</vt:lpstr>
      <vt:lpstr>A126095778V_Data</vt:lpstr>
      <vt:lpstr>A126095778V_Latest</vt:lpstr>
      <vt:lpstr>A126095782K</vt:lpstr>
      <vt:lpstr>A126095782K_Data</vt:lpstr>
      <vt:lpstr>A126095782K_Latest</vt:lpstr>
      <vt:lpstr>A126095786V</vt:lpstr>
      <vt:lpstr>A126095786V_Data</vt:lpstr>
      <vt:lpstr>A126095786V_Latest</vt:lpstr>
      <vt:lpstr>A126095790K</vt:lpstr>
      <vt:lpstr>A126095790K_Data</vt:lpstr>
      <vt:lpstr>A126095790K_Latest</vt:lpstr>
      <vt:lpstr>A126095794V</vt:lpstr>
      <vt:lpstr>A126095794V_Data</vt:lpstr>
      <vt:lpstr>A126095794V_Latest</vt:lpstr>
      <vt:lpstr>A126095798C</vt:lpstr>
      <vt:lpstr>A126095798C_Data</vt:lpstr>
      <vt:lpstr>A126095798C_Latest</vt:lpstr>
      <vt:lpstr>A126095802J</vt:lpstr>
      <vt:lpstr>A126095802J_Data</vt:lpstr>
      <vt:lpstr>A126095802J_Latest</vt:lpstr>
      <vt:lpstr>A126095806T</vt:lpstr>
      <vt:lpstr>A126095806T_Data</vt:lpstr>
      <vt:lpstr>A126095806T_Latest</vt:lpstr>
      <vt:lpstr>A126095810J</vt:lpstr>
      <vt:lpstr>A126095810J_Data</vt:lpstr>
      <vt:lpstr>A126095810J_Latest</vt:lpstr>
      <vt:lpstr>A126095814T</vt:lpstr>
      <vt:lpstr>A126095814T_Data</vt:lpstr>
      <vt:lpstr>A126095814T_Latest</vt:lpstr>
      <vt:lpstr>A126095818A</vt:lpstr>
      <vt:lpstr>A126095818A_Data</vt:lpstr>
      <vt:lpstr>A126095818A_Latest</vt:lpstr>
      <vt:lpstr>A126095822T</vt:lpstr>
      <vt:lpstr>A126095822T_Data</vt:lpstr>
      <vt:lpstr>A126095822T_Latest</vt:lpstr>
      <vt:lpstr>A126095826A</vt:lpstr>
      <vt:lpstr>A126095826A_Data</vt:lpstr>
      <vt:lpstr>A126095826A_Latest</vt:lpstr>
      <vt:lpstr>A126095830T</vt:lpstr>
      <vt:lpstr>A126095830T_Data</vt:lpstr>
      <vt:lpstr>A126095830T_Latest</vt:lpstr>
      <vt:lpstr>A126095834A</vt:lpstr>
      <vt:lpstr>A126095834A_Data</vt:lpstr>
      <vt:lpstr>A126095834A_Latest</vt:lpstr>
      <vt:lpstr>A126095838K</vt:lpstr>
      <vt:lpstr>A126095838K_Data</vt:lpstr>
      <vt:lpstr>A126095838K_Latest</vt:lpstr>
      <vt:lpstr>A126095842A</vt:lpstr>
      <vt:lpstr>A126095842A_Data</vt:lpstr>
      <vt:lpstr>A126095842A_Latest</vt:lpstr>
      <vt:lpstr>A126095846K</vt:lpstr>
      <vt:lpstr>A126095846K_Data</vt:lpstr>
      <vt:lpstr>A126095846K_Latest</vt:lpstr>
      <vt:lpstr>A126095850A</vt:lpstr>
      <vt:lpstr>A126095850A_Data</vt:lpstr>
      <vt:lpstr>A126095850A_Latest</vt:lpstr>
      <vt:lpstr>A126095854K</vt:lpstr>
      <vt:lpstr>A126095854K_Data</vt:lpstr>
      <vt:lpstr>A126095854K_Latest</vt:lpstr>
      <vt:lpstr>A126095858V</vt:lpstr>
      <vt:lpstr>A126095858V_Data</vt:lpstr>
      <vt:lpstr>A126095858V_Latest</vt:lpstr>
      <vt:lpstr>A126095862K</vt:lpstr>
      <vt:lpstr>A126095862K_Data</vt:lpstr>
      <vt:lpstr>A126095862K_Latest</vt:lpstr>
      <vt:lpstr>A126095866V</vt:lpstr>
      <vt:lpstr>A126095866V_Data</vt:lpstr>
      <vt:lpstr>A126095866V_Latest</vt:lpstr>
      <vt:lpstr>A126095870K</vt:lpstr>
      <vt:lpstr>A126095870K_Data</vt:lpstr>
      <vt:lpstr>A126095870K_Latest</vt:lpstr>
      <vt:lpstr>A126095874V</vt:lpstr>
      <vt:lpstr>A126095874V_Data</vt:lpstr>
      <vt:lpstr>A126095874V_Latest</vt:lpstr>
      <vt:lpstr>A126095878C</vt:lpstr>
      <vt:lpstr>A126095878C_Data</vt:lpstr>
      <vt:lpstr>A126095878C_Latest</vt:lpstr>
      <vt:lpstr>A126095882V</vt:lpstr>
      <vt:lpstr>A126095882V_Data</vt:lpstr>
      <vt:lpstr>A126095882V_Latest</vt:lpstr>
      <vt:lpstr>A126095886C</vt:lpstr>
      <vt:lpstr>A126095886C_Data</vt:lpstr>
      <vt:lpstr>A126095886C_Latest</vt:lpstr>
      <vt:lpstr>A126095890V</vt:lpstr>
      <vt:lpstr>A126095890V_Data</vt:lpstr>
      <vt:lpstr>A126095890V_Latest</vt:lpstr>
      <vt:lpstr>A126095894C</vt:lpstr>
      <vt:lpstr>A126095894C_Data</vt:lpstr>
      <vt:lpstr>A126095894C_Latest</vt:lpstr>
      <vt:lpstr>A126095898L</vt:lpstr>
      <vt:lpstr>A126095898L_Data</vt:lpstr>
      <vt:lpstr>A126095898L_Latest</vt:lpstr>
      <vt:lpstr>A126095902T</vt:lpstr>
      <vt:lpstr>A126095902T_Data</vt:lpstr>
      <vt:lpstr>A126095902T_Latest</vt:lpstr>
      <vt:lpstr>A126095906A</vt:lpstr>
      <vt:lpstr>A126095906A_Data</vt:lpstr>
      <vt:lpstr>A126095906A_Latest</vt:lpstr>
      <vt:lpstr>A126095910T</vt:lpstr>
      <vt:lpstr>A126095910T_Data</vt:lpstr>
      <vt:lpstr>A126095910T_Latest</vt:lpstr>
      <vt:lpstr>A126095914A</vt:lpstr>
      <vt:lpstr>A126095914A_Data</vt:lpstr>
      <vt:lpstr>A126095914A_Latest</vt:lpstr>
      <vt:lpstr>A126095918K</vt:lpstr>
      <vt:lpstr>A126095918K_Data</vt:lpstr>
      <vt:lpstr>A126095918K_Latest</vt:lpstr>
      <vt:lpstr>A126095922A</vt:lpstr>
      <vt:lpstr>A126095922A_Data</vt:lpstr>
      <vt:lpstr>A126095922A_Latest</vt:lpstr>
      <vt:lpstr>A126095926K</vt:lpstr>
      <vt:lpstr>A126095926K_Data</vt:lpstr>
      <vt:lpstr>A126095926K_Latest</vt:lpstr>
      <vt:lpstr>A126095930A</vt:lpstr>
      <vt:lpstr>A126095930A_Data</vt:lpstr>
      <vt:lpstr>A126095930A_Latest</vt:lpstr>
      <vt:lpstr>A126095934K</vt:lpstr>
      <vt:lpstr>A126095934K_Data</vt:lpstr>
      <vt:lpstr>A126095934K_Latest</vt:lpstr>
      <vt:lpstr>A126095938V</vt:lpstr>
      <vt:lpstr>A126095938V_Data</vt:lpstr>
      <vt:lpstr>A126095938V_Latest</vt:lpstr>
      <vt:lpstr>A126095942K</vt:lpstr>
      <vt:lpstr>A126095942K_Data</vt:lpstr>
      <vt:lpstr>A126095942K_Latest</vt:lpstr>
      <vt:lpstr>A126095946V</vt:lpstr>
      <vt:lpstr>A126095946V_Data</vt:lpstr>
      <vt:lpstr>A126095946V_Latest</vt:lpstr>
      <vt:lpstr>A126095950K</vt:lpstr>
      <vt:lpstr>A126095950K_Data</vt:lpstr>
      <vt:lpstr>A126095950K_Latest</vt:lpstr>
      <vt:lpstr>A126095954V</vt:lpstr>
      <vt:lpstr>A126095954V_Data</vt:lpstr>
      <vt:lpstr>A126095954V_Latest</vt:lpstr>
      <vt:lpstr>A126095958C</vt:lpstr>
      <vt:lpstr>A126095958C_Data</vt:lpstr>
      <vt:lpstr>A126095958C_Latest</vt:lpstr>
      <vt:lpstr>A126095962V</vt:lpstr>
      <vt:lpstr>A126095962V_Data</vt:lpstr>
      <vt:lpstr>A126095962V_Latest</vt:lpstr>
      <vt:lpstr>A126095966C</vt:lpstr>
      <vt:lpstr>A126095966C_Data</vt:lpstr>
      <vt:lpstr>A126095966C_Latest</vt:lpstr>
      <vt:lpstr>A126095970V</vt:lpstr>
      <vt:lpstr>A126095970V_Data</vt:lpstr>
      <vt:lpstr>A126095970V_Latest</vt:lpstr>
      <vt:lpstr>A126095974C</vt:lpstr>
      <vt:lpstr>A126095974C_Data</vt:lpstr>
      <vt:lpstr>A126095974C_Latest</vt:lpstr>
      <vt:lpstr>A126095978L</vt:lpstr>
      <vt:lpstr>A126095978L_Data</vt:lpstr>
      <vt:lpstr>A126095978L_Latest</vt:lpstr>
      <vt:lpstr>A126095982C</vt:lpstr>
      <vt:lpstr>A126095982C_Data</vt:lpstr>
      <vt:lpstr>A126095982C_Latest</vt:lpstr>
      <vt:lpstr>A126095986L</vt:lpstr>
      <vt:lpstr>A126095986L_Data</vt:lpstr>
      <vt:lpstr>A126095986L_Latest</vt:lpstr>
      <vt:lpstr>A126095990C</vt:lpstr>
      <vt:lpstr>A126095990C_Data</vt:lpstr>
      <vt:lpstr>A126095990C_Latest</vt:lpstr>
      <vt:lpstr>A126095994L</vt:lpstr>
      <vt:lpstr>A126095994L_Data</vt:lpstr>
      <vt:lpstr>A126095994L_Latest</vt:lpstr>
      <vt:lpstr>A126095998W</vt:lpstr>
      <vt:lpstr>A126095998W_Data</vt:lpstr>
      <vt:lpstr>A126095998W_Latest</vt:lpstr>
      <vt:lpstr>A126096002C</vt:lpstr>
      <vt:lpstr>A126096002C_Data</vt:lpstr>
      <vt:lpstr>A126096002C_Latest</vt:lpstr>
      <vt:lpstr>A126096006L</vt:lpstr>
      <vt:lpstr>A126096006L_Data</vt:lpstr>
      <vt:lpstr>A126096006L_Latest</vt:lpstr>
      <vt:lpstr>A126096010C</vt:lpstr>
      <vt:lpstr>A126096010C_Data</vt:lpstr>
      <vt:lpstr>A126096010C_Latest</vt:lpstr>
      <vt:lpstr>A126096014L</vt:lpstr>
      <vt:lpstr>A126096014L_Data</vt:lpstr>
      <vt:lpstr>A126096014L_Latest</vt:lpstr>
      <vt:lpstr>A126096018W</vt:lpstr>
      <vt:lpstr>A126096018W_Data</vt:lpstr>
      <vt:lpstr>A126096018W_Latest</vt:lpstr>
      <vt:lpstr>A126096022L</vt:lpstr>
      <vt:lpstr>A126096022L_Data</vt:lpstr>
      <vt:lpstr>A126096022L_Latest</vt:lpstr>
      <vt:lpstr>A126096026W</vt:lpstr>
      <vt:lpstr>A126096026W_Data</vt:lpstr>
      <vt:lpstr>A126096026W_Latest</vt:lpstr>
      <vt:lpstr>A126096030L</vt:lpstr>
      <vt:lpstr>A126096030L_Data</vt:lpstr>
      <vt:lpstr>A126096030L_Latest</vt:lpstr>
      <vt:lpstr>A126096034W</vt:lpstr>
      <vt:lpstr>A126096034W_Data</vt:lpstr>
      <vt:lpstr>A126096034W_Latest</vt:lpstr>
      <vt:lpstr>A126096038F</vt:lpstr>
      <vt:lpstr>A126096038F_Data</vt:lpstr>
      <vt:lpstr>A126096038F_Latest</vt:lpstr>
      <vt:lpstr>A126096042W</vt:lpstr>
      <vt:lpstr>A126096042W_Data</vt:lpstr>
      <vt:lpstr>A126096042W_Latest</vt:lpstr>
      <vt:lpstr>A126096046F</vt:lpstr>
      <vt:lpstr>A126096046F_Data</vt:lpstr>
      <vt:lpstr>A126096046F_Latest</vt:lpstr>
      <vt:lpstr>A126096050W</vt:lpstr>
      <vt:lpstr>A126096050W_Data</vt:lpstr>
      <vt:lpstr>A126096050W_Latest</vt:lpstr>
      <vt:lpstr>A126096054F</vt:lpstr>
      <vt:lpstr>A126096054F_Data</vt:lpstr>
      <vt:lpstr>A126096054F_Latest</vt:lpstr>
      <vt:lpstr>A126096058R</vt:lpstr>
      <vt:lpstr>A126096058R_Data</vt:lpstr>
      <vt:lpstr>A126096058R_Latest</vt:lpstr>
      <vt:lpstr>A126096062F</vt:lpstr>
      <vt:lpstr>A126096062F_Data</vt:lpstr>
      <vt:lpstr>A126096062F_Latest</vt:lpstr>
      <vt:lpstr>A126096066R</vt:lpstr>
      <vt:lpstr>A126096066R_Data</vt:lpstr>
      <vt:lpstr>A126096066R_Latest</vt:lpstr>
      <vt:lpstr>A126096070F</vt:lpstr>
      <vt:lpstr>A126096070F_Data</vt:lpstr>
      <vt:lpstr>A126096070F_Latest</vt:lpstr>
      <vt:lpstr>A126096074R</vt:lpstr>
      <vt:lpstr>A126096074R_Data</vt:lpstr>
      <vt:lpstr>A126096074R_Latest</vt:lpstr>
      <vt:lpstr>A126096078X</vt:lpstr>
      <vt:lpstr>A126096078X_Data</vt:lpstr>
      <vt:lpstr>A126096078X_Latest</vt:lpstr>
      <vt:lpstr>A126096082R</vt:lpstr>
      <vt:lpstr>A126096082R_Data</vt:lpstr>
      <vt:lpstr>A126096082R_Latest</vt:lpstr>
      <vt:lpstr>A126096086X</vt:lpstr>
      <vt:lpstr>A126096086X_Data</vt:lpstr>
      <vt:lpstr>A126096086X_Latest</vt:lpstr>
      <vt:lpstr>A126096090R</vt:lpstr>
      <vt:lpstr>A126096090R_Data</vt:lpstr>
      <vt:lpstr>A126096090R_Latest</vt:lpstr>
      <vt:lpstr>A126096094X</vt:lpstr>
      <vt:lpstr>A126096094X_Data</vt:lpstr>
      <vt:lpstr>A126096094X_Latest</vt:lpstr>
      <vt:lpstr>A126096098J</vt:lpstr>
      <vt:lpstr>A126096098J_Data</vt:lpstr>
      <vt:lpstr>A126096098J_Latest</vt:lpstr>
      <vt:lpstr>A126096102L</vt:lpstr>
      <vt:lpstr>A126096102L_Data</vt:lpstr>
      <vt:lpstr>A126096102L_Latest</vt:lpstr>
      <vt:lpstr>A126096106W</vt:lpstr>
      <vt:lpstr>A126096106W_Data</vt:lpstr>
      <vt:lpstr>A126096106W_Latest</vt:lpstr>
      <vt:lpstr>A126096110L</vt:lpstr>
      <vt:lpstr>A126096110L_Data</vt:lpstr>
      <vt:lpstr>A126096110L_Latest</vt:lpstr>
      <vt:lpstr>A126096114W</vt:lpstr>
      <vt:lpstr>A126096114W_Data</vt:lpstr>
      <vt:lpstr>A126096114W_Latest</vt:lpstr>
      <vt:lpstr>A126096118F</vt:lpstr>
      <vt:lpstr>A126096118F_Data</vt:lpstr>
      <vt:lpstr>A126096118F_Latest</vt:lpstr>
      <vt:lpstr>A126096122W</vt:lpstr>
      <vt:lpstr>A126096122W_Data</vt:lpstr>
      <vt:lpstr>A126096122W_Latest</vt:lpstr>
      <vt:lpstr>A126096126F</vt:lpstr>
      <vt:lpstr>A126096126F_Data</vt:lpstr>
      <vt:lpstr>A126096126F_Latest</vt:lpstr>
      <vt:lpstr>A126096130W</vt:lpstr>
      <vt:lpstr>A126096130W_Data</vt:lpstr>
      <vt:lpstr>A126096130W_Latest</vt:lpstr>
      <vt:lpstr>A126096134F</vt:lpstr>
      <vt:lpstr>A126096134F_Data</vt:lpstr>
      <vt:lpstr>A126096134F_Latest</vt:lpstr>
      <vt:lpstr>A126096138R</vt:lpstr>
      <vt:lpstr>A126096138R_Data</vt:lpstr>
      <vt:lpstr>A126096138R_Latest</vt:lpstr>
      <vt:lpstr>A126096142F</vt:lpstr>
      <vt:lpstr>A126096142F_Data</vt:lpstr>
      <vt:lpstr>A126096142F_Latest</vt:lpstr>
      <vt:lpstr>A126096146R</vt:lpstr>
      <vt:lpstr>A126096146R_Data</vt:lpstr>
      <vt:lpstr>A126096146R_Latest</vt:lpstr>
      <vt:lpstr>A126096150F</vt:lpstr>
      <vt:lpstr>A126096150F_Data</vt:lpstr>
      <vt:lpstr>A126096150F_Latest</vt:lpstr>
      <vt:lpstr>A126096154R</vt:lpstr>
      <vt:lpstr>A126096154R_Data</vt:lpstr>
      <vt:lpstr>A126096154R_Latest</vt:lpstr>
      <vt:lpstr>A126096158X</vt:lpstr>
      <vt:lpstr>A126096158X_Data</vt:lpstr>
      <vt:lpstr>A126096158X_Latest</vt:lpstr>
      <vt:lpstr>A126096162R</vt:lpstr>
      <vt:lpstr>A126096162R_Data</vt:lpstr>
      <vt:lpstr>A126096162R_Latest</vt:lpstr>
      <vt:lpstr>A126096166X</vt:lpstr>
      <vt:lpstr>A126096166X_Data</vt:lpstr>
      <vt:lpstr>A126096166X_Latest</vt:lpstr>
      <vt:lpstr>A126096170R</vt:lpstr>
      <vt:lpstr>A126096170R_Data</vt:lpstr>
      <vt:lpstr>A126096170R_Latest</vt:lpstr>
      <vt:lpstr>A126096174X</vt:lpstr>
      <vt:lpstr>A126096174X_Data</vt:lpstr>
      <vt:lpstr>A126096174X_Latest</vt:lpstr>
      <vt:lpstr>A126096178J</vt:lpstr>
      <vt:lpstr>A126096178J_Data</vt:lpstr>
      <vt:lpstr>A126096178J_Latest</vt:lpstr>
      <vt:lpstr>A126096182X</vt:lpstr>
      <vt:lpstr>A126096182X_Data</vt:lpstr>
      <vt:lpstr>A126096182X_Latest</vt:lpstr>
      <vt:lpstr>A126096186J</vt:lpstr>
      <vt:lpstr>A126096186J_Data</vt:lpstr>
      <vt:lpstr>A126096186J_Latest</vt:lpstr>
      <vt:lpstr>A126096190X</vt:lpstr>
      <vt:lpstr>A126096190X_Data</vt:lpstr>
      <vt:lpstr>A126096190X_Latest</vt:lpstr>
      <vt:lpstr>A126096194J</vt:lpstr>
      <vt:lpstr>A126096194J_Data</vt:lpstr>
      <vt:lpstr>A126096194J_Latest</vt:lpstr>
      <vt:lpstr>A126096198T</vt:lpstr>
      <vt:lpstr>A126096198T_Data</vt:lpstr>
      <vt:lpstr>A126096198T_Latest</vt:lpstr>
      <vt:lpstr>A126096202W</vt:lpstr>
      <vt:lpstr>A126096202W_Data</vt:lpstr>
      <vt:lpstr>A126096202W_Latest</vt:lpstr>
      <vt:lpstr>A126096206F</vt:lpstr>
      <vt:lpstr>A126096206F_Data</vt:lpstr>
      <vt:lpstr>A126096206F_Latest</vt:lpstr>
      <vt:lpstr>A126096210W</vt:lpstr>
      <vt:lpstr>A126096210W_Data</vt:lpstr>
      <vt:lpstr>A126096210W_Latest</vt:lpstr>
      <vt:lpstr>A126096214F</vt:lpstr>
      <vt:lpstr>A126096214F_Data</vt:lpstr>
      <vt:lpstr>A126096214F_Latest</vt:lpstr>
      <vt:lpstr>A126097338A</vt:lpstr>
      <vt:lpstr>A126097338A_Data</vt:lpstr>
      <vt:lpstr>A126097338A_Latest</vt:lpstr>
      <vt:lpstr>A126097342T</vt:lpstr>
      <vt:lpstr>A126097342T_Data</vt:lpstr>
      <vt:lpstr>A126097342T_Latest</vt:lpstr>
      <vt:lpstr>A126097346A</vt:lpstr>
      <vt:lpstr>A126097346A_Data</vt:lpstr>
      <vt:lpstr>A126097346A_Latest</vt:lpstr>
      <vt:lpstr>A126097350T</vt:lpstr>
      <vt:lpstr>A126097350T_Data</vt:lpstr>
      <vt:lpstr>A126097350T_Latest</vt:lpstr>
      <vt:lpstr>A126097354A</vt:lpstr>
      <vt:lpstr>A126097354A_Data</vt:lpstr>
      <vt:lpstr>A126097354A_Latest</vt:lpstr>
      <vt:lpstr>A126097358K</vt:lpstr>
      <vt:lpstr>A126097358K_Data</vt:lpstr>
      <vt:lpstr>A126097358K_Latest</vt:lpstr>
      <vt:lpstr>A126097362A</vt:lpstr>
      <vt:lpstr>A126097362A_Data</vt:lpstr>
      <vt:lpstr>A126097362A_Latest</vt:lpstr>
      <vt:lpstr>A126097366K</vt:lpstr>
      <vt:lpstr>A126097366K_Data</vt:lpstr>
      <vt:lpstr>A126097366K_Latest</vt:lpstr>
      <vt:lpstr>A126097370A</vt:lpstr>
      <vt:lpstr>A126097370A_Data</vt:lpstr>
      <vt:lpstr>A126097370A_Latest</vt:lpstr>
      <vt:lpstr>A126097374K</vt:lpstr>
      <vt:lpstr>A126097374K_Data</vt:lpstr>
      <vt:lpstr>A126097374K_Latest</vt:lpstr>
      <vt:lpstr>A126097378V</vt:lpstr>
      <vt:lpstr>A126097378V_Data</vt:lpstr>
      <vt:lpstr>A126097378V_Latest</vt:lpstr>
      <vt:lpstr>A126097382K</vt:lpstr>
      <vt:lpstr>A126097382K_Data</vt:lpstr>
      <vt:lpstr>A126097382K_Latest</vt:lpstr>
      <vt:lpstr>A126097386V</vt:lpstr>
      <vt:lpstr>A126097386V_Data</vt:lpstr>
      <vt:lpstr>A126097386V_Latest</vt:lpstr>
      <vt:lpstr>A126097390K</vt:lpstr>
      <vt:lpstr>A126097390K_Data</vt:lpstr>
      <vt:lpstr>A126097390K_Latest</vt:lpstr>
      <vt:lpstr>A126097394V</vt:lpstr>
      <vt:lpstr>A126097394V_Data</vt:lpstr>
      <vt:lpstr>A126097394V_Latest</vt:lpstr>
      <vt:lpstr>A126097398C</vt:lpstr>
      <vt:lpstr>A126097398C_Data</vt:lpstr>
      <vt:lpstr>A126097398C_Latest</vt:lpstr>
      <vt:lpstr>A126097402J</vt:lpstr>
      <vt:lpstr>A126097402J_Data</vt:lpstr>
      <vt:lpstr>A126097402J_Latest</vt:lpstr>
      <vt:lpstr>A126097406T</vt:lpstr>
      <vt:lpstr>A126097406T_Data</vt:lpstr>
      <vt:lpstr>A126097406T_Latest</vt:lpstr>
      <vt:lpstr>A126097410J</vt:lpstr>
      <vt:lpstr>A126097410J_Data</vt:lpstr>
      <vt:lpstr>A126097410J_Latest</vt:lpstr>
      <vt:lpstr>A126097414T</vt:lpstr>
      <vt:lpstr>A126097414T_Data</vt:lpstr>
      <vt:lpstr>A126097414T_Latest</vt:lpstr>
      <vt:lpstr>A126097418A</vt:lpstr>
      <vt:lpstr>A126097418A_Data</vt:lpstr>
      <vt:lpstr>A126097418A_Latest</vt:lpstr>
      <vt:lpstr>A126097422T</vt:lpstr>
      <vt:lpstr>A126097422T_Data</vt:lpstr>
      <vt:lpstr>A126097422T_Latest</vt:lpstr>
      <vt:lpstr>A126097426A</vt:lpstr>
      <vt:lpstr>A126097426A_Data</vt:lpstr>
      <vt:lpstr>A126097426A_Latest</vt:lpstr>
      <vt:lpstr>A126097430T</vt:lpstr>
      <vt:lpstr>A126097430T_Data</vt:lpstr>
      <vt:lpstr>A126097430T_Latest</vt:lpstr>
      <vt:lpstr>A126097434A</vt:lpstr>
      <vt:lpstr>A126097434A_Data</vt:lpstr>
      <vt:lpstr>A126097434A_Latest</vt:lpstr>
      <vt:lpstr>A126097438K</vt:lpstr>
      <vt:lpstr>A126097438K_Data</vt:lpstr>
      <vt:lpstr>A126097438K_Latest</vt:lpstr>
      <vt:lpstr>A126097442A</vt:lpstr>
      <vt:lpstr>A126097442A_Data</vt:lpstr>
      <vt:lpstr>A126097442A_Latest</vt:lpstr>
      <vt:lpstr>A126097446K</vt:lpstr>
      <vt:lpstr>A126097446K_Data</vt:lpstr>
      <vt:lpstr>A126097446K_Latest</vt:lpstr>
      <vt:lpstr>A126097450A</vt:lpstr>
      <vt:lpstr>A126097450A_Data</vt:lpstr>
      <vt:lpstr>A126097450A_Latest</vt:lpstr>
      <vt:lpstr>A126097454K</vt:lpstr>
      <vt:lpstr>A126097454K_Data</vt:lpstr>
      <vt:lpstr>A126097454K_Latest</vt:lpstr>
      <vt:lpstr>A126097458V</vt:lpstr>
      <vt:lpstr>A126097458V_Data</vt:lpstr>
      <vt:lpstr>A126097458V_Latest</vt:lpstr>
      <vt:lpstr>A126097462K</vt:lpstr>
      <vt:lpstr>A126097462K_Data</vt:lpstr>
      <vt:lpstr>A126097462K_Latest</vt:lpstr>
      <vt:lpstr>A126097466V</vt:lpstr>
      <vt:lpstr>A126097466V_Data</vt:lpstr>
      <vt:lpstr>A126097466V_Latest</vt:lpstr>
      <vt:lpstr>A126097470K</vt:lpstr>
      <vt:lpstr>A126097470K_Data</vt:lpstr>
      <vt:lpstr>A126097470K_Latest</vt:lpstr>
      <vt:lpstr>A126097474V</vt:lpstr>
      <vt:lpstr>A126097474V_Data</vt:lpstr>
      <vt:lpstr>A126097474V_Latest</vt:lpstr>
      <vt:lpstr>A126098598R</vt:lpstr>
      <vt:lpstr>A126098598R_Data</vt:lpstr>
      <vt:lpstr>A126098598R_Latest</vt:lpstr>
      <vt:lpstr>A126098602V</vt:lpstr>
      <vt:lpstr>A126098602V_Data</vt:lpstr>
      <vt:lpstr>A126098602V_Latest</vt:lpstr>
      <vt:lpstr>A126098606C</vt:lpstr>
      <vt:lpstr>A126098606C_Data</vt:lpstr>
      <vt:lpstr>A126098606C_Latest</vt:lpstr>
      <vt:lpstr>A126098610V</vt:lpstr>
      <vt:lpstr>A126098610V_Data</vt:lpstr>
      <vt:lpstr>A126098610V_Latest</vt:lpstr>
      <vt:lpstr>A126098614C</vt:lpstr>
      <vt:lpstr>A126098614C_Data</vt:lpstr>
      <vt:lpstr>A126098614C_Latest</vt:lpstr>
      <vt:lpstr>A126098618L</vt:lpstr>
      <vt:lpstr>A126098618L_Data</vt:lpstr>
      <vt:lpstr>A126098618L_Latest</vt:lpstr>
      <vt:lpstr>A126098622C</vt:lpstr>
      <vt:lpstr>A126098622C_Data</vt:lpstr>
      <vt:lpstr>A126098622C_Latest</vt:lpstr>
      <vt:lpstr>A126098626L</vt:lpstr>
      <vt:lpstr>A126098626L_Data</vt:lpstr>
      <vt:lpstr>A126098626L_Latest</vt:lpstr>
      <vt:lpstr>A126098630C</vt:lpstr>
      <vt:lpstr>A126098630C_Data</vt:lpstr>
      <vt:lpstr>A126098630C_Latest</vt:lpstr>
      <vt:lpstr>A126098634L</vt:lpstr>
      <vt:lpstr>A126098634L_Data</vt:lpstr>
      <vt:lpstr>A126098634L_Latest</vt:lpstr>
      <vt:lpstr>A126098638W</vt:lpstr>
      <vt:lpstr>A126098638W_Data</vt:lpstr>
      <vt:lpstr>A126098638W_Latest</vt:lpstr>
      <vt:lpstr>A126098642L</vt:lpstr>
      <vt:lpstr>A126098642L_Data</vt:lpstr>
      <vt:lpstr>A126098642L_Latest</vt:lpstr>
      <vt:lpstr>A126098646W</vt:lpstr>
      <vt:lpstr>A126098646W_Data</vt:lpstr>
      <vt:lpstr>A126098646W_Latest</vt:lpstr>
      <vt:lpstr>A126098650L</vt:lpstr>
      <vt:lpstr>A126098650L_Data</vt:lpstr>
      <vt:lpstr>A126098650L_Latest</vt:lpstr>
      <vt:lpstr>A126098654W</vt:lpstr>
      <vt:lpstr>A126098654W_Data</vt:lpstr>
      <vt:lpstr>A126098654W_Latest</vt:lpstr>
      <vt:lpstr>A126098658F</vt:lpstr>
      <vt:lpstr>A126098658F_Data</vt:lpstr>
      <vt:lpstr>A126098658F_Latest</vt:lpstr>
      <vt:lpstr>A126098662W</vt:lpstr>
      <vt:lpstr>A126098662W_Data</vt:lpstr>
      <vt:lpstr>A126098662W_Latest</vt:lpstr>
      <vt:lpstr>A126098666F</vt:lpstr>
      <vt:lpstr>A126098666F_Data</vt:lpstr>
      <vt:lpstr>A126098666F_Latest</vt:lpstr>
      <vt:lpstr>A126098670W</vt:lpstr>
      <vt:lpstr>A126098670W_Data</vt:lpstr>
      <vt:lpstr>A126098670W_Latest</vt:lpstr>
      <vt:lpstr>A126098674F</vt:lpstr>
      <vt:lpstr>A126098674F_Data</vt:lpstr>
      <vt:lpstr>A126098674F_Latest</vt:lpstr>
      <vt:lpstr>A126098678R</vt:lpstr>
      <vt:lpstr>A126098678R_Data</vt:lpstr>
      <vt:lpstr>A126098678R_Latest</vt:lpstr>
      <vt:lpstr>A126098682F</vt:lpstr>
      <vt:lpstr>A126098682F_Data</vt:lpstr>
      <vt:lpstr>A126098682F_Latest</vt:lpstr>
      <vt:lpstr>A126098686R</vt:lpstr>
      <vt:lpstr>A126098686R_Data</vt:lpstr>
      <vt:lpstr>A126098686R_Latest</vt:lpstr>
      <vt:lpstr>A126098690F</vt:lpstr>
      <vt:lpstr>A126098690F_Data</vt:lpstr>
      <vt:lpstr>A126098690F_Latest</vt:lpstr>
      <vt:lpstr>A126098694R</vt:lpstr>
      <vt:lpstr>A126098694R_Data</vt:lpstr>
      <vt:lpstr>A126098694R_Latest</vt:lpstr>
      <vt:lpstr>A126098698X</vt:lpstr>
      <vt:lpstr>A126098698X_Data</vt:lpstr>
      <vt:lpstr>A126098698X_Latest</vt:lpstr>
      <vt:lpstr>A126098702C</vt:lpstr>
      <vt:lpstr>A126098702C_Data</vt:lpstr>
      <vt:lpstr>A126098702C_Latest</vt:lpstr>
      <vt:lpstr>A126098706L</vt:lpstr>
      <vt:lpstr>A126098706L_Data</vt:lpstr>
      <vt:lpstr>A126098706L_Latest</vt:lpstr>
      <vt:lpstr>A126098710C</vt:lpstr>
      <vt:lpstr>A126098710C_Data</vt:lpstr>
      <vt:lpstr>A126098710C_Latest</vt:lpstr>
      <vt:lpstr>A126098714L</vt:lpstr>
      <vt:lpstr>A126098714L_Data</vt:lpstr>
      <vt:lpstr>A126098714L_Latest</vt:lpstr>
      <vt:lpstr>A126098718W</vt:lpstr>
      <vt:lpstr>A126098718W_Data</vt:lpstr>
      <vt:lpstr>A126098718W_Latest</vt:lpstr>
      <vt:lpstr>A126098722L</vt:lpstr>
      <vt:lpstr>A126098722L_Data</vt:lpstr>
      <vt:lpstr>A126098722L_Latest</vt:lpstr>
      <vt:lpstr>A126098726W</vt:lpstr>
      <vt:lpstr>A126098726W_Data</vt:lpstr>
      <vt:lpstr>A126098726W_Latest</vt:lpstr>
      <vt:lpstr>A126098730L</vt:lpstr>
      <vt:lpstr>A126098730L_Data</vt:lpstr>
      <vt:lpstr>A126098730L_Latest</vt:lpstr>
      <vt:lpstr>A126098734W</vt:lpstr>
      <vt:lpstr>A126098734W_Data</vt:lpstr>
      <vt:lpstr>A126098734W_Latest</vt:lpstr>
      <vt:lpstr>A126099858T</vt:lpstr>
      <vt:lpstr>A126099858T_Data</vt:lpstr>
      <vt:lpstr>A126099858T_Latest</vt:lpstr>
      <vt:lpstr>A126099862J</vt:lpstr>
      <vt:lpstr>A126099862J_Data</vt:lpstr>
      <vt:lpstr>A126099862J_Latest</vt:lpstr>
      <vt:lpstr>A126099866T</vt:lpstr>
      <vt:lpstr>A126099866T_Data</vt:lpstr>
      <vt:lpstr>A126099866T_Latest</vt:lpstr>
      <vt:lpstr>A126099870J</vt:lpstr>
      <vt:lpstr>A126099870J_Data</vt:lpstr>
      <vt:lpstr>A126099870J_Latest</vt:lpstr>
      <vt:lpstr>A126099874T</vt:lpstr>
      <vt:lpstr>A126099874T_Data</vt:lpstr>
      <vt:lpstr>A126099874T_Latest</vt:lpstr>
      <vt:lpstr>A126099878A</vt:lpstr>
      <vt:lpstr>A126099878A_Data</vt:lpstr>
      <vt:lpstr>A126099878A_Latest</vt:lpstr>
      <vt:lpstr>A126099882T</vt:lpstr>
      <vt:lpstr>A126099882T_Data</vt:lpstr>
      <vt:lpstr>A126099882T_Latest</vt:lpstr>
      <vt:lpstr>A126099886A</vt:lpstr>
      <vt:lpstr>A126099886A_Data</vt:lpstr>
      <vt:lpstr>A126099886A_Latest</vt:lpstr>
      <vt:lpstr>A126099890T</vt:lpstr>
      <vt:lpstr>A126099890T_Data</vt:lpstr>
      <vt:lpstr>A126099890T_Latest</vt:lpstr>
      <vt:lpstr>A126099894A</vt:lpstr>
      <vt:lpstr>A126099894A_Data</vt:lpstr>
      <vt:lpstr>A126099894A_Latest</vt:lpstr>
      <vt:lpstr>A126099898K</vt:lpstr>
      <vt:lpstr>A126099898K_Data</vt:lpstr>
      <vt:lpstr>A126099898K_Latest</vt:lpstr>
      <vt:lpstr>A126099902R</vt:lpstr>
      <vt:lpstr>A126099902R_Data</vt:lpstr>
      <vt:lpstr>A126099902R_Latest</vt:lpstr>
      <vt:lpstr>A126099906X</vt:lpstr>
      <vt:lpstr>A126099906X_Data</vt:lpstr>
      <vt:lpstr>A126099906X_Latest</vt:lpstr>
      <vt:lpstr>A126099910R</vt:lpstr>
      <vt:lpstr>A126099910R_Data</vt:lpstr>
      <vt:lpstr>A126099910R_Latest</vt:lpstr>
      <vt:lpstr>A126099914X</vt:lpstr>
      <vt:lpstr>A126099914X_Data</vt:lpstr>
      <vt:lpstr>A126099914X_Latest</vt:lpstr>
      <vt:lpstr>A126099918J</vt:lpstr>
      <vt:lpstr>A126099918J_Data</vt:lpstr>
      <vt:lpstr>A126099918J_Latest</vt:lpstr>
      <vt:lpstr>A126099922X</vt:lpstr>
      <vt:lpstr>A126099922X_Data</vt:lpstr>
      <vt:lpstr>A126099922X_Latest</vt:lpstr>
      <vt:lpstr>A126099926J</vt:lpstr>
      <vt:lpstr>A126099926J_Data</vt:lpstr>
      <vt:lpstr>A126099926J_Latest</vt:lpstr>
      <vt:lpstr>A126099930X</vt:lpstr>
      <vt:lpstr>A126099930X_Data</vt:lpstr>
      <vt:lpstr>A126099930X_Latest</vt:lpstr>
      <vt:lpstr>A126099934J</vt:lpstr>
      <vt:lpstr>A126099934J_Data</vt:lpstr>
      <vt:lpstr>A126099934J_Latest</vt:lpstr>
      <vt:lpstr>A126099938T</vt:lpstr>
      <vt:lpstr>A126099938T_Data</vt:lpstr>
      <vt:lpstr>A126099938T_Latest</vt:lpstr>
      <vt:lpstr>A126099942J</vt:lpstr>
      <vt:lpstr>A126099942J_Data</vt:lpstr>
      <vt:lpstr>A126099942J_Latest</vt:lpstr>
      <vt:lpstr>A126099946T</vt:lpstr>
      <vt:lpstr>A126099946T_Data</vt:lpstr>
      <vt:lpstr>A126099946T_Latest</vt:lpstr>
      <vt:lpstr>A126099950J</vt:lpstr>
      <vt:lpstr>A126099950J_Data</vt:lpstr>
      <vt:lpstr>A126099950J_Latest</vt:lpstr>
      <vt:lpstr>A126099954T</vt:lpstr>
      <vt:lpstr>A126099954T_Data</vt:lpstr>
      <vt:lpstr>A126099954T_Latest</vt:lpstr>
      <vt:lpstr>A126099958A</vt:lpstr>
      <vt:lpstr>A126099958A_Data</vt:lpstr>
      <vt:lpstr>A126099958A_Latest</vt:lpstr>
      <vt:lpstr>A126099962T</vt:lpstr>
      <vt:lpstr>A126099962T_Data</vt:lpstr>
      <vt:lpstr>A126099962T_Latest</vt:lpstr>
      <vt:lpstr>A126099966A</vt:lpstr>
      <vt:lpstr>A126099966A_Data</vt:lpstr>
      <vt:lpstr>A126099966A_Latest</vt:lpstr>
      <vt:lpstr>A126099970T</vt:lpstr>
      <vt:lpstr>A126099970T_Data</vt:lpstr>
      <vt:lpstr>A126099970T_Latest</vt:lpstr>
      <vt:lpstr>A126099974A</vt:lpstr>
      <vt:lpstr>A126099974A_Data</vt:lpstr>
      <vt:lpstr>A126099974A_Latest</vt:lpstr>
      <vt:lpstr>A126099978K</vt:lpstr>
      <vt:lpstr>A126099978K_Data</vt:lpstr>
      <vt:lpstr>A126099978K_Latest</vt:lpstr>
      <vt:lpstr>A126099982A</vt:lpstr>
      <vt:lpstr>A126099982A_Data</vt:lpstr>
      <vt:lpstr>A126099982A_Latest</vt:lpstr>
      <vt:lpstr>A126099986K</vt:lpstr>
      <vt:lpstr>A126099986K_Data</vt:lpstr>
      <vt:lpstr>A126099986K_Latest</vt:lpstr>
      <vt:lpstr>A126099990A</vt:lpstr>
      <vt:lpstr>A126099990A_Data</vt:lpstr>
      <vt:lpstr>A126099990A_Latest</vt:lpstr>
      <vt:lpstr>A126099994K</vt:lpstr>
      <vt:lpstr>A126099994K_Data</vt:lpstr>
      <vt:lpstr>A126099994K_Latest</vt:lpstr>
      <vt:lpstr>A126101118K</vt:lpstr>
      <vt:lpstr>A126101118K_Data</vt:lpstr>
      <vt:lpstr>A126101118K_Latest</vt:lpstr>
      <vt:lpstr>A126101122A</vt:lpstr>
      <vt:lpstr>A126101122A_Data</vt:lpstr>
      <vt:lpstr>A126101122A_Latest</vt:lpstr>
      <vt:lpstr>A126101126K</vt:lpstr>
      <vt:lpstr>A126101126K_Data</vt:lpstr>
      <vt:lpstr>A126101126K_Latest</vt:lpstr>
      <vt:lpstr>A126101130A</vt:lpstr>
      <vt:lpstr>A126101130A_Data</vt:lpstr>
      <vt:lpstr>A126101130A_Latest</vt:lpstr>
      <vt:lpstr>A126101134K</vt:lpstr>
      <vt:lpstr>A126101134K_Data</vt:lpstr>
      <vt:lpstr>A126101134K_Latest</vt:lpstr>
      <vt:lpstr>A126101138V</vt:lpstr>
      <vt:lpstr>A126101138V_Data</vt:lpstr>
      <vt:lpstr>A126101138V_Latest</vt:lpstr>
      <vt:lpstr>A126101142K</vt:lpstr>
      <vt:lpstr>A126101142K_Data</vt:lpstr>
      <vt:lpstr>A126101142K_Latest</vt:lpstr>
      <vt:lpstr>A126101146V</vt:lpstr>
      <vt:lpstr>A126101146V_Data</vt:lpstr>
      <vt:lpstr>A126101146V_Latest</vt:lpstr>
      <vt:lpstr>A126101150K</vt:lpstr>
      <vt:lpstr>A126101150K_Data</vt:lpstr>
      <vt:lpstr>A126101150K_Latest</vt:lpstr>
      <vt:lpstr>A126101154V</vt:lpstr>
      <vt:lpstr>A126101154V_Data</vt:lpstr>
      <vt:lpstr>A126101154V_Latest</vt:lpstr>
      <vt:lpstr>A126101158C</vt:lpstr>
      <vt:lpstr>A126101158C_Data</vt:lpstr>
      <vt:lpstr>A126101158C_Latest</vt:lpstr>
      <vt:lpstr>A126101162V</vt:lpstr>
      <vt:lpstr>A126101162V_Data</vt:lpstr>
      <vt:lpstr>A126101162V_Latest</vt:lpstr>
      <vt:lpstr>A126101166C</vt:lpstr>
      <vt:lpstr>A126101166C_Data</vt:lpstr>
      <vt:lpstr>A126101166C_Latest</vt:lpstr>
      <vt:lpstr>A126101170V</vt:lpstr>
      <vt:lpstr>A126101170V_Data</vt:lpstr>
      <vt:lpstr>A126101170V_Latest</vt:lpstr>
      <vt:lpstr>A126101174C</vt:lpstr>
      <vt:lpstr>A126101174C_Data</vt:lpstr>
      <vt:lpstr>A126101174C_Latest</vt:lpstr>
      <vt:lpstr>A126101178L</vt:lpstr>
      <vt:lpstr>A126101178L_Data</vt:lpstr>
      <vt:lpstr>A126101178L_Latest</vt:lpstr>
      <vt:lpstr>A126101182C</vt:lpstr>
      <vt:lpstr>A126101182C_Data</vt:lpstr>
      <vt:lpstr>A126101182C_Latest</vt:lpstr>
      <vt:lpstr>A126101186L</vt:lpstr>
      <vt:lpstr>A126101186L_Data</vt:lpstr>
      <vt:lpstr>A126101186L_Latest</vt:lpstr>
      <vt:lpstr>A126101190C</vt:lpstr>
      <vt:lpstr>A126101190C_Data</vt:lpstr>
      <vt:lpstr>A126101190C_Latest</vt:lpstr>
      <vt:lpstr>A126101194L</vt:lpstr>
      <vt:lpstr>A126101194L_Data</vt:lpstr>
      <vt:lpstr>A126101194L_Latest</vt:lpstr>
      <vt:lpstr>A126101198W</vt:lpstr>
      <vt:lpstr>A126101198W_Data</vt:lpstr>
      <vt:lpstr>A126101198W_Latest</vt:lpstr>
      <vt:lpstr>A126101202A</vt:lpstr>
      <vt:lpstr>A126101202A_Data</vt:lpstr>
      <vt:lpstr>A126101202A_Latest</vt:lpstr>
      <vt:lpstr>A126101206K</vt:lpstr>
      <vt:lpstr>A126101206K_Data</vt:lpstr>
      <vt:lpstr>A126101206K_Latest</vt:lpstr>
      <vt:lpstr>A126101210A</vt:lpstr>
      <vt:lpstr>A126101210A_Data</vt:lpstr>
      <vt:lpstr>A126101210A_Latest</vt:lpstr>
      <vt:lpstr>A126101214K</vt:lpstr>
      <vt:lpstr>A126101214K_Data</vt:lpstr>
      <vt:lpstr>A126101214K_Latest</vt:lpstr>
      <vt:lpstr>A126101218V</vt:lpstr>
      <vt:lpstr>A126101218V_Data</vt:lpstr>
      <vt:lpstr>A126101218V_Latest</vt:lpstr>
      <vt:lpstr>A126101222K</vt:lpstr>
      <vt:lpstr>A126101222K_Data</vt:lpstr>
      <vt:lpstr>A126101222K_Latest</vt:lpstr>
      <vt:lpstr>A126101226V</vt:lpstr>
      <vt:lpstr>A126101226V_Data</vt:lpstr>
      <vt:lpstr>A126101226V_Latest</vt:lpstr>
      <vt:lpstr>A126101230K</vt:lpstr>
      <vt:lpstr>A126101230K_Data</vt:lpstr>
      <vt:lpstr>A126101230K_Latest</vt:lpstr>
      <vt:lpstr>A126101234V</vt:lpstr>
      <vt:lpstr>A126101234V_Data</vt:lpstr>
      <vt:lpstr>A126101234V_Latest</vt:lpstr>
      <vt:lpstr>A126101238C</vt:lpstr>
      <vt:lpstr>A126101238C_Data</vt:lpstr>
      <vt:lpstr>A126101238C_Latest</vt:lpstr>
      <vt:lpstr>A126101242V</vt:lpstr>
      <vt:lpstr>A126101242V_Data</vt:lpstr>
      <vt:lpstr>A126101242V_Latest</vt:lpstr>
      <vt:lpstr>A126101246C</vt:lpstr>
      <vt:lpstr>A126101246C_Data</vt:lpstr>
      <vt:lpstr>A126101246C_Latest</vt:lpstr>
      <vt:lpstr>A126101250V</vt:lpstr>
      <vt:lpstr>A126101250V_Data</vt:lpstr>
      <vt:lpstr>A126101250V_Latest</vt:lpstr>
      <vt:lpstr>A126101254C</vt:lpstr>
      <vt:lpstr>A126101254C_Data</vt:lpstr>
      <vt:lpstr>A126101254C_Latest</vt:lpstr>
      <vt:lpstr>A126102378X</vt:lpstr>
      <vt:lpstr>A126102378X_Data</vt:lpstr>
      <vt:lpstr>A126102378X_Latest</vt:lpstr>
      <vt:lpstr>A126102382R</vt:lpstr>
      <vt:lpstr>A126102382R_Data</vt:lpstr>
      <vt:lpstr>A126102382R_Latest</vt:lpstr>
      <vt:lpstr>A126102386X</vt:lpstr>
      <vt:lpstr>A126102386X_Data</vt:lpstr>
      <vt:lpstr>A126102386X_Latest</vt:lpstr>
      <vt:lpstr>A126102390R</vt:lpstr>
      <vt:lpstr>A126102390R_Data</vt:lpstr>
      <vt:lpstr>A126102390R_Latest</vt:lpstr>
      <vt:lpstr>A126102394X</vt:lpstr>
      <vt:lpstr>A126102394X_Data</vt:lpstr>
      <vt:lpstr>A126102394X_Latest</vt:lpstr>
      <vt:lpstr>A126102398J</vt:lpstr>
      <vt:lpstr>A126102398J_Data</vt:lpstr>
      <vt:lpstr>A126102398J_Latest</vt:lpstr>
      <vt:lpstr>A126102402L</vt:lpstr>
      <vt:lpstr>A126102402L_Data</vt:lpstr>
      <vt:lpstr>A126102402L_Latest</vt:lpstr>
      <vt:lpstr>A126102406W</vt:lpstr>
      <vt:lpstr>A126102406W_Data</vt:lpstr>
      <vt:lpstr>A126102406W_Latest</vt:lpstr>
      <vt:lpstr>A126102410L</vt:lpstr>
      <vt:lpstr>A126102410L_Data</vt:lpstr>
      <vt:lpstr>A126102410L_Latest</vt:lpstr>
      <vt:lpstr>A126102414W</vt:lpstr>
      <vt:lpstr>A126102414W_Data</vt:lpstr>
      <vt:lpstr>A126102414W_Latest</vt:lpstr>
      <vt:lpstr>A126102418F</vt:lpstr>
      <vt:lpstr>A126102418F_Data</vt:lpstr>
      <vt:lpstr>A126102418F_Latest</vt:lpstr>
      <vt:lpstr>A126102422W</vt:lpstr>
      <vt:lpstr>A126102422W_Data</vt:lpstr>
      <vt:lpstr>A126102422W_Latest</vt:lpstr>
      <vt:lpstr>A126102426F</vt:lpstr>
      <vt:lpstr>A126102426F_Data</vt:lpstr>
      <vt:lpstr>A126102426F_Latest</vt:lpstr>
      <vt:lpstr>A126102430W</vt:lpstr>
      <vt:lpstr>A126102430W_Data</vt:lpstr>
      <vt:lpstr>A126102430W_Latest</vt:lpstr>
      <vt:lpstr>A126102434F</vt:lpstr>
      <vt:lpstr>A126102434F_Data</vt:lpstr>
      <vt:lpstr>A126102434F_Latest</vt:lpstr>
      <vt:lpstr>A126102438R</vt:lpstr>
      <vt:lpstr>A126102438R_Data</vt:lpstr>
      <vt:lpstr>A126102438R_Latest</vt:lpstr>
      <vt:lpstr>A126102442F</vt:lpstr>
      <vt:lpstr>A126102442F_Data</vt:lpstr>
      <vt:lpstr>A126102442F_Latest</vt:lpstr>
      <vt:lpstr>A126102446R</vt:lpstr>
      <vt:lpstr>A126102446R_Data</vt:lpstr>
      <vt:lpstr>A126102446R_Latest</vt:lpstr>
      <vt:lpstr>A126102450F</vt:lpstr>
      <vt:lpstr>A126102450F_Data</vt:lpstr>
      <vt:lpstr>A126102450F_Latest</vt:lpstr>
      <vt:lpstr>A126102454R</vt:lpstr>
      <vt:lpstr>A126102454R_Data</vt:lpstr>
      <vt:lpstr>A126102454R_Latest</vt:lpstr>
      <vt:lpstr>A126102458X</vt:lpstr>
      <vt:lpstr>A126102458X_Data</vt:lpstr>
      <vt:lpstr>A126102458X_Latest</vt:lpstr>
      <vt:lpstr>A126102462R</vt:lpstr>
      <vt:lpstr>A126102462R_Data</vt:lpstr>
      <vt:lpstr>A126102462R_Latest</vt:lpstr>
      <vt:lpstr>A126102466X</vt:lpstr>
      <vt:lpstr>A126102466X_Data</vt:lpstr>
      <vt:lpstr>A126102466X_Latest</vt:lpstr>
      <vt:lpstr>A126102470R</vt:lpstr>
      <vt:lpstr>A126102470R_Data</vt:lpstr>
      <vt:lpstr>A126102470R_Latest</vt:lpstr>
      <vt:lpstr>A126102474X</vt:lpstr>
      <vt:lpstr>A126102474X_Data</vt:lpstr>
      <vt:lpstr>A126102474X_Latest</vt:lpstr>
      <vt:lpstr>A126102478J</vt:lpstr>
      <vt:lpstr>A126102478J_Data</vt:lpstr>
      <vt:lpstr>A126102478J_Latest</vt:lpstr>
      <vt:lpstr>A126102482X</vt:lpstr>
      <vt:lpstr>A126102482X_Data</vt:lpstr>
      <vt:lpstr>A126102482X_Latest</vt:lpstr>
      <vt:lpstr>A126102486J</vt:lpstr>
      <vt:lpstr>A126102486J_Data</vt:lpstr>
      <vt:lpstr>A126102486J_Latest</vt:lpstr>
      <vt:lpstr>A126102490X</vt:lpstr>
      <vt:lpstr>A126102490X_Data</vt:lpstr>
      <vt:lpstr>A126102490X_Latest</vt:lpstr>
      <vt:lpstr>A126102494J</vt:lpstr>
      <vt:lpstr>A126102494J_Data</vt:lpstr>
      <vt:lpstr>A126102494J_Latest</vt:lpstr>
      <vt:lpstr>A126102498T</vt:lpstr>
      <vt:lpstr>A126102498T_Data</vt:lpstr>
      <vt:lpstr>A126102498T_Latest</vt:lpstr>
      <vt:lpstr>A126102502W</vt:lpstr>
      <vt:lpstr>A126102502W_Data</vt:lpstr>
      <vt:lpstr>A126102502W_Latest</vt:lpstr>
      <vt:lpstr>A126102506F</vt:lpstr>
      <vt:lpstr>A126102506F_Data</vt:lpstr>
      <vt:lpstr>A126102506F_Latest</vt:lpstr>
      <vt:lpstr>A126102510W</vt:lpstr>
      <vt:lpstr>A126102510W_Data</vt:lpstr>
      <vt:lpstr>A126102510W_Latest</vt:lpstr>
      <vt:lpstr>A126102514F</vt:lpstr>
      <vt:lpstr>A126102514F_Data</vt:lpstr>
      <vt:lpstr>A126102514F_Latest</vt:lpstr>
      <vt:lpstr>A126102518R</vt:lpstr>
      <vt:lpstr>A126102518R_Data</vt:lpstr>
      <vt:lpstr>A126102518R_Latest</vt:lpstr>
      <vt:lpstr>A126102522F</vt:lpstr>
      <vt:lpstr>A126102522F_Data</vt:lpstr>
      <vt:lpstr>A126102522F_Latest</vt:lpstr>
      <vt:lpstr>A126102526R</vt:lpstr>
      <vt:lpstr>A126102526R_Data</vt:lpstr>
      <vt:lpstr>A126102526R_Latest</vt:lpstr>
      <vt:lpstr>A126102530F</vt:lpstr>
      <vt:lpstr>A126102530F_Data</vt:lpstr>
      <vt:lpstr>A126102530F_Latest</vt:lpstr>
      <vt:lpstr>A126102534R</vt:lpstr>
      <vt:lpstr>A126102534R_Data</vt:lpstr>
      <vt:lpstr>A126102534R_Latest</vt:lpstr>
      <vt:lpstr>A126102538X</vt:lpstr>
      <vt:lpstr>A126102538X_Data</vt:lpstr>
      <vt:lpstr>A126102538X_Latest</vt:lpstr>
      <vt:lpstr>A126102542R</vt:lpstr>
      <vt:lpstr>A126102542R_Data</vt:lpstr>
      <vt:lpstr>A126102542R_Latest</vt:lpstr>
      <vt:lpstr>A126102546X</vt:lpstr>
      <vt:lpstr>A126102546X_Data</vt:lpstr>
      <vt:lpstr>A126102546X_Latest</vt:lpstr>
      <vt:lpstr>A126102550R</vt:lpstr>
      <vt:lpstr>A126102550R_Data</vt:lpstr>
      <vt:lpstr>A126102550R_Latest</vt:lpstr>
      <vt:lpstr>A126102554X</vt:lpstr>
      <vt:lpstr>A126102554X_Data</vt:lpstr>
      <vt:lpstr>A126102554X_Latest</vt:lpstr>
      <vt:lpstr>A126102558J</vt:lpstr>
      <vt:lpstr>A126102558J_Data</vt:lpstr>
      <vt:lpstr>A126102558J_Latest</vt:lpstr>
      <vt:lpstr>A126102562X</vt:lpstr>
      <vt:lpstr>A126102562X_Data</vt:lpstr>
      <vt:lpstr>A126102562X_Latest</vt:lpstr>
      <vt:lpstr>A126102566J</vt:lpstr>
      <vt:lpstr>A126102566J_Data</vt:lpstr>
      <vt:lpstr>A126102566J_Latest</vt:lpstr>
      <vt:lpstr>A126102570X</vt:lpstr>
      <vt:lpstr>A126102570X_Data</vt:lpstr>
      <vt:lpstr>A126102570X_Latest</vt:lpstr>
      <vt:lpstr>A126102574J</vt:lpstr>
      <vt:lpstr>A126102574J_Data</vt:lpstr>
      <vt:lpstr>A126102574J_Latest</vt:lpstr>
      <vt:lpstr>A126102578T</vt:lpstr>
      <vt:lpstr>A126102578T_Data</vt:lpstr>
      <vt:lpstr>A126102578T_Latest</vt:lpstr>
      <vt:lpstr>A126102582J</vt:lpstr>
      <vt:lpstr>A126102582J_Data</vt:lpstr>
      <vt:lpstr>A126102582J_Latest</vt:lpstr>
      <vt:lpstr>A126102586T</vt:lpstr>
      <vt:lpstr>A126102586T_Data</vt:lpstr>
      <vt:lpstr>A126102586T_Latest</vt:lpstr>
      <vt:lpstr>A126102590J</vt:lpstr>
      <vt:lpstr>A126102590J_Data</vt:lpstr>
      <vt:lpstr>A126102590J_Latest</vt:lpstr>
      <vt:lpstr>A126102594T</vt:lpstr>
      <vt:lpstr>A126102594T_Data</vt:lpstr>
      <vt:lpstr>A126102594T_Latest</vt:lpstr>
      <vt:lpstr>A126102598A</vt:lpstr>
      <vt:lpstr>A126102598A_Data</vt:lpstr>
      <vt:lpstr>A126102598A_Latest</vt:lpstr>
      <vt:lpstr>A126102602F</vt:lpstr>
      <vt:lpstr>A126102602F_Data</vt:lpstr>
      <vt:lpstr>A126102602F_Latest</vt:lpstr>
      <vt:lpstr>A126102606R</vt:lpstr>
      <vt:lpstr>A126102606R_Data</vt:lpstr>
      <vt:lpstr>A126102606R_Latest</vt:lpstr>
      <vt:lpstr>A126102610F</vt:lpstr>
      <vt:lpstr>A126102610F_Data</vt:lpstr>
      <vt:lpstr>A126102610F_Latest</vt:lpstr>
      <vt:lpstr>A126102614R</vt:lpstr>
      <vt:lpstr>A126102614R_Data</vt:lpstr>
      <vt:lpstr>A126102614R_Latest</vt:lpstr>
      <vt:lpstr>A126102618X</vt:lpstr>
      <vt:lpstr>A126102618X_Data</vt:lpstr>
      <vt:lpstr>A126102618X_Latest</vt:lpstr>
      <vt:lpstr>A126102622R</vt:lpstr>
      <vt:lpstr>A126102622R_Data</vt:lpstr>
      <vt:lpstr>A126102622R_Latest</vt:lpstr>
      <vt:lpstr>A126102626X</vt:lpstr>
      <vt:lpstr>A126102626X_Data</vt:lpstr>
      <vt:lpstr>A126102626X_Latest</vt:lpstr>
      <vt:lpstr>A126102630R</vt:lpstr>
      <vt:lpstr>A126102630R_Data</vt:lpstr>
      <vt:lpstr>A126102630R_Latest</vt:lpstr>
      <vt:lpstr>A126102634X</vt:lpstr>
      <vt:lpstr>A126102634X_Data</vt:lpstr>
      <vt:lpstr>A126102634X_Latest</vt:lpstr>
      <vt:lpstr>A126102638J</vt:lpstr>
      <vt:lpstr>A126102638J_Data</vt:lpstr>
      <vt:lpstr>A126102638J_Latest</vt:lpstr>
      <vt:lpstr>A126102642X</vt:lpstr>
      <vt:lpstr>A126102642X_Data</vt:lpstr>
      <vt:lpstr>A126102642X_Latest</vt:lpstr>
      <vt:lpstr>A126102646J</vt:lpstr>
      <vt:lpstr>A126102646J_Data</vt:lpstr>
      <vt:lpstr>A126102646J_Latest</vt:lpstr>
      <vt:lpstr>A126102650X</vt:lpstr>
      <vt:lpstr>A126102650X_Data</vt:lpstr>
      <vt:lpstr>A126102650X_Latest</vt:lpstr>
      <vt:lpstr>A126102654J</vt:lpstr>
      <vt:lpstr>A126102654J_Data</vt:lpstr>
      <vt:lpstr>A126102654J_Latest</vt:lpstr>
      <vt:lpstr>A126102658T</vt:lpstr>
      <vt:lpstr>A126102658T_Data</vt:lpstr>
      <vt:lpstr>A126102658T_Latest</vt:lpstr>
      <vt:lpstr>A126102662J</vt:lpstr>
      <vt:lpstr>A126102662J_Data</vt:lpstr>
      <vt:lpstr>A126102662J_Latest</vt:lpstr>
      <vt:lpstr>A126102666T</vt:lpstr>
      <vt:lpstr>A126102666T_Data</vt:lpstr>
      <vt:lpstr>A126102666T_Latest</vt:lpstr>
      <vt:lpstr>A126102670J</vt:lpstr>
      <vt:lpstr>A126102670J_Data</vt:lpstr>
      <vt:lpstr>A126102670J_Latest</vt:lpstr>
      <vt:lpstr>A126102674T</vt:lpstr>
      <vt:lpstr>A126102674T_Data</vt:lpstr>
      <vt:lpstr>A126102674T_Latest</vt:lpstr>
      <vt:lpstr>A126102678A</vt:lpstr>
      <vt:lpstr>A126102678A_Data</vt:lpstr>
      <vt:lpstr>A126102678A_Latest</vt:lpstr>
      <vt:lpstr>A126102682T</vt:lpstr>
      <vt:lpstr>A126102682T_Data</vt:lpstr>
      <vt:lpstr>A126102682T_Latest</vt:lpstr>
      <vt:lpstr>A126102686A</vt:lpstr>
      <vt:lpstr>A126102686A_Data</vt:lpstr>
      <vt:lpstr>A126102686A_Latest</vt:lpstr>
      <vt:lpstr>A126102690T</vt:lpstr>
      <vt:lpstr>A126102690T_Data</vt:lpstr>
      <vt:lpstr>A126102690T_Latest</vt:lpstr>
      <vt:lpstr>A126102694A</vt:lpstr>
      <vt:lpstr>A126102694A_Data</vt:lpstr>
      <vt:lpstr>A126102694A_Latest</vt:lpstr>
      <vt:lpstr>A126102698K</vt:lpstr>
      <vt:lpstr>A126102698K_Data</vt:lpstr>
      <vt:lpstr>A126102698K_Latest</vt:lpstr>
      <vt:lpstr>A126102702R</vt:lpstr>
      <vt:lpstr>A126102702R_Data</vt:lpstr>
      <vt:lpstr>A126102702R_Latest</vt:lpstr>
      <vt:lpstr>A126102706X</vt:lpstr>
      <vt:lpstr>A126102706X_Data</vt:lpstr>
      <vt:lpstr>A126102706X_Latest</vt:lpstr>
      <vt:lpstr>A126102710R</vt:lpstr>
      <vt:lpstr>A126102710R_Data</vt:lpstr>
      <vt:lpstr>A126102710R_Latest</vt:lpstr>
      <vt:lpstr>A126102714X</vt:lpstr>
      <vt:lpstr>A126102714X_Data</vt:lpstr>
      <vt:lpstr>A126102714X_Latest</vt:lpstr>
      <vt:lpstr>A126102718J</vt:lpstr>
      <vt:lpstr>A126102718J_Data</vt:lpstr>
      <vt:lpstr>A126102718J_Latest</vt:lpstr>
      <vt:lpstr>A126102722X</vt:lpstr>
      <vt:lpstr>A126102722X_Data</vt:lpstr>
      <vt:lpstr>A126102722X_Latest</vt:lpstr>
      <vt:lpstr>A126102726J</vt:lpstr>
      <vt:lpstr>A126102726J_Data</vt:lpstr>
      <vt:lpstr>A126102726J_Latest</vt:lpstr>
      <vt:lpstr>A126102730X</vt:lpstr>
      <vt:lpstr>A126102730X_Data</vt:lpstr>
      <vt:lpstr>A126102730X_Latest</vt:lpstr>
      <vt:lpstr>A126102734J</vt:lpstr>
      <vt:lpstr>A126102734J_Data</vt:lpstr>
      <vt:lpstr>A126102734J_Latest</vt:lpstr>
      <vt:lpstr>A126102738T</vt:lpstr>
      <vt:lpstr>A126102738T_Data</vt:lpstr>
      <vt:lpstr>A126102738T_Latest</vt:lpstr>
      <vt:lpstr>A126102742J</vt:lpstr>
      <vt:lpstr>A126102742J_Data</vt:lpstr>
      <vt:lpstr>A126102742J_Latest</vt:lpstr>
      <vt:lpstr>A126102746T</vt:lpstr>
      <vt:lpstr>A126102746T_Data</vt:lpstr>
      <vt:lpstr>A126102746T_Latest</vt:lpstr>
      <vt:lpstr>A126102750J</vt:lpstr>
      <vt:lpstr>A126102750J_Data</vt:lpstr>
      <vt:lpstr>A126102750J_Latest</vt:lpstr>
      <vt:lpstr>A126102754T</vt:lpstr>
      <vt:lpstr>A126102754T_Data</vt:lpstr>
      <vt:lpstr>A126102754T_Latest</vt:lpstr>
      <vt:lpstr>A126102758A</vt:lpstr>
      <vt:lpstr>A126102758A_Data</vt:lpstr>
      <vt:lpstr>A126102758A_Latest</vt:lpstr>
      <vt:lpstr>A126102762T</vt:lpstr>
      <vt:lpstr>A126102762T_Data</vt:lpstr>
      <vt:lpstr>A126102762T_Latest</vt:lpstr>
      <vt:lpstr>A126102766A</vt:lpstr>
      <vt:lpstr>A126102766A_Data</vt:lpstr>
      <vt:lpstr>A126102766A_Latest</vt:lpstr>
      <vt:lpstr>A126102770T</vt:lpstr>
      <vt:lpstr>A126102770T_Data</vt:lpstr>
      <vt:lpstr>A126102770T_Latest</vt:lpstr>
      <vt:lpstr>A126102774A</vt:lpstr>
      <vt:lpstr>A126102774A_Data</vt:lpstr>
      <vt:lpstr>A126102774A_Latest</vt:lpstr>
      <vt:lpstr>A126102778K</vt:lpstr>
      <vt:lpstr>A126102778K_Data</vt:lpstr>
      <vt:lpstr>A126102778K_Latest</vt:lpstr>
      <vt:lpstr>A126102782A</vt:lpstr>
      <vt:lpstr>A126102782A_Data</vt:lpstr>
      <vt:lpstr>A126102782A_Latest</vt:lpstr>
      <vt:lpstr>A126102786K</vt:lpstr>
      <vt:lpstr>A126102786K_Data</vt:lpstr>
      <vt:lpstr>A126102786K_Latest</vt:lpstr>
      <vt:lpstr>A126102790A</vt:lpstr>
      <vt:lpstr>A126102790A_Data</vt:lpstr>
      <vt:lpstr>A126102790A_Latest</vt:lpstr>
      <vt:lpstr>A126102794K</vt:lpstr>
      <vt:lpstr>A126102794K_Data</vt:lpstr>
      <vt:lpstr>A126102794K_Latest</vt:lpstr>
      <vt:lpstr>A126102798V</vt:lpstr>
      <vt:lpstr>A126102798V_Data</vt:lpstr>
      <vt:lpstr>A126102798V_Latest</vt:lpstr>
      <vt:lpstr>A126102802X</vt:lpstr>
      <vt:lpstr>A126102802X_Data</vt:lpstr>
      <vt:lpstr>A126102802X_Latest</vt:lpstr>
      <vt:lpstr>A126102806J</vt:lpstr>
      <vt:lpstr>A126102806J_Data</vt:lpstr>
      <vt:lpstr>A126102806J_Latest</vt:lpstr>
      <vt:lpstr>A126102810X</vt:lpstr>
      <vt:lpstr>A126102810X_Data</vt:lpstr>
      <vt:lpstr>A126102810X_Latest</vt:lpstr>
      <vt:lpstr>A126102814J</vt:lpstr>
      <vt:lpstr>A126102814J_Data</vt:lpstr>
      <vt:lpstr>A126102814J_Latest</vt:lpstr>
      <vt:lpstr>A126102818T</vt:lpstr>
      <vt:lpstr>A126102818T_Data</vt:lpstr>
      <vt:lpstr>A126102818T_Latest</vt:lpstr>
      <vt:lpstr>A126102822J</vt:lpstr>
      <vt:lpstr>A126102822J_Data</vt:lpstr>
      <vt:lpstr>A126102822J_Latest</vt:lpstr>
      <vt:lpstr>A126102826T</vt:lpstr>
      <vt:lpstr>A126102826T_Data</vt:lpstr>
      <vt:lpstr>A126102826T_Latest</vt:lpstr>
      <vt:lpstr>A126102830J</vt:lpstr>
      <vt:lpstr>A126102830J_Data</vt:lpstr>
      <vt:lpstr>A126102830J_Latest</vt:lpstr>
      <vt:lpstr>A126102834T</vt:lpstr>
      <vt:lpstr>A126102834T_Data</vt:lpstr>
      <vt:lpstr>A126102834T_Latest</vt:lpstr>
      <vt:lpstr>A126102838A</vt:lpstr>
      <vt:lpstr>A126102838A_Data</vt:lpstr>
      <vt:lpstr>A126102838A_Latest</vt:lpstr>
      <vt:lpstr>A126102842T</vt:lpstr>
      <vt:lpstr>A126102842T_Data</vt:lpstr>
      <vt:lpstr>A126102842T_Latest</vt:lpstr>
      <vt:lpstr>A126102846A</vt:lpstr>
      <vt:lpstr>A126102846A_Data</vt:lpstr>
      <vt:lpstr>A126102846A_Latest</vt:lpstr>
      <vt:lpstr>A126102850T</vt:lpstr>
      <vt:lpstr>A126102850T_Data</vt:lpstr>
      <vt:lpstr>A126102850T_Latest</vt:lpstr>
      <vt:lpstr>A126102854A</vt:lpstr>
      <vt:lpstr>A126102854A_Data</vt:lpstr>
      <vt:lpstr>A126102854A_Latest</vt:lpstr>
      <vt:lpstr>A126102858K</vt:lpstr>
      <vt:lpstr>A126102858K_Data</vt:lpstr>
      <vt:lpstr>A126102858K_Latest</vt:lpstr>
      <vt:lpstr>A126102862A</vt:lpstr>
      <vt:lpstr>A126102862A_Data</vt:lpstr>
      <vt:lpstr>A126102862A_Latest</vt:lpstr>
      <vt:lpstr>A126102866K</vt:lpstr>
      <vt:lpstr>A126102866K_Data</vt:lpstr>
      <vt:lpstr>A126102866K_Latest</vt:lpstr>
      <vt:lpstr>A126102870A</vt:lpstr>
      <vt:lpstr>A126102870A_Data</vt:lpstr>
      <vt:lpstr>A126102870A_Latest</vt:lpstr>
      <vt:lpstr>A126102874K</vt:lpstr>
      <vt:lpstr>A126102874K_Data</vt:lpstr>
      <vt:lpstr>A126102874K_Latest</vt:lpstr>
      <vt:lpstr>A126102878V</vt:lpstr>
      <vt:lpstr>A126102878V_Data</vt:lpstr>
      <vt:lpstr>A126102878V_Latest</vt:lpstr>
      <vt:lpstr>A126102882K</vt:lpstr>
      <vt:lpstr>A126102882K_Data</vt:lpstr>
      <vt:lpstr>A126102882K_Latest</vt:lpstr>
      <vt:lpstr>A126102886V</vt:lpstr>
      <vt:lpstr>A126102886V_Data</vt:lpstr>
      <vt:lpstr>A126102886V_Latest</vt:lpstr>
      <vt:lpstr>A126102890K</vt:lpstr>
      <vt:lpstr>A126102890K_Data</vt:lpstr>
      <vt:lpstr>A126102890K_Latest</vt:lpstr>
      <vt:lpstr>A126102894V</vt:lpstr>
      <vt:lpstr>A126102894V_Data</vt:lpstr>
      <vt:lpstr>A126102894V_Latest</vt:lpstr>
      <vt:lpstr>A126102898C</vt:lpstr>
      <vt:lpstr>A126102898C_Data</vt:lpstr>
      <vt:lpstr>A126102898C_Latest</vt:lpstr>
      <vt:lpstr>A126102902J</vt:lpstr>
      <vt:lpstr>A126102902J_Data</vt:lpstr>
      <vt:lpstr>A126102902J_Latest</vt:lpstr>
      <vt:lpstr>A126102906T</vt:lpstr>
      <vt:lpstr>A126102906T_Data</vt:lpstr>
      <vt:lpstr>A126102906T_Latest</vt:lpstr>
      <vt:lpstr>A126102910J</vt:lpstr>
      <vt:lpstr>A126102910J_Data</vt:lpstr>
      <vt:lpstr>A126102910J_Latest</vt:lpstr>
      <vt:lpstr>A126102914T</vt:lpstr>
      <vt:lpstr>A126102914T_Data</vt:lpstr>
      <vt:lpstr>A126102914T_Latest</vt:lpstr>
      <vt:lpstr>A126102918A</vt:lpstr>
      <vt:lpstr>A126102918A_Data</vt:lpstr>
      <vt:lpstr>A126102918A_Latest</vt:lpstr>
      <vt:lpstr>A126102922T</vt:lpstr>
      <vt:lpstr>A126102922T_Data</vt:lpstr>
      <vt:lpstr>A126102922T_Latest</vt:lpstr>
      <vt:lpstr>A126102926A</vt:lpstr>
      <vt:lpstr>A126102926A_Data</vt:lpstr>
      <vt:lpstr>A126102926A_Latest</vt:lpstr>
      <vt:lpstr>A126102930T</vt:lpstr>
      <vt:lpstr>A126102930T_Data</vt:lpstr>
      <vt:lpstr>A126102930T_Latest</vt:lpstr>
      <vt:lpstr>A126102934A</vt:lpstr>
      <vt:lpstr>A126102934A_Data</vt:lpstr>
      <vt:lpstr>A126102934A_Latest</vt:lpstr>
      <vt:lpstr>A126102938K</vt:lpstr>
      <vt:lpstr>A126102938K_Data</vt:lpstr>
      <vt:lpstr>A126102938K_Latest</vt:lpstr>
      <vt:lpstr>A126102942A</vt:lpstr>
      <vt:lpstr>A126102942A_Data</vt:lpstr>
      <vt:lpstr>A126102942A_Latest</vt:lpstr>
      <vt:lpstr>A126102946K</vt:lpstr>
      <vt:lpstr>A126102946K_Data</vt:lpstr>
      <vt:lpstr>A126102946K_Latest</vt:lpstr>
      <vt:lpstr>A126102950A</vt:lpstr>
      <vt:lpstr>A126102950A_Data</vt:lpstr>
      <vt:lpstr>A126102950A_Latest</vt:lpstr>
      <vt:lpstr>A126102954K</vt:lpstr>
      <vt:lpstr>A126102954K_Data</vt:lpstr>
      <vt:lpstr>A126102954K_Latest</vt:lpstr>
      <vt:lpstr>A126102958V</vt:lpstr>
      <vt:lpstr>A126102958V_Data</vt:lpstr>
      <vt:lpstr>A126102958V_Latest</vt:lpstr>
      <vt:lpstr>A126102962K</vt:lpstr>
      <vt:lpstr>A126102962K_Data</vt:lpstr>
      <vt:lpstr>A126102962K_Latest</vt:lpstr>
      <vt:lpstr>A126102966V</vt:lpstr>
      <vt:lpstr>A126102966V_Data</vt:lpstr>
      <vt:lpstr>A126102966V_Latest</vt:lpstr>
      <vt:lpstr>A126102970K</vt:lpstr>
      <vt:lpstr>A126102970K_Data</vt:lpstr>
      <vt:lpstr>A126102970K_Latest</vt:lpstr>
      <vt:lpstr>A126102974V</vt:lpstr>
      <vt:lpstr>A126102974V_Data</vt:lpstr>
      <vt:lpstr>A126102974V_Latest</vt:lpstr>
      <vt:lpstr>A126102978C</vt:lpstr>
      <vt:lpstr>A126102978C_Data</vt:lpstr>
      <vt:lpstr>A126102978C_Latest</vt:lpstr>
      <vt:lpstr>A126102982V</vt:lpstr>
      <vt:lpstr>A126102982V_Data</vt:lpstr>
      <vt:lpstr>A126102982V_Latest</vt:lpstr>
      <vt:lpstr>A126102986C</vt:lpstr>
      <vt:lpstr>A126102986C_Data</vt:lpstr>
      <vt:lpstr>A126102986C_Latest</vt:lpstr>
      <vt:lpstr>A126102990V</vt:lpstr>
      <vt:lpstr>A126102990V_Data</vt:lpstr>
      <vt:lpstr>A126102990V_Latest</vt:lpstr>
      <vt:lpstr>A126102994C</vt:lpstr>
      <vt:lpstr>A126102994C_Data</vt:lpstr>
      <vt:lpstr>A126102994C_Latest</vt:lpstr>
      <vt:lpstr>A126102998L</vt:lpstr>
      <vt:lpstr>A126102998L_Data</vt:lpstr>
      <vt:lpstr>A126102998L_Latest</vt:lpstr>
      <vt:lpstr>A126103002V</vt:lpstr>
      <vt:lpstr>A126103002V_Data</vt:lpstr>
      <vt:lpstr>A126103002V_Latest</vt:lpstr>
      <vt:lpstr>A126103006C</vt:lpstr>
      <vt:lpstr>A126103006C_Data</vt:lpstr>
      <vt:lpstr>A126103006C_Latest</vt:lpstr>
      <vt:lpstr>A126103010V</vt:lpstr>
      <vt:lpstr>A126103010V_Data</vt:lpstr>
      <vt:lpstr>A126103010V_Latest</vt:lpstr>
      <vt:lpstr>A126103014C</vt:lpstr>
      <vt:lpstr>A126103014C_Data</vt:lpstr>
      <vt:lpstr>A126103014C_Latest</vt:lpstr>
      <vt:lpstr>A126103018L</vt:lpstr>
      <vt:lpstr>A126103018L_Data</vt:lpstr>
      <vt:lpstr>A126103018L_Latest</vt:lpstr>
      <vt:lpstr>A126103022C</vt:lpstr>
      <vt:lpstr>A126103022C_Data</vt:lpstr>
      <vt:lpstr>A126103022C_Latest</vt:lpstr>
      <vt:lpstr>A126103026L</vt:lpstr>
      <vt:lpstr>A126103026L_Data</vt:lpstr>
      <vt:lpstr>A126103026L_Latest</vt:lpstr>
      <vt:lpstr>A126103030C</vt:lpstr>
      <vt:lpstr>A126103030C_Data</vt:lpstr>
      <vt:lpstr>A126103030C_Latest</vt:lpstr>
      <vt:lpstr>A126103034L</vt:lpstr>
      <vt:lpstr>A126103034L_Data</vt:lpstr>
      <vt:lpstr>A126103034L_Latest</vt:lpstr>
      <vt:lpstr>A126103038W</vt:lpstr>
      <vt:lpstr>A126103038W_Data</vt:lpstr>
      <vt:lpstr>A126103038W_Latest</vt:lpstr>
      <vt:lpstr>A126103042L</vt:lpstr>
      <vt:lpstr>A126103042L_Data</vt:lpstr>
      <vt:lpstr>A126103042L_Latest</vt:lpstr>
      <vt:lpstr>A126103046W</vt:lpstr>
      <vt:lpstr>A126103046W_Data</vt:lpstr>
      <vt:lpstr>A126103046W_Latest</vt:lpstr>
      <vt:lpstr>A126103050L</vt:lpstr>
      <vt:lpstr>A126103050L_Data</vt:lpstr>
      <vt:lpstr>A126103050L_Latest</vt:lpstr>
      <vt:lpstr>A126103054W</vt:lpstr>
      <vt:lpstr>A126103054W_Data</vt:lpstr>
      <vt:lpstr>A126103054W_Latest</vt:lpstr>
      <vt:lpstr>A126103058F</vt:lpstr>
      <vt:lpstr>A126103058F_Data</vt:lpstr>
      <vt:lpstr>A126103058F_Latest</vt:lpstr>
      <vt:lpstr>A126103062W</vt:lpstr>
      <vt:lpstr>A126103062W_Data</vt:lpstr>
      <vt:lpstr>A126103062W_Latest</vt:lpstr>
      <vt:lpstr>A126103066F</vt:lpstr>
      <vt:lpstr>A126103066F_Data</vt:lpstr>
      <vt:lpstr>A126103066F_Latest</vt:lpstr>
      <vt:lpstr>A126103070W</vt:lpstr>
      <vt:lpstr>A126103070W_Data</vt:lpstr>
      <vt:lpstr>A126103070W_Latest</vt:lpstr>
      <vt:lpstr>A126103074F</vt:lpstr>
      <vt:lpstr>A126103074F_Data</vt:lpstr>
      <vt:lpstr>A126103074F_Latest</vt:lpstr>
      <vt:lpstr>A126103078R</vt:lpstr>
      <vt:lpstr>A126103078R_Data</vt:lpstr>
      <vt:lpstr>A126103078R_Latest</vt:lpstr>
      <vt:lpstr>A126103082F</vt:lpstr>
      <vt:lpstr>A126103082F_Data</vt:lpstr>
      <vt:lpstr>A126103082F_Latest</vt:lpstr>
      <vt:lpstr>A126103086R</vt:lpstr>
      <vt:lpstr>A126103086R_Data</vt:lpstr>
      <vt:lpstr>A126103086R_Latest</vt:lpstr>
      <vt:lpstr>A126103090F</vt:lpstr>
      <vt:lpstr>A126103090F_Data</vt:lpstr>
      <vt:lpstr>A126103090F_Latest</vt:lpstr>
      <vt:lpstr>A126103094R</vt:lpstr>
      <vt:lpstr>A126103094R_Data</vt:lpstr>
      <vt:lpstr>A126103094R_Latest</vt:lpstr>
      <vt:lpstr>A126103098X</vt:lpstr>
      <vt:lpstr>A126103098X_Data</vt:lpstr>
      <vt:lpstr>A126103098X_Latest</vt:lpstr>
      <vt:lpstr>A126103102C</vt:lpstr>
      <vt:lpstr>A126103102C_Data</vt:lpstr>
      <vt:lpstr>A126103102C_Latest</vt:lpstr>
      <vt:lpstr>A126103106L</vt:lpstr>
      <vt:lpstr>A126103106L_Data</vt:lpstr>
      <vt:lpstr>A126103106L_Latest</vt:lpstr>
      <vt:lpstr>A126103110C</vt:lpstr>
      <vt:lpstr>A126103110C_Data</vt:lpstr>
      <vt:lpstr>A126103110C_Latest</vt:lpstr>
      <vt:lpstr>A126103114L</vt:lpstr>
      <vt:lpstr>A126103114L_Data</vt:lpstr>
      <vt:lpstr>A126103114L_Latest</vt:lpstr>
      <vt:lpstr>A126103118W</vt:lpstr>
      <vt:lpstr>A126103118W_Data</vt:lpstr>
      <vt:lpstr>A126103118W_Latest</vt:lpstr>
      <vt:lpstr>A126103122L</vt:lpstr>
      <vt:lpstr>A126103122L_Data</vt:lpstr>
      <vt:lpstr>A126103122L_Latest</vt:lpstr>
      <vt:lpstr>A126103126W</vt:lpstr>
      <vt:lpstr>A126103126W_Data</vt:lpstr>
      <vt:lpstr>A126103126W_Latest</vt:lpstr>
      <vt:lpstr>A126103130L</vt:lpstr>
      <vt:lpstr>A126103130L_Data</vt:lpstr>
      <vt:lpstr>A126103130L_Latest</vt:lpstr>
      <vt:lpstr>A126103134W</vt:lpstr>
      <vt:lpstr>A126103134W_Data</vt:lpstr>
      <vt:lpstr>A126103134W_Latest</vt:lpstr>
      <vt:lpstr>A126103138F</vt:lpstr>
      <vt:lpstr>A126103138F_Data</vt:lpstr>
      <vt:lpstr>A126103138F_Latest</vt:lpstr>
      <vt:lpstr>A126103142W</vt:lpstr>
      <vt:lpstr>A126103142W_Data</vt:lpstr>
      <vt:lpstr>A126103142W_Latest</vt:lpstr>
      <vt:lpstr>A126103146F</vt:lpstr>
      <vt:lpstr>A126103146F_Data</vt:lpstr>
      <vt:lpstr>A126103146F_Latest</vt:lpstr>
      <vt:lpstr>A126103150W</vt:lpstr>
      <vt:lpstr>A126103150W_Data</vt:lpstr>
      <vt:lpstr>A126103150W_Latest</vt:lpstr>
      <vt:lpstr>A126103154F</vt:lpstr>
      <vt:lpstr>A126103154F_Data</vt:lpstr>
      <vt:lpstr>A126103154F_Latest</vt:lpstr>
      <vt:lpstr>A126103158R</vt:lpstr>
      <vt:lpstr>A126103158R_Data</vt:lpstr>
      <vt:lpstr>A126103158R_Latest</vt:lpstr>
      <vt:lpstr>A126103162F</vt:lpstr>
      <vt:lpstr>A126103162F_Data</vt:lpstr>
      <vt:lpstr>A126103162F_Latest</vt:lpstr>
      <vt:lpstr>A126103166R</vt:lpstr>
      <vt:lpstr>A126103166R_Data</vt:lpstr>
      <vt:lpstr>A126103166R_Latest</vt:lpstr>
      <vt:lpstr>A126103170F</vt:lpstr>
      <vt:lpstr>A126103170F_Data</vt:lpstr>
      <vt:lpstr>A126103170F_Latest</vt:lpstr>
      <vt:lpstr>A126103174R</vt:lpstr>
      <vt:lpstr>A126103174R_Data</vt:lpstr>
      <vt:lpstr>A126103174R_Latest</vt:lpstr>
      <vt:lpstr>A126103178X</vt:lpstr>
      <vt:lpstr>A126103178X_Data</vt:lpstr>
      <vt:lpstr>A126103178X_Latest</vt:lpstr>
      <vt:lpstr>A126103182R</vt:lpstr>
      <vt:lpstr>A126103182R_Data</vt:lpstr>
      <vt:lpstr>A126103182R_Latest</vt:lpstr>
      <vt:lpstr>A126103186X</vt:lpstr>
      <vt:lpstr>A126103186X_Data</vt:lpstr>
      <vt:lpstr>A126103186X_Latest</vt:lpstr>
      <vt:lpstr>A126103190R</vt:lpstr>
      <vt:lpstr>A126103190R_Data</vt:lpstr>
      <vt:lpstr>A126103190R_Latest</vt:lpstr>
      <vt:lpstr>A126103194X</vt:lpstr>
      <vt:lpstr>A126103194X_Data</vt:lpstr>
      <vt:lpstr>A126103194X_Latest</vt:lpstr>
      <vt:lpstr>A126103198J</vt:lpstr>
      <vt:lpstr>A126103198J_Data</vt:lpstr>
      <vt:lpstr>A126103198J_Latest</vt:lpstr>
      <vt:lpstr>A126103202L</vt:lpstr>
      <vt:lpstr>A126103202L_Data</vt:lpstr>
      <vt:lpstr>A126103202L_Latest</vt:lpstr>
      <vt:lpstr>A126103206W</vt:lpstr>
      <vt:lpstr>A126103206W_Data</vt:lpstr>
      <vt:lpstr>A126103206W_Latest</vt:lpstr>
      <vt:lpstr>A126103210L</vt:lpstr>
      <vt:lpstr>A126103210L_Data</vt:lpstr>
      <vt:lpstr>A126103210L_Latest</vt:lpstr>
      <vt:lpstr>A126103214W</vt:lpstr>
      <vt:lpstr>A126103214W_Data</vt:lpstr>
      <vt:lpstr>A126103214W_Latest</vt:lpstr>
      <vt:lpstr>A126103218F</vt:lpstr>
      <vt:lpstr>A126103218F_Data</vt:lpstr>
      <vt:lpstr>A126103218F_Latest</vt:lpstr>
      <vt:lpstr>A126103222W</vt:lpstr>
      <vt:lpstr>A126103222W_Data</vt:lpstr>
      <vt:lpstr>A126103222W_Latest</vt:lpstr>
      <vt:lpstr>A126103226F</vt:lpstr>
      <vt:lpstr>A126103226F_Data</vt:lpstr>
      <vt:lpstr>A126103226F_Latest</vt:lpstr>
      <vt:lpstr>A126103230W</vt:lpstr>
      <vt:lpstr>A126103230W_Data</vt:lpstr>
      <vt:lpstr>A126103230W_Latest</vt:lpstr>
      <vt:lpstr>A126103234F</vt:lpstr>
      <vt:lpstr>A126103234F_Data</vt:lpstr>
      <vt:lpstr>A126103234F_Latest</vt:lpstr>
      <vt:lpstr>A126103238R</vt:lpstr>
      <vt:lpstr>A126103238R_Data</vt:lpstr>
      <vt:lpstr>A126103238R_Latest</vt:lpstr>
      <vt:lpstr>A126103242F</vt:lpstr>
      <vt:lpstr>A126103242F_Data</vt:lpstr>
      <vt:lpstr>A126103242F_Latest</vt:lpstr>
      <vt:lpstr>A126103246R</vt:lpstr>
      <vt:lpstr>A126103246R_Data</vt:lpstr>
      <vt:lpstr>A126103246R_Latest</vt:lpstr>
      <vt:lpstr>A126103250F</vt:lpstr>
      <vt:lpstr>A126103250F_Data</vt:lpstr>
      <vt:lpstr>A126103250F_Latest</vt:lpstr>
      <vt:lpstr>A126103254R</vt:lpstr>
      <vt:lpstr>A126103254R_Data</vt:lpstr>
      <vt:lpstr>A126103254R_Latest</vt:lpstr>
      <vt:lpstr>A126103258X</vt:lpstr>
      <vt:lpstr>A126103258X_Data</vt:lpstr>
      <vt:lpstr>A126103258X_Latest</vt:lpstr>
      <vt:lpstr>A126103262R</vt:lpstr>
      <vt:lpstr>A126103262R_Data</vt:lpstr>
      <vt:lpstr>A126103262R_Latest</vt:lpstr>
      <vt:lpstr>A126103266X</vt:lpstr>
      <vt:lpstr>A126103266X_Data</vt:lpstr>
      <vt:lpstr>A126103266X_Latest</vt:lpstr>
      <vt:lpstr>A126103270R</vt:lpstr>
      <vt:lpstr>A126103270R_Data</vt:lpstr>
      <vt:lpstr>A126103270R_Latest</vt:lpstr>
      <vt:lpstr>A126103274X</vt:lpstr>
      <vt:lpstr>A126103274X_Data</vt:lpstr>
      <vt:lpstr>A126103274X_Latest</vt:lpstr>
      <vt:lpstr>A126103278J</vt:lpstr>
      <vt:lpstr>A126103278J_Data</vt:lpstr>
      <vt:lpstr>A126103278J_Latest</vt:lpstr>
      <vt:lpstr>A126103282X</vt:lpstr>
      <vt:lpstr>A126103282X_Data</vt:lpstr>
      <vt:lpstr>A126103282X_Latest</vt:lpstr>
      <vt:lpstr>A126103286J</vt:lpstr>
      <vt:lpstr>A126103286J_Data</vt:lpstr>
      <vt:lpstr>A126103286J_Latest</vt:lpstr>
      <vt:lpstr>A126103290X</vt:lpstr>
      <vt:lpstr>A126103290X_Data</vt:lpstr>
      <vt:lpstr>A126103290X_Latest</vt:lpstr>
      <vt:lpstr>A126103294J</vt:lpstr>
      <vt:lpstr>A126103294J_Data</vt:lpstr>
      <vt:lpstr>A126103294J_Latest</vt:lpstr>
      <vt:lpstr>A126103298T</vt:lpstr>
      <vt:lpstr>A126103298T_Data</vt:lpstr>
      <vt:lpstr>A126103298T_Latest</vt:lpstr>
      <vt:lpstr>A126103302W</vt:lpstr>
      <vt:lpstr>A126103302W_Data</vt:lpstr>
      <vt:lpstr>A126103302W_Latest</vt:lpstr>
      <vt:lpstr>A126103306F</vt:lpstr>
      <vt:lpstr>A126103306F_Data</vt:lpstr>
      <vt:lpstr>A126103306F_Latest</vt:lpstr>
      <vt:lpstr>A126103310W</vt:lpstr>
      <vt:lpstr>A126103310W_Data</vt:lpstr>
      <vt:lpstr>A126103310W_Latest</vt:lpstr>
      <vt:lpstr>A126103314F</vt:lpstr>
      <vt:lpstr>A126103314F_Data</vt:lpstr>
      <vt:lpstr>A126103314F_Latest</vt:lpstr>
      <vt:lpstr>A126103318R</vt:lpstr>
      <vt:lpstr>A126103318R_Data</vt:lpstr>
      <vt:lpstr>A126103318R_Latest</vt:lpstr>
      <vt:lpstr>A126103322F</vt:lpstr>
      <vt:lpstr>A126103322F_Data</vt:lpstr>
      <vt:lpstr>A126103322F_Latest</vt:lpstr>
      <vt:lpstr>A126103326R</vt:lpstr>
      <vt:lpstr>A126103326R_Data</vt:lpstr>
      <vt:lpstr>A126103326R_Latest</vt:lpstr>
      <vt:lpstr>A126103330F</vt:lpstr>
      <vt:lpstr>A126103330F_Data</vt:lpstr>
      <vt:lpstr>A126103330F_Latest</vt:lpstr>
      <vt:lpstr>A126103334R</vt:lpstr>
      <vt:lpstr>A126103334R_Data</vt:lpstr>
      <vt:lpstr>A126103334R_Latest</vt:lpstr>
      <vt:lpstr>A126103338X</vt:lpstr>
      <vt:lpstr>A126103338X_Data</vt:lpstr>
      <vt:lpstr>A126103338X_Latest</vt:lpstr>
      <vt:lpstr>A126103342R</vt:lpstr>
      <vt:lpstr>A126103342R_Data</vt:lpstr>
      <vt:lpstr>A126103342R_Latest</vt:lpstr>
      <vt:lpstr>A126103346X</vt:lpstr>
      <vt:lpstr>A126103346X_Data</vt:lpstr>
      <vt:lpstr>A126103346X_Latest</vt:lpstr>
      <vt:lpstr>A126103350R</vt:lpstr>
      <vt:lpstr>A126103350R_Data</vt:lpstr>
      <vt:lpstr>A126103350R_Latest</vt:lpstr>
      <vt:lpstr>A126103354X</vt:lpstr>
      <vt:lpstr>A126103354X_Data</vt:lpstr>
      <vt:lpstr>A126103354X_Latest</vt:lpstr>
      <vt:lpstr>A126103358J</vt:lpstr>
      <vt:lpstr>A126103358J_Data</vt:lpstr>
      <vt:lpstr>A126103358J_Latest</vt:lpstr>
      <vt:lpstr>A126103362X</vt:lpstr>
      <vt:lpstr>A126103362X_Data</vt:lpstr>
      <vt:lpstr>A126103362X_Latest</vt:lpstr>
      <vt:lpstr>A126103366J</vt:lpstr>
      <vt:lpstr>A126103366J_Data</vt:lpstr>
      <vt:lpstr>A126103366J_Latest</vt:lpstr>
      <vt:lpstr>A126103370X</vt:lpstr>
      <vt:lpstr>A126103370X_Data</vt:lpstr>
      <vt:lpstr>A126103370X_Latest</vt:lpstr>
      <vt:lpstr>A126103374J</vt:lpstr>
      <vt:lpstr>A126103374J_Data</vt:lpstr>
      <vt:lpstr>A126103374J_Latest</vt:lpstr>
      <vt:lpstr>A126103378T</vt:lpstr>
      <vt:lpstr>A126103378T_Data</vt:lpstr>
      <vt:lpstr>A126103378T_Latest</vt:lpstr>
      <vt:lpstr>A126103382J</vt:lpstr>
      <vt:lpstr>A126103382J_Data</vt:lpstr>
      <vt:lpstr>A126103382J_Latest</vt:lpstr>
      <vt:lpstr>A126103386T</vt:lpstr>
      <vt:lpstr>A126103386T_Data</vt:lpstr>
      <vt:lpstr>A126103386T_Latest</vt:lpstr>
      <vt:lpstr>A126103390J</vt:lpstr>
      <vt:lpstr>A126103390J_Data</vt:lpstr>
      <vt:lpstr>A126103390J_Latest</vt:lpstr>
      <vt:lpstr>A126103394T</vt:lpstr>
      <vt:lpstr>A126103394T_Data</vt:lpstr>
      <vt:lpstr>A126103394T_Latest</vt:lpstr>
      <vt:lpstr>A126103398A</vt:lpstr>
      <vt:lpstr>A126103398A_Data</vt:lpstr>
      <vt:lpstr>A126103398A_Latest</vt:lpstr>
      <vt:lpstr>A126103402F</vt:lpstr>
      <vt:lpstr>A126103402F_Data</vt:lpstr>
      <vt:lpstr>A126103402F_Latest</vt:lpstr>
      <vt:lpstr>A126103406R</vt:lpstr>
      <vt:lpstr>A126103406R_Data</vt:lpstr>
      <vt:lpstr>A126103406R_Latest</vt:lpstr>
      <vt:lpstr>A126103410F</vt:lpstr>
      <vt:lpstr>A126103410F_Data</vt:lpstr>
      <vt:lpstr>A126103410F_Latest</vt:lpstr>
      <vt:lpstr>A126103414R</vt:lpstr>
      <vt:lpstr>A126103414R_Data</vt:lpstr>
      <vt:lpstr>A126103414R_Latest</vt:lpstr>
      <vt:lpstr>A126103418X</vt:lpstr>
      <vt:lpstr>A126103418X_Data</vt:lpstr>
      <vt:lpstr>A126103418X_Latest</vt:lpstr>
      <vt:lpstr>A126103422R</vt:lpstr>
      <vt:lpstr>A126103422R_Data</vt:lpstr>
      <vt:lpstr>A126103422R_Latest</vt:lpstr>
      <vt:lpstr>A126103426X</vt:lpstr>
      <vt:lpstr>A126103426X_Data</vt:lpstr>
      <vt:lpstr>A126103426X_Latest</vt:lpstr>
      <vt:lpstr>A126103430R</vt:lpstr>
      <vt:lpstr>A126103430R_Data</vt:lpstr>
      <vt:lpstr>A126103430R_Latest</vt:lpstr>
      <vt:lpstr>A126103434X</vt:lpstr>
      <vt:lpstr>A126103434X_Data</vt:lpstr>
      <vt:lpstr>A126103434X_Latest</vt:lpstr>
      <vt:lpstr>A126103438J</vt:lpstr>
      <vt:lpstr>A126103438J_Data</vt:lpstr>
      <vt:lpstr>A126103438J_Latest</vt:lpstr>
      <vt:lpstr>A126103442X</vt:lpstr>
      <vt:lpstr>A126103442X_Data</vt:lpstr>
      <vt:lpstr>A126103442X_Latest</vt:lpstr>
      <vt:lpstr>A126103446J</vt:lpstr>
      <vt:lpstr>A126103446J_Data</vt:lpstr>
      <vt:lpstr>A126103446J_Latest</vt:lpstr>
      <vt:lpstr>A126103450X</vt:lpstr>
      <vt:lpstr>A126103450X_Data</vt:lpstr>
      <vt:lpstr>A126103450X_Latest</vt:lpstr>
      <vt:lpstr>A126103454J</vt:lpstr>
      <vt:lpstr>A126103454J_Data</vt:lpstr>
      <vt:lpstr>A126103454J_Latest</vt:lpstr>
      <vt:lpstr>A126103458T</vt:lpstr>
      <vt:lpstr>A126103458T_Data</vt:lpstr>
      <vt:lpstr>A126103458T_Latest</vt:lpstr>
      <vt:lpstr>A126103462J</vt:lpstr>
      <vt:lpstr>A126103462J_Data</vt:lpstr>
      <vt:lpstr>A126103462J_Latest</vt:lpstr>
      <vt:lpstr>A126103466T</vt:lpstr>
      <vt:lpstr>A126103466T_Data</vt:lpstr>
      <vt:lpstr>A126103466T_Latest</vt:lpstr>
      <vt:lpstr>A126103470J</vt:lpstr>
      <vt:lpstr>A126103470J_Data</vt:lpstr>
      <vt:lpstr>A126103470J_Latest</vt:lpstr>
      <vt:lpstr>A126103474T</vt:lpstr>
      <vt:lpstr>A126103474T_Data</vt:lpstr>
      <vt:lpstr>A126103474T_Latest</vt:lpstr>
      <vt:lpstr>A126103478A</vt:lpstr>
      <vt:lpstr>A126103478A_Data</vt:lpstr>
      <vt:lpstr>A126103478A_Latest</vt:lpstr>
      <vt:lpstr>A126103482T</vt:lpstr>
      <vt:lpstr>A126103482T_Data</vt:lpstr>
      <vt:lpstr>A126103482T_Latest</vt:lpstr>
      <vt:lpstr>A126103486A</vt:lpstr>
      <vt:lpstr>A126103486A_Data</vt:lpstr>
      <vt:lpstr>A126103486A_Latest</vt:lpstr>
      <vt:lpstr>A126103490T</vt:lpstr>
      <vt:lpstr>A126103490T_Data</vt:lpstr>
      <vt:lpstr>A126103490T_Latest</vt:lpstr>
      <vt:lpstr>A126103494A</vt:lpstr>
      <vt:lpstr>A126103494A_Data</vt:lpstr>
      <vt:lpstr>A126103494A_Latest</vt:lpstr>
      <vt:lpstr>A126103498K</vt:lpstr>
      <vt:lpstr>A126103498K_Data</vt:lpstr>
      <vt:lpstr>A126103498K_Latest</vt:lpstr>
      <vt:lpstr>A126103502R</vt:lpstr>
      <vt:lpstr>A126103502R_Data</vt:lpstr>
      <vt:lpstr>A126103502R_Latest</vt:lpstr>
      <vt:lpstr>A126103506X</vt:lpstr>
      <vt:lpstr>A126103506X_Data</vt:lpstr>
      <vt:lpstr>A126103506X_Latest</vt:lpstr>
      <vt:lpstr>A126103510R</vt:lpstr>
      <vt:lpstr>A126103510R_Data</vt:lpstr>
      <vt:lpstr>A126103510R_Latest</vt:lpstr>
      <vt:lpstr>A126103514X</vt:lpstr>
      <vt:lpstr>A126103514X_Data</vt:lpstr>
      <vt:lpstr>A126103514X_Latest</vt:lpstr>
      <vt:lpstr>A126103518J</vt:lpstr>
      <vt:lpstr>A126103518J_Data</vt:lpstr>
      <vt:lpstr>A126103518J_Latest</vt:lpstr>
      <vt:lpstr>A126103522X</vt:lpstr>
      <vt:lpstr>A126103522X_Data</vt:lpstr>
      <vt:lpstr>A126103522X_Latest</vt:lpstr>
      <vt:lpstr>A126103526J</vt:lpstr>
      <vt:lpstr>A126103526J_Data</vt:lpstr>
      <vt:lpstr>A126103526J_Latest</vt:lpstr>
      <vt:lpstr>A126103530X</vt:lpstr>
      <vt:lpstr>A126103530X_Data</vt:lpstr>
      <vt:lpstr>A126103530X_Latest</vt:lpstr>
      <vt:lpstr>A126103534J</vt:lpstr>
      <vt:lpstr>A126103534J_Data</vt:lpstr>
      <vt:lpstr>A126103534J_Latest</vt:lpstr>
      <vt:lpstr>A126103538T</vt:lpstr>
      <vt:lpstr>A126103538T_Data</vt:lpstr>
      <vt:lpstr>A126103538T_Latest</vt:lpstr>
      <vt:lpstr>A126103542J</vt:lpstr>
      <vt:lpstr>A126103542J_Data</vt:lpstr>
      <vt:lpstr>A126103542J_Latest</vt:lpstr>
      <vt:lpstr>A126103546T</vt:lpstr>
      <vt:lpstr>A126103546T_Data</vt:lpstr>
      <vt:lpstr>A126103546T_Latest</vt:lpstr>
      <vt:lpstr>A126103550J</vt:lpstr>
      <vt:lpstr>A126103550J_Data</vt:lpstr>
      <vt:lpstr>A126103550J_Latest</vt:lpstr>
      <vt:lpstr>A126103554T</vt:lpstr>
      <vt:lpstr>A126103554T_Data</vt:lpstr>
      <vt:lpstr>A126103554T_Latest</vt:lpstr>
      <vt:lpstr>A126103558A</vt:lpstr>
      <vt:lpstr>A126103558A_Data</vt:lpstr>
      <vt:lpstr>A126103558A_Latest</vt:lpstr>
      <vt:lpstr>A126103562T</vt:lpstr>
      <vt:lpstr>A126103562T_Data</vt:lpstr>
      <vt:lpstr>A126103562T_Latest</vt:lpstr>
      <vt:lpstr>A126103566A</vt:lpstr>
      <vt:lpstr>A126103566A_Data</vt:lpstr>
      <vt:lpstr>A126103566A_Latest</vt:lpstr>
      <vt:lpstr>A126103570T</vt:lpstr>
      <vt:lpstr>A126103570T_Data</vt:lpstr>
      <vt:lpstr>A126103570T_Latest</vt:lpstr>
      <vt:lpstr>A126103574A</vt:lpstr>
      <vt:lpstr>A126103574A_Data</vt:lpstr>
      <vt:lpstr>A126103574A_Latest</vt:lpstr>
      <vt:lpstr>A126103578K</vt:lpstr>
      <vt:lpstr>A126103578K_Data</vt:lpstr>
      <vt:lpstr>A126103578K_Latest</vt:lpstr>
      <vt:lpstr>A126103582A</vt:lpstr>
      <vt:lpstr>A126103582A_Data</vt:lpstr>
      <vt:lpstr>A126103582A_Latest</vt:lpstr>
      <vt:lpstr>A126103586K</vt:lpstr>
      <vt:lpstr>A126103586K_Data</vt:lpstr>
      <vt:lpstr>A126103586K_Latest</vt:lpstr>
      <vt:lpstr>A126103590A</vt:lpstr>
      <vt:lpstr>A126103590A_Data</vt:lpstr>
      <vt:lpstr>A126103590A_Latest</vt:lpstr>
      <vt:lpstr>A126103594K</vt:lpstr>
      <vt:lpstr>A126103594K_Data</vt:lpstr>
      <vt:lpstr>A126103594K_Latest</vt:lpstr>
      <vt:lpstr>A126103598V</vt:lpstr>
      <vt:lpstr>A126103598V_Data</vt:lpstr>
      <vt:lpstr>A126103598V_Latest</vt:lpstr>
      <vt:lpstr>A126103602X</vt:lpstr>
      <vt:lpstr>A126103602X_Data</vt:lpstr>
      <vt:lpstr>A126103602X_Latest</vt:lpstr>
      <vt:lpstr>A126103606J</vt:lpstr>
      <vt:lpstr>A126103606J_Data</vt:lpstr>
      <vt:lpstr>A126103606J_Latest</vt:lpstr>
      <vt:lpstr>A126103610X</vt:lpstr>
      <vt:lpstr>A126103610X_Data</vt:lpstr>
      <vt:lpstr>A126103610X_Latest</vt:lpstr>
      <vt:lpstr>A126103614J</vt:lpstr>
      <vt:lpstr>A126103614J_Data</vt:lpstr>
      <vt:lpstr>A126103614J_Latest</vt:lpstr>
      <vt:lpstr>A126103618T</vt:lpstr>
      <vt:lpstr>A126103618T_Data</vt:lpstr>
      <vt:lpstr>A126103618T_Latest</vt:lpstr>
      <vt:lpstr>A126103622J</vt:lpstr>
      <vt:lpstr>A126103622J_Data</vt:lpstr>
      <vt:lpstr>A126103622J_Latest</vt:lpstr>
      <vt:lpstr>A126103626T</vt:lpstr>
      <vt:lpstr>A126103626T_Data</vt:lpstr>
      <vt:lpstr>A126103626T_Latest</vt:lpstr>
      <vt:lpstr>A126103630J</vt:lpstr>
      <vt:lpstr>A126103630J_Data</vt:lpstr>
      <vt:lpstr>A126103630J_Latest</vt:lpstr>
      <vt:lpstr>A126103634T</vt:lpstr>
      <vt:lpstr>A126103634T_Data</vt:lpstr>
      <vt:lpstr>A126103634T_Latest</vt:lpstr>
      <vt:lpstr>A126103638A</vt:lpstr>
      <vt:lpstr>A126103638A_Data</vt:lpstr>
      <vt:lpstr>A126103638A_Latest</vt:lpstr>
      <vt:lpstr>A126103642T</vt:lpstr>
      <vt:lpstr>A126103642T_Data</vt:lpstr>
      <vt:lpstr>A126103642T_Latest</vt:lpstr>
      <vt:lpstr>A126103646A</vt:lpstr>
      <vt:lpstr>A126103646A_Data</vt:lpstr>
      <vt:lpstr>A126103646A_Latest</vt:lpstr>
      <vt:lpstr>A126103650T</vt:lpstr>
      <vt:lpstr>A126103650T_Data</vt:lpstr>
      <vt:lpstr>A126103650T_Latest</vt:lpstr>
      <vt:lpstr>A126103654A</vt:lpstr>
      <vt:lpstr>A126103654A_Data</vt:lpstr>
      <vt:lpstr>A126103654A_Latest</vt:lpstr>
      <vt:lpstr>A126103658K</vt:lpstr>
      <vt:lpstr>A126103658K_Data</vt:lpstr>
      <vt:lpstr>A126103658K_Latest</vt:lpstr>
      <vt:lpstr>A126103662A</vt:lpstr>
      <vt:lpstr>A126103662A_Data</vt:lpstr>
      <vt:lpstr>A126103662A_Latest</vt:lpstr>
      <vt:lpstr>A126103666K</vt:lpstr>
      <vt:lpstr>A126103666K_Data</vt:lpstr>
      <vt:lpstr>A126103666K_Latest</vt:lpstr>
      <vt:lpstr>A126103670A</vt:lpstr>
      <vt:lpstr>A126103670A_Data</vt:lpstr>
      <vt:lpstr>A126103670A_Latest</vt:lpstr>
      <vt:lpstr>A126103674K</vt:lpstr>
      <vt:lpstr>A126103674K_Data</vt:lpstr>
      <vt:lpstr>A126103674K_Latest</vt:lpstr>
      <vt:lpstr>A126103678V</vt:lpstr>
      <vt:lpstr>A126103678V_Data</vt:lpstr>
      <vt:lpstr>A126103678V_Latest</vt:lpstr>
      <vt:lpstr>A126103682K</vt:lpstr>
      <vt:lpstr>A126103682K_Data</vt:lpstr>
      <vt:lpstr>A126103682K_Latest</vt:lpstr>
      <vt:lpstr>A126103686V</vt:lpstr>
      <vt:lpstr>A126103686V_Data</vt:lpstr>
      <vt:lpstr>A126103686V_Latest</vt:lpstr>
      <vt:lpstr>A126103690K</vt:lpstr>
      <vt:lpstr>A126103690K_Data</vt:lpstr>
      <vt:lpstr>A126103690K_Latest</vt:lpstr>
      <vt:lpstr>A126103694V</vt:lpstr>
      <vt:lpstr>A126103694V_Data</vt:lpstr>
      <vt:lpstr>A126103694V_Latest</vt:lpstr>
      <vt:lpstr>A126103698C</vt:lpstr>
      <vt:lpstr>A126103698C_Data</vt:lpstr>
      <vt:lpstr>A126103698C_Latest</vt:lpstr>
      <vt:lpstr>A126103702J</vt:lpstr>
      <vt:lpstr>A126103702J_Data</vt:lpstr>
      <vt:lpstr>A126103702J_Latest</vt:lpstr>
      <vt:lpstr>A126103706T</vt:lpstr>
      <vt:lpstr>A126103706T_Data</vt:lpstr>
      <vt:lpstr>A126103706T_Latest</vt:lpstr>
      <vt:lpstr>A126103710J</vt:lpstr>
      <vt:lpstr>A126103710J_Data</vt:lpstr>
      <vt:lpstr>A126103710J_Latest</vt:lpstr>
      <vt:lpstr>A126103714T</vt:lpstr>
      <vt:lpstr>A126103714T_Data</vt:lpstr>
      <vt:lpstr>A126103714T_Latest</vt:lpstr>
      <vt:lpstr>A126103718A</vt:lpstr>
      <vt:lpstr>A126103718A_Data</vt:lpstr>
      <vt:lpstr>A126103718A_Latest</vt:lpstr>
      <vt:lpstr>A126103722T</vt:lpstr>
      <vt:lpstr>A126103722T_Data</vt:lpstr>
      <vt:lpstr>A126103722T_Latest</vt:lpstr>
      <vt:lpstr>A126103726A</vt:lpstr>
      <vt:lpstr>A126103726A_Data</vt:lpstr>
      <vt:lpstr>A126103726A_Latest</vt:lpstr>
      <vt:lpstr>A126103730T</vt:lpstr>
      <vt:lpstr>A126103730T_Data</vt:lpstr>
      <vt:lpstr>A126103730T_Latest</vt:lpstr>
      <vt:lpstr>A126103734A</vt:lpstr>
      <vt:lpstr>A126103734A_Data</vt:lpstr>
      <vt:lpstr>A126103734A_Latest</vt:lpstr>
      <vt:lpstr>A126103738K</vt:lpstr>
      <vt:lpstr>A126103738K_Data</vt:lpstr>
      <vt:lpstr>A126103738K_Latest</vt:lpstr>
      <vt:lpstr>A126103742A</vt:lpstr>
      <vt:lpstr>A126103742A_Data</vt:lpstr>
      <vt:lpstr>A126103742A_Latest</vt:lpstr>
      <vt:lpstr>A126103746K</vt:lpstr>
      <vt:lpstr>A126103746K_Data</vt:lpstr>
      <vt:lpstr>A126103746K_Latest</vt:lpstr>
      <vt:lpstr>A126103750A</vt:lpstr>
      <vt:lpstr>A126103750A_Data</vt:lpstr>
      <vt:lpstr>A126103750A_Latest</vt:lpstr>
      <vt:lpstr>A126103754K</vt:lpstr>
      <vt:lpstr>A126103754K_Data</vt:lpstr>
      <vt:lpstr>A126103754K_Latest</vt:lpstr>
      <vt:lpstr>A126103758V</vt:lpstr>
      <vt:lpstr>A126103758V_Data</vt:lpstr>
      <vt:lpstr>A126103758V_Latest</vt:lpstr>
      <vt:lpstr>A126103762K</vt:lpstr>
      <vt:lpstr>A126103762K_Data</vt:lpstr>
      <vt:lpstr>A126103762K_Latest</vt:lpstr>
      <vt:lpstr>A126103766V</vt:lpstr>
      <vt:lpstr>A126103766V_Data</vt:lpstr>
      <vt:lpstr>A126103766V_Latest</vt:lpstr>
      <vt:lpstr>A126103770K</vt:lpstr>
      <vt:lpstr>A126103770K_Data</vt:lpstr>
      <vt:lpstr>A126103770K_Latest</vt:lpstr>
      <vt:lpstr>A126103774V</vt:lpstr>
      <vt:lpstr>A126103774V_Data</vt:lpstr>
      <vt:lpstr>A126103774V_Latest</vt:lpstr>
      <vt:lpstr>A126104898R</vt:lpstr>
      <vt:lpstr>A126104898R_Data</vt:lpstr>
      <vt:lpstr>A126104898R_Latest</vt:lpstr>
      <vt:lpstr>A126104902V</vt:lpstr>
      <vt:lpstr>A126104902V_Data</vt:lpstr>
      <vt:lpstr>A126104902V_Latest</vt:lpstr>
      <vt:lpstr>A126104906C</vt:lpstr>
      <vt:lpstr>A126104906C_Data</vt:lpstr>
      <vt:lpstr>A126104906C_Latest</vt:lpstr>
      <vt:lpstr>A126104910V</vt:lpstr>
      <vt:lpstr>A126104910V_Data</vt:lpstr>
      <vt:lpstr>A126104910V_Latest</vt:lpstr>
      <vt:lpstr>A126104914C</vt:lpstr>
      <vt:lpstr>A126104914C_Data</vt:lpstr>
      <vt:lpstr>A126104914C_Latest</vt:lpstr>
      <vt:lpstr>A126104918L</vt:lpstr>
      <vt:lpstr>A126104918L_Data</vt:lpstr>
      <vt:lpstr>A126104918L_Latest</vt:lpstr>
      <vt:lpstr>A126104922C</vt:lpstr>
      <vt:lpstr>A126104922C_Data</vt:lpstr>
      <vt:lpstr>A126104922C_Latest</vt:lpstr>
      <vt:lpstr>A126104926L</vt:lpstr>
      <vt:lpstr>A126104926L_Data</vt:lpstr>
      <vt:lpstr>A126104926L_Latest</vt:lpstr>
      <vt:lpstr>A126104930C</vt:lpstr>
      <vt:lpstr>A126104930C_Data</vt:lpstr>
      <vt:lpstr>A126104930C_Latest</vt:lpstr>
      <vt:lpstr>A126104934L</vt:lpstr>
      <vt:lpstr>A126104934L_Data</vt:lpstr>
      <vt:lpstr>A126104934L_Latest</vt:lpstr>
      <vt:lpstr>A126104938W</vt:lpstr>
      <vt:lpstr>A126104938W_Data</vt:lpstr>
      <vt:lpstr>A126104938W_Latest</vt:lpstr>
      <vt:lpstr>A126104942L</vt:lpstr>
      <vt:lpstr>A126104942L_Data</vt:lpstr>
      <vt:lpstr>A126104942L_Latest</vt:lpstr>
      <vt:lpstr>A126104946W</vt:lpstr>
      <vt:lpstr>A126104946W_Data</vt:lpstr>
      <vt:lpstr>A126104946W_Latest</vt:lpstr>
      <vt:lpstr>A126104950L</vt:lpstr>
      <vt:lpstr>A126104950L_Data</vt:lpstr>
      <vt:lpstr>A126104950L_Latest</vt:lpstr>
      <vt:lpstr>A126104954W</vt:lpstr>
      <vt:lpstr>A126104954W_Data</vt:lpstr>
      <vt:lpstr>A126104954W_Latest</vt:lpstr>
      <vt:lpstr>A126104958F</vt:lpstr>
      <vt:lpstr>A126104958F_Data</vt:lpstr>
      <vt:lpstr>A126104958F_Latest</vt:lpstr>
      <vt:lpstr>A126104962W</vt:lpstr>
      <vt:lpstr>A126104962W_Data</vt:lpstr>
      <vt:lpstr>A126104962W_Latest</vt:lpstr>
      <vt:lpstr>A126104966F</vt:lpstr>
      <vt:lpstr>A126104966F_Data</vt:lpstr>
      <vt:lpstr>A126104966F_Latest</vt:lpstr>
      <vt:lpstr>A126104970W</vt:lpstr>
      <vt:lpstr>A126104970W_Data</vt:lpstr>
      <vt:lpstr>A126104970W_Latest</vt:lpstr>
      <vt:lpstr>A126104974F</vt:lpstr>
      <vt:lpstr>A126104974F_Data</vt:lpstr>
      <vt:lpstr>A126104974F_Latest</vt:lpstr>
      <vt:lpstr>A126104978R</vt:lpstr>
      <vt:lpstr>A126104978R_Data</vt:lpstr>
      <vt:lpstr>A126104978R_Latest</vt:lpstr>
      <vt:lpstr>A126104982F</vt:lpstr>
      <vt:lpstr>A126104982F_Data</vt:lpstr>
      <vt:lpstr>A126104982F_Latest</vt:lpstr>
      <vt:lpstr>A126104986R</vt:lpstr>
      <vt:lpstr>A126104986R_Data</vt:lpstr>
      <vt:lpstr>A126104986R_Latest</vt:lpstr>
      <vt:lpstr>A126104990F</vt:lpstr>
      <vt:lpstr>A126104990F_Data</vt:lpstr>
      <vt:lpstr>A126104990F_Latest</vt:lpstr>
      <vt:lpstr>A126104994R</vt:lpstr>
      <vt:lpstr>A126104994R_Data</vt:lpstr>
      <vt:lpstr>A126104994R_Latest</vt:lpstr>
      <vt:lpstr>A126104998X</vt:lpstr>
      <vt:lpstr>A126104998X_Data</vt:lpstr>
      <vt:lpstr>A126104998X_Latest</vt:lpstr>
      <vt:lpstr>A126105002F</vt:lpstr>
      <vt:lpstr>A126105002F_Data</vt:lpstr>
      <vt:lpstr>A126105002F_Latest</vt:lpstr>
      <vt:lpstr>A126105006R</vt:lpstr>
      <vt:lpstr>A126105006R_Data</vt:lpstr>
      <vt:lpstr>A126105006R_Latest</vt:lpstr>
      <vt:lpstr>A126105010F</vt:lpstr>
      <vt:lpstr>A126105010F_Data</vt:lpstr>
      <vt:lpstr>A126105010F_Latest</vt:lpstr>
      <vt:lpstr>A126105014R</vt:lpstr>
      <vt:lpstr>A126105014R_Data</vt:lpstr>
      <vt:lpstr>A126105014R_Latest</vt:lpstr>
      <vt:lpstr>A126105018X</vt:lpstr>
      <vt:lpstr>A126105018X_Data</vt:lpstr>
      <vt:lpstr>A126105018X_Latest</vt:lpstr>
      <vt:lpstr>A126105022R</vt:lpstr>
      <vt:lpstr>A126105022R_Data</vt:lpstr>
      <vt:lpstr>A126105022R_Latest</vt:lpstr>
      <vt:lpstr>A126105026X</vt:lpstr>
      <vt:lpstr>A126105026X_Data</vt:lpstr>
      <vt:lpstr>A126105026X_Latest</vt:lpstr>
      <vt:lpstr>A126105030R</vt:lpstr>
      <vt:lpstr>A126105030R_Data</vt:lpstr>
      <vt:lpstr>A126105030R_Latest</vt:lpstr>
      <vt:lpstr>A126105034X</vt:lpstr>
      <vt:lpstr>A126105034X_Data</vt:lpstr>
      <vt:lpstr>A126105034X_Latest</vt:lpstr>
      <vt:lpstr>A126106158V</vt:lpstr>
      <vt:lpstr>A126106158V_Data</vt:lpstr>
      <vt:lpstr>A126106158V_Latest</vt:lpstr>
      <vt:lpstr>A126106162K</vt:lpstr>
      <vt:lpstr>A126106162K_Data</vt:lpstr>
      <vt:lpstr>A126106162K_Latest</vt:lpstr>
      <vt:lpstr>A126106166V</vt:lpstr>
      <vt:lpstr>A126106166V_Data</vt:lpstr>
      <vt:lpstr>A126106166V_Latest</vt:lpstr>
      <vt:lpstr>A126106170K</vt:lpstr>
      <vt:lpstr>A126106170K_Data</vt:lpstr>
      <vt:lpstr>A126106170K_Latest</vt:lpstr>
      <vt:lpstr>A126106174V</vt:lpstr>
      <vt:lpstr>A126106174V_Data</vt:lpstr>
      <vt:lpstr>A126106174V_Latest</vt:lpstr>
      <vt:lpstr>A126106178C</vt:lpstr>
      <vt:lpstr>A126106178C_Data</vt:lpstr>
      <vt:lpstr>A126106178C_Latest</vt:lpstr>
      <vt:lpstr>A126106182V</vt:lpstr>
      <vt:lpstr>A126106182V_Data</vt:lpstr>
      <vt:lpstr>A126106182V_Latest</vt:lpstr>
      <vt:lpstr>A126106186C</vt:lpstr>
      <vt:lpstr>A126106186C_Data</vt:lpstr>
      <vt:lpstr>A126106186C_Latest</vt:lpstr>
      <vt:lpstr>A126106190V</vt:lpstr>
      <vt:lpstr>A126106190V_Data</vt:lpstr>
      <vt:lpstr>A126106190V_Latest</vt:lpstr>
      <vt:lpstr>A126106194C</vt:lpstr>
      <vt:lpstr>A126106194C_Data</vt:lpstr>
      <vt:lpstr>A126106194C_Latest</vt:lpstr>
      <vt:lpstr>A126106198L</vt:lpstr>
      <vt:lpstr>A126106198L_Data</vt:lpstr>
      <vt:lpstr>A126106198L_Latest</vt:lpstr>
      <vt:lpstr>A126106202T</vt:lpstr>
      <vt:lpstr>A126106202T_Data</vt:lpstr>
      <vt:lpstr>A126106202T_Latest</vt:lpstr>
      <vt:lpstr>A126106206A</vt:lpstr>
      <vt:lpstr>A126106206A_Data</vt:lpstr>
      <vt:lpstr>A126106206A_Latest</vt:lpstr>
      <vt:lpstr>A126106210T</vt:lpstr>
      <vt:lpstr>A126106210T_Data</vt:lpstr>
      <vt:lpstr>A126106210T_Latest</vt:lpstr>
      <vt:lpstr>A126106214A</vt:lpstr>
      <vt:lpstr>A126106214A_Data</vt:lpstr>
      <vt:lpstr>A126106214A_Latest</vt:lpstr>
      <vt:lpstr>A126106218K</vt:lpstr>
      <vt:lpstr>A126106218K_Data</vt:lpstr>
      <vt:lpstr>A126106218K_Latest</vt:lpstr>
      <vt:lpstr>A126106222A</vt:lpstr>
      <vt:lpstr>A126106222A_Data</vt:lpstr>
      <vt:lpstr>A126106222A_Latest</vt:lpstr>
      <vt:lpstr>A126106226K</vt:lpstr>
      <vt:lpstr>A126106226K_Data</vt:lpstr>
      <vt:lpstr>A126106226K_Latest</vt:lpstr>
      <vt:lpstr>A126106230A</vt:lpstr>
      <vt:lpstr>A126106230A_Data</vt:lpstr>
      <vt:lpstr>A126106230A_Latest</vt:lpstr>
      <vt:lpstr>A126106234K</vt:lpstr>
      <vt:lpstr>A126106234K_Data</vt:lpstr>
      <vt:lpstr>A126106234K_Latest</vt:lpstr>
      <vt:lpstr>A126106238V</vt:lpstr>
      <vt:lpstr>A126106238V_Data</vt:lpstr>
      <vt:lpstr>A126106238V_Latest</vt:lpstr>
      <vt:lpstr>A126106242K</vt:lpstr>
      <vt:lpstr>A126106242K_Data</vt:lpstr>
      <vt:lpstr>A126106242K_Latest</vt:lpstr>
      <vt:lpstr>A126106246V</vt:lpstr>
      <vt:lpstr>A126106246V_Data</vt:lpstr>
      <vt:lpstr>A126106246V_Latest</vt:lpstr>
      <vt:lpstr>A126106250K</vt:lpstr>
      <vt:lpstr>A126106250K_Data</vt:lpstr>
      <vt:lpstr>A126106250K_Latest</vt:lpstr>
      <vt:lpstr>A126106254V</vt:lpstr>
      <vt:lpstr>A126106254V_Data</vt:lpstr>
      <vt:lpstr>A126106254V_Latest</vt:lpstr>
      <vt:lpstr>A126106258C</vt:lpstr>
      <vt:lpstr>A126106258C_Data</vt:lpstr>
      <vt:lpstr>A126106258C_Latest</vt:lpstr>
      <vt:lpstr>A126106262V</vt:lpstr>
      <vt:lpstr>A126106262V_Data</vt:lpstr>
      <vt:lpstr>A126106262V_Latest</vt:lpstr>
      <vt:lpstr>A126106266C</vt:lpstr>
      <vt:lpstr>A126106266C_Data</vt:lpstr>
      <vt:lpstr>A126106266C_Latest</vt:lpstr>
      <vt:lpstr>A126106270V</vt:lpstr>
      <vt:lpstr>A126106270V_Data</vt:lpstr>
      <vt:lpstr>A126106270V_Latest</vt:lpstr>
      <vt:lpstr>A126106274C</vt:lpstr>
      <vt:lpstr>A126106274C_Data</vt:lpstr>
      <vt:lpstr>A126106274C_Latest</vt:lpstr>
      <vt:lpstr>A126106278L</vt:lpstr>
      <vt:lpstr>A126106278L_Data</vt:lpstr>
      <vt:lpstr>A126106278L_Latest</vt:lpstr>
      <vt:lpstr>A126106282C</vt:lpstr>
      <vt:lpstr>A126106282C_Data</vt:lpstr>
      <vt:lpstr>A126106282C_Latest</vt:lpstr>
      <vt:lpstr>A126106286L</vt:lpstr>
      <vt:lpstr>A126106286L_Data</vt:lpstr>
      <vt:lpstr>A126106286L_Latest</vt:lpstr>
      <vt:lpstr>A126106290C</vt:lpstr>
      <vt:lpstr>A126106290C_Data</vt:lpstr>
      <vt:lpstr>A126106290C_Latest</vt:lpstr>
      <vt:lpstr>A126106294L</vt:lpstr>
      <vt:lpstr>A126106294L_Data</vt:lpstr>
      <vt:lpstr>A126106294L_Latest</vt:lpstr>
      <vt:lpstr>A126107418W</vt:lpstr>
      <vt:lpstr>A126107418W_Data</vt:lpstr>
      <vt:lpstr>A126107418W_Latest</vt:lpstr>
      <vt:lpstr>A126107422L</vt:lpstr>
      <vt:lpstr>A126107422L_Data</vt:lpstr>
      <vt:lpstr>A126107422L_Latest</vt:lpstr>
      <vt:lpstr>A126107426W</vt:lpstr>
      <vt:lpstr>A126107426W_Data</vt:lpstr>
      <vt:lpstr>A126107426W_Latest</vt:lpstr>
      <vt:lpstr>A126107430L</vt:lpstr>
      <vt:lpstr>A126107430L_Data</vt:lpstr>
      <vt:lpstr>A126107430L_Latest</vt:lpstr>
      <vt:lpstr>A126107434W</vt:lpstr>
      <vt:lpstr>A126107434W_Data</vt:lpstr>
      <vt:lpstr>A126107434W_Latest</vt:lpstr>
      <vt:lpstr>A126107438F</vt:lpstr>
      <vt:lpstr>A126107438F_Data</vt:lpstr>
      <vt:lpstr>A126107438F_Latest</vt:lpstr>
      <vt:lpstr>A126107442W</vt:lpstr>
      <vt:lpstr>A126107442W_Data</vt:lpstr>
      <vt:lpstr>A126107442W_Latest</vt:lpstr>
      <vt:lpstr>A126107446F</vt:lpstr>
      <vt:lpstr>A126107446F_Data</vt:lpstr>
      <vt:lpstr>A126107446F_Latest</vt:lpstr>
      <vt:lpstr>A126107450W</vt:lpstr>
      <vt:lpstr>A126107450W_Data</vt:lpstr>
      <vt:lpstr>A126107450W_Latest</vt:lpstr>
      <vt:lpstr>A126107454F</vt:lpstr>
      <vt:lpstr>A126107454F_Data</vt:lpstr>
      <vt:lpstr>A126107454F_Latest</vt:lpstr>
      <vt:lpstr>A126107458R</vt:lpstr>
      <vt:lpstr>A126107458R_Data</vt:lpstr>
      <vt:lpstr>A126107458R_Latest</vt:lpstr>
      <vt:lpstr>A126107462F</vt:lpstr>
      <vt:lpstr>A126107462F_Data</vt:lpstr>
      <vt:lpstr>A126107462F_Latest</vt:lpstr>
      <vt:lpstr>A126107466R</vt:lpstr>
      <vt:lpstr>A126107466R_Data</vt:lpstr>
      <vt:lpstr>A126107466R_Latest</vt:lpstr>
      <vt:lpstr>A126107470F</vt:lpstr>
      <vt:lpstr>A126107470F_Data</vt:lpstr>
      <vt:lpstr>A126107470F_Latest</vt:lpstr>
      <vt:lpstr>A126107474R</vt:lpstr>
      <vt:lpstr>A126107474R_Data</vt:lpstr>
      <vt:lpstr>A126107474R_Latest</vt:lpstr>
      <vt:lpstr>A126107478X</vt:lpstr>
      <vt:lpstr>A126107478X_Data</vt:lpstr>
      <vt:lpstr>A126107478X_Latest</vt:lpstr>
      <vt:lpstr>A126107482R</vt:lpstr>
      <vt:lpstr>A126107482R_Data</vt:lpstr>
      <vt:lpstr>A126107482R_Latest</vt:lpstr>
      <vt:lpstr>A126107486X</vt:lpstr>
      <vt:lpstr>A126107486X_Data</vt:lpstr>
      <vt:lpstr>A126107486X_Latest</vt:lpstr>
      <vt:lpstr>A126107490R</vt:lpstr>
      <vt:lpstr>A126107490R_Data</vt:lpstr>
      <vt:lpstr>A126107490R_Latest</vt:lpstr>
      <vt:lpstr>A126107494X</vt:lpstr>
      <vt:lpstr>A126107494X_Data</vt:lpstr>
      <vt:lpstr>A126107494X_Latest</vt:lpstr>
      <vt:lpstr>A126107498J</vt:lpstr>
      <vt:lpstr>A126107498J_Data</vt:lpstr>
      <vt:lpstr>A126107498J_Latest</vt:lpstr>
      <vt:lpstr>A126107502L</vt:lpstr>
      <vt:lpstr>A126107502L_Data</vt:lpstr>
      <vt:lpstr>A126107502L_Latest</vt:lpstr>
      <vt:lpstr>A126107506W</vt:lpstr>
      <vt:lpstr>A126107506W_Data</vt:lpstr>
      <vt:lpstr>A126107506W_Latest</vt:lpstr>
      <vt:lpstr>A126107510L</vt:lpstr>
      <vt:lpstr>A126107510L_Data</vt:lpstr>
      <vt:lpstr>A126107510L_Latest</vt:lpstr>
      <vt:lpstr>A126107514W</vt:lpstr>
      <vt:lpstr>A126107514W_Data</vt:lpstr>
      <vt:lpstr>A126107514W_Latest</vt:lpstr>
      <vt:lpstr>A126107518F</vt:lpstr>
      <vt:lpstr>A126107518F_Data</vt:lpstr>
      <vt:lpstr>A126107518F_Latest</vt:lpstr>
      <vt:lpstr>A126107522W</vt:lpstr>
      <vt:lpstr>A126107522W_Data</vt:lpstr>
      <vt:lpstr>A126107522W_Latest</vt:lpstr>
      <vt:lpstr>A126107526F</vt:lpstr>
      <vt:lpstr>A126107526F_Data</vt:lpstr>
      <vt:lpstr>A126107526F_Latest</vt:lpstr>
      <vt:lpstr>A126107530W</vt:lpstr>
      <vt:lpstr>A126107530W_Data</vt:lpstr>
      <vt:lpstr>A126107530W_Latest</vt:lpstr>
      <vt:lpstr>A126107534F</vt:lpstr>
      <vt:lpstr>A126107534F_Data</vt:lpstr>
      <vt:lpstr>A126107534F_Latest</vt:lpstr>
      <vt:lpstr>A126107538R</vt:lpstr>
      <vt:lpstr>A126107538R_Data</vt:lpstr>
      <vt:lpstr>A126107538R_Latest</vt:lpstr>
      <vt:lpstr>A126107542F</vt:lpstr>
      <vt:lpstr>A126107542F_Data</vt:lpstr>
      <vt:lpstr>A126107542F_Latest</vt:lpstr>
      <vt:lpstr>A126107546R</vt:lpstr>
      <vt:lpstr>A126107546R_Data</vt:lpstr>
      <vt:lpstr>A126107546R_Latest</vt:lpstr>
      <vt:lpstr>A126107550F</vt:lpstr>
      <vt:lpstr>A126107550F_Data</vt:lpstr>
      <vt:lpstr>A126107550F_Latest</vt:lpstr>
      <vt:lpstr>A126107554R</vt:lpstr>
      <vt:lpstr>A126107554R_Data</vt:lpstr>
      <vt:lpstr>A126107554R_Latest</vt:lpstr>
      <vt:lpstr>A126108678K</vt:lpstr>
      <vt:lpstr>A126108678K_Data</vt:lpstr>
      <vt:lpstr>A126108678K_Latest</vt:lpstr>
      <vt:lpstr>A126108682A</vt:lpstr>
      <vt:lpstr>A126108682A_Data</vt:lpstr>
      <vt:lpstr>A126108682A_Latest</vt:lpstr>
      <vt:lpstr>A126108686K</vt:lpstr>
      <vt:lpstr>A126108686K_Data</vt:lpstr>
      <vt:lpstr>A126108686K_Latest</vt:lpstr>
      <vt:lpstr>A126108690A</vt:lpstr>
      <vt:lpstr>A126108690A_Data</vt:lpstr>
      <vt:lpstr>A126108690A_Latest</vt:lpstr>
      <vt:lpstr>A126108694K</vt:lpstr>
      <vt:lpstr>A126108694K_Data</vt:lpstr>
      <vt:lpstr>A126108694K_Latest</vt:lpstr>
      <vt:lpstr>A126108698V</vt:lpstr>
      <vt:lpstr>A126108698V_Data</vt:lpstr>
      <vt:lpstr>A126108698V_Latest</vt:lpstr>
      <vt:lpstr>A126108702X</vt:lpstr>
      <vt:lpstr>A126108702X_Data</vt:lpstr>
      <vt:lpstr>A126108702X_Latest</vt:lpstr>
      <vt:lpstr>A126108706J</vt:lpstr>
      <vt:lpstr>A126108706J_Data</vt:lpstr>
      <vt:lpstr>A126108706J_Latest</vt:lpstr>
      <vt:lpstr>A126108710X</vt:lpstr>
      <vt:lpstr>A126108710X_Data</vt:lpstr>
      <vt:lpstr>A126108710X_Latest</vt:lpstr>
      <vt:lpstr>A126108714J</vt:lpstr>
      <vt:lpstr>A126108714J_Data</vt:lpstr>
      <vt:lpstr>A126108714J_Latest</vt:lpstr>
      <vt:lpstr>A126108718T</vt:lpstr>
      <vt:lpstr>A126108718T_Data</vt:lpstr>
      <vt:lpstr>A126108718T_Latest</vt:lpstr>
      <vt:lpstr>A126108722J</vt:lpstr>
      <vt:lpstr>A126108722J_Data</vt:lpstr>
      <vt:lpstr>A126108722J_Latest</vt:lpstr>
      <vt:lpstr>A126108726T</vt:lpstr>
      <vt:lpstr>A126108726T_Data</vt:lpstr>
      <vt:lpstr>A126108726T_Latest</vt:lpstr>
      <vt:lpstr>A126108730J</vt:lpstr>
      <vt:lpstr>A126108730J_Data</vt:lpstr>
      <vt:lpstr>A126108730J_Latest</vt:lpstr>
      <vt:lpstr>A126108734T</vt:lpstr>
      <vt:lpstr>A126108734T_Data</vt:lpstr>
      <vt:lpstr>A126108734T_Latest</vt:lpstr>
      <vt:lpstr>A126108738A</vt:lpstr>
      <vt:lpstr>A126108738A_Data</vt:lpstr>
      <vt:lpstr>A126108738A_Latest</vt:lpstr>
      <vt:lpstr>A126108742T</vt:lpstr>
      <vt:lpstr>A126108742T_Data</vt:lpstr>
      <vt:lpstr>A126108742T_Latest</vt:lpstr>
      <vt:lpstr>A126108746A</vt:lpstr>
      <vt:lpstr>A126108746A_Data</vt:lpstr>
      <vt:lpstr>A126108746A_Latest</vt:lpstr>
      <vt:lpstr>A126108750T</vt:lpstr>
      <vt:lpstr>A126108750T_Data</vt:lpstr>
      <vt:lpstr>A126108750T_Latest</vt:lpstr>
      <vt:lpstr>A126108754A</vt:lpstr>
      <vt:lpstr>A126108754A_Data</vt:lpstr>
      <vt:lpstr>A126108754A_Latest</vt:lpstr>
      <vt:lpstr>A126108758K</vt:lpstr>
      <vt:lpstr>A126108758K_Data</vt:lpstr>
      <vt:lpstr>A126108758K_Latest</vt:lpstr>
      <vt:lpstr>A126108762A</vt:lpstr>
      <vt:lpstr>A126108762A_Data</vt:lpstr>
      <vt:lpstr>A126108762A_Latest</vt:lpstr>
      <vt:lpstr>A126108766K</vt:lpstr>
      <vt:lpstr>A126108766K_Data</vt:lpstr>
      <vt:lpstr>A126108766K_Latest</vt:lpstr>
      <vt:lpstr>A126108770A</vt:lpstr>
      <vt:lpstr>A126108770A_Data</vt:lpstr>
      <vt:lpstr>A126108770A_Latest</vt:lpstr>
      <vt:lpstr>A126108774K</vt:lpstr>
      <vt:lpstr>A126108774K_Data</vt:lpstr>
      <vt:lpstr>A126108774K_Latest</vt:lpstr>
      <vt:lpstr>A126108778V</vt:lpstr>
      <vt:lpstr>A126108778V_Data</vt:lpstr>
      <vt:lpstr>A126108778V_Latest</vt:lpstr>
      <vt:lpstr>A126108782K</vt:lpstr>
      <vt:lpstr>A126108782K_Data</vt:lpstr>
      <vt:lpstr>A126108782K_Latest</vt:lpstr>
      <vt:lpstr>A126108786V</vt:lpstr>
      <vt:lpstr>A126108786V_Data</vt:lpstr>
      <vt:lpstr>A126108786V_Latest</vt:lpstr>
      <vt:lpstr>A126108790K</vt:lpstr>
      <vt:lpstr>A126108790K_Data</vt:lpstr>
      <vt:lpstr>A126108790K_Latest</vt:lpstr>
      <vt:lpstr>A126108794V</vt:lpstr>
      <vt:lpstr>A126108794V_Data</vt:lpstr>
      <vt:lpstr>A126108794V_Latest</vt:lpstr>
      <vt:lpstr>A126108798C</vt:lpstr>
      <vt:lpstr>A126108798C_Data</vt:lpstr>
      <vt:lpstr>A126108798C_Latest</vt:lpstr>
      <vt:lpstr>A126108802J</vt:lpstr>
      <vt:lpstr>A126108802J_Data</vt:lpstr>
      <vt:lpstr>A126108802J_Latest</vt:lpstr>
      <vt:lpstr>A126108806T</vt:lpstr>
      <vt:lpstr>A126108806T_Data</vt:lpstr>
      <vt:lpstr>A126108806T_Latest</vt:lpstr>
      <vt:lpstr>A126108810J</vt:lpstr>
      <vt:lpstr>A126108810J_Data</vt:lpstr>
      <vt:lpstr>A126108810J_Latest</vt:lpstr>
      <vt:lpstr>A126108814T</vt:lpstr>
      <vt:lpstr>A126108814T_Data</vt:lpstr>
      <vt:lpstr>A126108814T_Latest</vt:lpstr>
      <vt:lpstr>A126109938L</vt:lpstr>
      <vt:lpstr>A126109938L_Data</vt:lpstr>
      <vt:lpstr>A126109938L_Latest</vt:lpstr>
      <vt:lpstr>A126109942C</vt:lpstr>
      <vt:lpstr>A126109942C_Data</vt:lpstr>
      <vt:lpstr>A126109942C_Latest</vt:lpstr>
      <vt:lpstr>A126109946L</vt:lpstr>
      <vt:lpstr>A126109946L_Data</vt:lpstr>
      <vt:lpstr>A126109946L_Latest</vt:lpstr>
      <vt:lpstr>A126109950C</vt:lpstr>
      <vt:lpstr>A126109950C_Data</vt:lpstr>
      <vt:lpstr>A126109950C_Latest</vt:lpstr>
      <vt:lpstr>A126109954L</vt:lpstr>
      <vt:lpstr>A126109954L_Data</vt:lpstr>
      <vt:lpstr>A126109954L_Latest</vt:lpstr>
      <vt:lpstr>A126109958W</vt:lpstr>
      <vt:lpstr>A126109958W_Data</vt:lpstr>
      <vt:lpstr>A126109958W_Latest</vt:lpstr>
      <vt:lpstr>A126109962L</vt:lpstr>
      <vt:lpstr>A126109962L_Data</vt:lpstr>
      <vt:lpstr>A126109962L_Latest</vt:lpstr>
      <vt:lpstr>A126109966W</vt:lpstr>
      <vt:lpstr>A126109966W_Data</vt:lpstr>
      <vt:lpstr>A126109966W_Latest</vt:lpstr>
      <vt:lpstr>A126109970L</vt:lpstr>
      <vt:lpstr>A126109970L_Data</vt:lpstr>
      <vt:lpstr>A126109970L_Latest</vt:lpstr>
      <vt:lpstr>A126109974W</vt:lpstr>
      <vt:lpstr>A126109974W_Data</vt:lpstr>
      <vt:lpstr>A126109974W_Latest</vt:lpstr>
      <vt:lpstr>A126109978F</vt:lpstr>
      <vt:lpstr>A126109978F_Data</vt:lpstr>
      <vt:lpstr>A126109978F_Latest</vt:lpstr>
      <vt:lpstr>A126109982W</vt:lpstr>
      <vt:lpstr>A126109982W_Data</vt:lpstr>
      <vt:lpstr>A126109982W_Latest</vt:lpstr>
      <vt:lpstr>A126109986F</vt:lpstr>
      <vt:lpstr>A126109986F_Data</vt:lpstr>
      <vt:lpstr>A126109986F_Latest</vt:lpstr>
      <vt:lpstr>A126109990W</vt:lpstr>
      <vt:lpstr>A126109990W_Data</vt:lpstr>
      <vt:lpstr>A126109990W_Latest</vt:lpstr>
      <vt:lpstr>A126109994F</vt:lpstr>
      <vt:lpstr>A126109994F_Data</vt:lpstr>
      <vt:lpstr>A126109994F_Latest</vt:lpstr>
      <vt:lpstr>A126109998R</vt:lpstr>
      <vt:lpstr>A126109998R_Data</vt:lpstr>
      <vt:lpstr>A126109998R_Latest</vt:lpstr>
      <vt:lpstr>A126110002A</vt:lpstr>
      <vt:lpstr>A126110002A_Data</vt:lpstr>
      <vt:lpstr>A126110002A_Latest</vt:lpstr>
      <vt:lpstr>A126110006K</vt:lpstr>
      <vt:lpstr>A126110006K_Data</vt:lpstr>
      <vt:lpstr>A126110006K_Latest</vt:lpstr>
      <vt:lpstr>A126110010A</vt:lpstr>
      <vt:lpstr>A126110010A_Data</vt:lpstr>
      <vt:lpstr>A126110010A_Latest</vt:lpstr>
      <vt:lpstr>A126110014K</vt:lpstr>
      <vt:lpstr>A126110014K_Data</vt:lpstr>
      <vt:lpstr>A126110014K_Latest</vt:lpstr>
      <vt:lpstr>A126110018V</vt:lpstr>
      <vt:lpstr>A126110018V_Data</vt:lpstr>
      <vt:lpstr>A126110018V_Latest</vt:lpstr>
      <vt:lpstr>A126110022K</vt:lpstr>
      <vt:lpstr>A126110022K_Data</vt:lpstr>
      <vt:lpstr>A126110022K_Latest</vt:lpstr>
      <vt:lpstr>A126110026V</vt:lpstr>
      <vt:lpstr>A126110026V_Data</vt:lpstr>
      <vt:lpstr>A126110026V_Latest</vt:lpstr>
      <vt:lpstr>A126110030K</vt:lpstr>
      <vt:lpstr>A126110030K_Data</vt:lpstr>
      <vt:lpstr>A126110030K_Latest</vt:lpstr>
      <vt:lpstr>A126110034V</vt:lpstr>
      <vt:lpstr>A126110034V_Data</vt:lpstr>
      <vt:lpstr>A126110034V_Latest</vt:lpstr>
      <vt:lpstr>A126110038C</vt:lpstr>
      <vt:lpstr>A126110038C_Data</vt:lpstr>
      <vt:lpstr>A126110038C_Latest</vt:lpstr>
      <vt:lpstr>A126110042V</vt:lpstr>
      <vt:lpstr>A126110042V_Data</vt:lpstr>
      <vt:lpstr>A126110042V_Latest</vt:lpstr>
      <vt:lpstr>A126110046C</vt:lpstr>
      <vt:lpstr>A126110046C_Data</vt:lpstr>
      <vt:lpstr>A126110046C_Latest</vt:lpstr>
      <vt:lpstr>A126110050V</vt:lpstr>
      <vt:lpstr>A126110050V_Data</vt:lpstr>
      <vt:lpstr>A126110050V_Latest</vt:lpstr>
      <vt:lpstr>A126110054C</vt:lpstr>
      <vt:lpstr>A126110054C_Data</vt:lpstr>
      <vt:lpstr>A126110054C_Latest</vt:lpstr>
      <vt:lpstr>A126110058L</vt:lpstr>
      <vt:lpstr>A126110058L_Data</vt:lpstr>
      <vt:lpstr>A126110058L_Latest</vt:lpstr>
      <vt:lpstr>A126110062C</vt:lpstr>
      <vt:lpstr>A126110062C_Data</vt:lpstr>
      <vt:lpstr>A126110062C_Latest</vt:lpstr>
      <vt:lpstr>A126110066L</vt:lpstr>
      <vt:lpstr>A126110066L_Data</vt:lpstr>
      <vt:lpstr>A126110066L_Latest</vt:lpstr>
      <vt:lpstr>A126110070C</vt:lpstr>
      <vt:lpstr>A126110070C_Data</vt:lpstr>
      <vt:lpstr>A126110070C_Latest</vt:lpstr>
      <vt:lpstr>A126110074L</vt:lpstr>
      <vt:lpstr>A126110074L_Data</vt:lpstr>
      <vt:lpstr>A126110074L_Latest</vt:lpstr>
      <vt:lpstr>A126110078W</vt:lpstr>
      <vt:lpstr>A126110078W_Data</vt:lpstr>
      <vt:lpstr>A126110078W_Latest</vt:lpstr>
      <vt:lpstr>A126110082L</vt:lpstr>
      <vt:lpstr>A126110082L_Data</vt:lpstr>
      <vt:lpstr>A126110082L_Latest</vt:lpstr>
      <vt:lpstr>A126110086W</vt:lpstr>
      <vt:lpstr>A126110086W_Data</vt:lpstr>
      <vt:lpstr>A126110086W_Latest</vt:lpstr>
      <vt:lpstr>A126110090L</vt:lpstr>
      <vt:lpstr>A126110090L_Data</vt:lpstr>
      <vt:lpstr>A126110090L_Latest</vt:lpstr>
      <vt:lpstr>A126110094W</vt:lpstr>
      <vt:lpstr>A126110094W_Data</vt:lpstr>
      <vt:lpstr>A126110094W_Latest</vt:lpstr>
      <vt:lpstr>A126110098F</vt:lpstr>
      <vt:lpstr>A126110098F_Data</vt:lpstr>
      <vt:lpstr>A126110098F_Latest</vt:lpstr>
      <vt:lpstr>A126110102K</vt:lpstr>
      <vt:lpstr>A126110102K_Data</vt:lpstr>
      <vt:lpstr>A126110102K_Latest</vt:lpstr>
      <vt:lpstr>A126110106V</vt:lpstr>
      <vt:lpstr>A126110106V_Data</vt:lpstr>
      <vt:lpstr>A126110106V_Latest</vt:lpstr>
      <vt:lpstr>A126110110K</vt:lpstr>
      <vt:lpstr>A126110110K_Data</vt:lpstr>
      <vt:lpstr>A126110110K_Latest</vt:lpstr>
      <vt:lpstr>A126110114V</vt:lpstr>
      <vt:lpstr>A126110114V_Data</vt:lpstr>
      <vt:lpstr>A126110114V_Latest</vt:lpstr>
      <vt:lpstr>A126110118C</vt:lpstr>
      <vt:lpstr>A126110118C_Data</vt:lpstr>
      <vt:lpstr>A126110118C_Latest</vt:lpstr>
      <vt:lpstr>A126110122V</vt:lpstr>
      <vt:lpstr>A126110122V_Data</vt:lpstr>
      <vt:lpstr>A126110122V_Latest</vt:lpstr>
      <vt:lpstr>A126110126C</vt:lpstr>
      <vt:lpstr>A126110126C_Data</vt:lpstr>
      <vt:lpstr>A126110126C_Latest</vt:lpstr>
      <vt:lpstr>A126110130V</vt:lpstr>
      <vt:lpstr>A126110130V_Data</vt:lpstr>
      <vt:lpstr>A126110130V_Latest</vt:lpstr>
      <vt:lpstr>A126110134C</vt:lpstr>
      <vt:lpstr>A126110134C_Data</vt:lpstr>
      <vt:lpstr>A126110134C_Latest</vt:lpstr>
      <vt:lpstr>A126110138L</vt:lpstr>
      <vt:lpstr>A126110138L_Data</vt:lpstr>
      <vt:lpstr>A126110138L_Latest</vt:lpstr>
      <vt:lpstr>A126110142C</vt:lpstr>
      <vt:lpstr>A126110142C_Data</vt:lpstr>
      <vt:lpstr>A126110142C_Latest</vt:lpstr>
      <vt:lpstr>A126110146L</vt:lpstr>
      <vt:lpstr>A126110146L_Data</vt:lpstr>
      <vt:lpstr>A126110146L_Latest</vt:lpstr>
      <vt:lpstr>A126110150C</vt:lpstr>
      <vt:lpstr>A126110150C_Data</vt:lpstr>
      <vt:lpstr>A126110150C_Latest</vt:lpstr>
      <vt:lpstr>A126110154L</vt:lpstr>
      <vt:lpstr>A126110154L_Data</vt:lpstr>
      <vt:lpstr>A126110154L_Latest</vt:lpstr>
      <vt:lpstr>A126110158W</vt:lpstr>
      <vt:lpstr>A126110158W_Data</vt:lpstr>
      <vt:lpstr>A126110158W_Latest</vt:lpstr>
      <vt:lpstr>A126110162L</vt:lpstr>
      <vt:lpstr>A126110162L_Data</vt:lpstr>
      <vt:lpstr>A126110162L_Latest</vt:lpstr>
      <vt:lpstr>A126110166W</vt:lpstr>
      <vt:lpstr>A126110166W_Data</vt:lpstr>
      <vt:lpstr>A126110166W_Latest</vt:lpstr>
      <vt:lpstr>A126110170L</vt:lpstr>
      <vt:lpstr>A126110170L_Data</vt:lpstr>
      <vt:lpstr>A126110170L_Latest</vt:lpstr>
      <vt:lpstr>A126110174W</vt:lpstr>
      <vt:lpstr>A126110174W_Data</vt:lpstr>
      <vt:lpstr>A126110174W_Latest</vt:lpstr>
      <vt:lpstr>A126110178F</vt:lpstr>
      <vt:lpstr>A126110178F_Data</vt:lpstr>
      <vt:lpstr>A126110178F_Latest</vt:lpstr>
      <vt:lpstr>A126110182W</vt:lpstr>
      <vt:lpstr>A126110182W_Data</vt:lpstr>
      <vt:lpstr>A126110182W_Latest</vt:lpstr>
      <vt:lpstr>A126110186F</vt:lpstr>
      <vt:lpstr>A126110186F_Data</vt:lpstr>
      <vt:lpstr>A126110186F_Latest</vt:lpstr>
      <vt:lpstr>A126110190W</vt:lpstr>
      <vt:lpstr>A126110190W_Data</vt:lpstr>
      <vt:lpstr>A126110190W_Latest</vt:lpstr>
      <vt:lpstr>A126110194F</vt:lpstr>
      <vt:lpstr>A126110194F_Data</vt:lpstr>
      <vt:lpstr>A126110194F_Latest</vt:lpstr>
      <vt:lpstr>A126110198R</vt:lpstr>
      <vt:lpstr>A126110198R_Data</vt:lpstr>
      <vt:lpstr>A126110198R_Latest</vt:lpstr>
      <vt:lpstr>A126110202V</vt:lpstr>
      <vt:lpstr>A126110202V_Data</vt:lpstr>
      <vt:lpstr>A126110202V_Latest</vt:lpstr>
      <vt:lpstr>A126110206C</vt:lpstr>
      <vt:lpstr>A126110206C_Data</vt:lpstr>
      <vt:lpstr>A126110206C_Latest</vt:lpstr>
      <vt:lpstr>A126110210V</vt:lpstr>
      <vt:lpstr>A126110210V_Data</vt:lpstr>
      <vt:lpstr>A126110210V_Latest</vt:lpstr>
      <vt:lpstr>A126110214C</vt:lpstr>
      <vt:lpstr>A126110214C_Data</vt:lpstr>
      <vt:lpstr>A126110214C_Latest</vt:lpstr>
      <vt:lpstr>A126110218L</vt:lpstr>
      <vt:lpstr>A126110218L_Data</vt:lpstr>
      <vt:lpstr>A126110218L_Latest</vt:lpstr>
      <vt:lpstr>A126110222C</vt:lpstr>
      <vt:lpstr>A126110222C_Data</vt:lpstr>
      <vt:lpstr>A126110222C_Latest</vt:lpstr>
      <vt:lpstr>A126110226L</vt:lpstr>
      <vt:lpstr>A126110226L_Data</vt:lpstr>
      <vt:lpstr>A126110226L_Latest</vt:lpstr>
      <vt:lpstr>A126110230C</vt:lpstr>
      <vt:lpstr>A126110230C_Data</vt:lpstr>
      <vt:lpstr>A126110230C_Latest</vt:lpstr>
      <vt:lpstr>A126110234L</vt:lpstr>
      <vt:lpstr>A126110234L_Data</vt:lpstr>
      <vt:lpstr>A126110234L_Latest</vt:lpstr>
      <vt:lpstr>A126110238W</vt:lpstr>
      <vt:lpstr>A126110238W_Data</vt:lpstr>
      <vt:lpstr>A126110238W_Latest</vt:lpstr>
      <vt:lpstr>A126110242L</vt:lpstr>
      <vt:lpstr>A126110242L_Data</vt:lpstr>
      <vt:lpstr>A126110242L_Latest</vt:lpstr>
      <vt:lpstr>A126110246W</vt:lpstr>
      <vt:lpstr>A126110246W_Data</vt:lpstr>
      <vt:lpstr>A126110246W_Latest</vt:lpstr>
      <vt:lpstr>A126110250L</vt:lpstr>
      <vt:lpstr>A126110250L_Data</vt:lpstr>
      <vt:lpstr>A126110250L_Latest</vt:lpstr>
      <vt:lpstr>A126110254W</vt:lpstr>
      <vt:lpstr>A126110254W_Data</vt:lpstr>
      <vt:lpstr>A126110254W_Latest</vt:lpstr>
      <vt:lpstr>A126110258F</vt:lpstr>
      <vt:lpstr>A126110258F_Data</vt:lpstr>
      <vt:lpstr>A126110258F_Latest</vt:lpstr>
      <vt:lpstr>A126110262W</vt:lpstr>
      <vt:lpstr>A126110262W_Data</vt:lpstr>
      <vt:lpstr>A126110262W_Latest</vt:lpstr>
      <vt:lpstr>A126110266F</vt:lpstr>
      <vt:lpstr>A126110266F_Data</vt:lpstr>
      <vt:lpstr>A126110266F_Latest</vt:lpstr>
      <vt:lpstr>A126110270W</vt:lpstr>
      <vt:lpstr>A126110270W_Data</vt:lpstr>
      <vt:lpstr>A126110270W_Latest</vt:lpstr>
      <vt:lpstr>A126110274F</vt:lpstr>
      <vt:lpstr>A126110274F_Data</vt:lpstr>
      <vt:lpstr>A126110274F_Latest</vt:lpstr>
      <vt:lpstr>A126110278R</vt:lpstr>
      <vt:lpstr>A126110278R_Data</vt:lpstr>
      <vt:lpstr>A126110278R_Latest</vt:lpstr>
      <vt:lpstr>A126110282F</vt:lpstr>
      <vt:lpstr>A126110282F_Data</vt:lpstr>
      <vt:lpstr>A126110282F_Latest</vt:lpstr>
      <vt:lpstr>A126110286R</vt:lpstr>
      <vt:lpstr>A126110286R_Data</vt:lpstr>
      <vt:lpstr>A126110286R_Latest</vt:lpstr>
      <vt:lpstr>A126110290F</vt:lpstr>
      <vt:lpstr>A126110290F_Data</vt:lpstr>
      <vt:lpstr>A126110290F_Latest</vt:lpstr>
      <vt:lpstr>A126110294R</vt:lpstr>
      <vt:lpstr>A126110294R_Data</vt:lpstr>
      <vt:lpstr>A126110294R_Latest</vt:lpstr>
      <vt:lpstr>A126110298X</vt:lpstr>
      <vt:lpstr>A126110298X_Data</vt:lpstr>
      <vt:lpstr>A126110298X_Latest</vt:lpstr>
      <vt:lpstr>A126110302C</vt:lpstr>
      <vt:lpstr>A126110302C_Data</vt:lpstr>
      <vt:lpstr>A126110302C_Latest</vt:lpstr>
      <vt:lpstr>A126110306L</vt:lpstr>
      <vt:lpstr>A126110306L_Data</vt:lpstr>
      <vt:lpstr>A126110306L_Latest</vt:lpstr>
      <vt:lpstr>A126110310C</vt:lpstr>
      <vt:lpstr>A126110310C_Data</vt:lpstr>
      <vt:lpstr>A126110310C_Latest</vt:lpstr>
      <vt:lpstr>A126110314L</vt:lpstr>
      <vt:lpstr>A126110314L_Data</vt:lpstr>
      <vt:lpstr>A126110314L_Latest</vt:lpstr>
      <vt:lpstr>A126110318W</vt:lpstr>
      <vt:lpstr>A126110318W_Data</vt:lpstr>
      <vt:lpstr>A126110318W_Latest</vt:lpstr>
      <vt:lpstr>A126110322L</vt:lpstr>
      <vt:lpstr>A126110322L_Data</vt:lpstr>
      <vt:lpstr>A126110322L_Latest</vt:lpstr>
      <vt:lpstr>A126110326W</vt:lpstr>
      <vt:lpstr>A126110326W_Data</vt:lpstr>
      <vt:lpstr>A126110326W_Latest</vt:lpstr>
      <vt:lpstr>A126110330L</vt:lpstr>
      <vt:lpstr>A126110330L_Data</vt:lpstr>
      <vt:lpstr>A126110330L_Latest</vt:lpstr>
      <vt:lpstr>A126110334W</vt:lpstr>
      <vt:lpstr>A126110334W_Data</vt:lpstr>
      <vt:lpstr>A126110334W_Latest</vt:lpstr>
      <vt:lpstr>A126110338F</vt:lpstr>
      <vt:lpstr>A126110338F_Data</vt:lpstr>
      <vt:lpstr>A126110338F_Latest</vt:lpstr>
      <vt:lpstr>A126110342W</vt:lpstr>
      <vt:lpstr>A126110342W_Data</vt:lpstr>
      <vt:lpstr>A126110342W_Latest</vt:lpstr>
      <vt:lpstr>A126110346F</vt:lpstr>
      <vt:lpstr>A126110346F_Data</vt:lpstr>
      <vt:lpstr>A126110346F_Latest</vt:lpstr>
      <vt:lpstr>A126110350W</vt:lpstr>
      <vt:lpstr>A126110350W_Data</vt:lpstr>
      <vt:lpstr>A126110350W_Latest</vt:lpstr>
      <vt:lpstr>A126110354F</vt:lpstr>
      <vt:lpstr>A126110354F_Data</vt:lpstr>
      <vt:lpstr>A126110354F_Latest</vt:lpstr>
      <vt:lpstr>A126110358R</vt:lpstr>
      <vt:lpstr>A126110358R_Data</vt:lpstr>
      <vt:lpstr>A126110358R_Latest</vt:lpstr>
      <vt:lpstr>A126110362F</vt:lpstr>
      <vt:lpstr>A126110362F_Data</vt:lpstr>
      <vt:lpstr>A126110362F_Latest</vt:lpstr>
      <vt:lpstr>A126110366R</vt:lpstr>
      <vt:lpstr>A126110366R_Data</vt:lpstr>
      <vt:lpstr>A126110366R_Latest</vt:lpstr>
      <vt:lpstr>A126110370F</vt:lpstr>
      <vt:lpstr>A126110370F_Data</vt:lpstr>
      <vt:lpstr>A126110370F_Latest</vt:lpstr>
      <vt:lpstr>A126110374R</vt:lpstr>
      <vt:lpstr>A126110374R_Data</vt:lpstr>
      <vt:lpstr>A126110374R_Latest</vt:lpstr>
      <vt:lpstr>A126110378X</vt:lpstr>
      <vt:lpstr>A126110378X_Data</vt:lpstr>
      <vt:lpstr>A126110378X_Latest</vt:lpstr>
      <vt:lpstr>A126110382R</vt:lpstr>
      <vt:lpstr>A126110382R_Data</vt:lpstr>
      <vt:lpstr>A126110382R_Latest</vt:lpstr>
      <vt:lpstr>A126110386X</vt:lpstr>
      <vt:lpstr>A126110386X_Data</vt:lpstr>
      <vt:lpstr>A126110386X_Latest</vt:lpstr>
      <vt:lpstr>A126110390R</vt:lpstr>
      <vt:lpstr>A126110390R_Data</vt:lpstr>
      <vt:lpstr>A126110390R_Latest</vt:lpstr>
      <vt:lpstr>A126110394X</vt:lpstr>
      <vt:lpstr>A126110394X_Data</vt:lpstr>
      <vt:lpstr>A126110394X_Latest</vt:lpstr>
      <vt:lpstr>A126110398J</vt:lpstr>
      <vt:lpstr>A126110398J_Data</vt:lpstr>
      <vt:lpstr>A126110398J_Latest</vt:lpstr>
      <vt:lpstr>A126110402L</vt:lpstr>
      <vt:lpstr>A126110402L_Data</vt:lpstr>
      <vt:lpstr>A126110402L_Latest</vt:lpstr>
      <vt:lpstr>A126110406W</vt:lpstr>
      <vt:lpstr>A126110406W_Data</vt:lpstr>
      <vt:lpstr>A126110406W_Latest</vt:lpstr>
      <vt:lpstr>A126110410L</vt:lpstr>
      <vt:lpstr>A126110410L_Data</vt:lpstr>
      <vt:lpstr>A126110410L_Latest</vt:lpstr>
      <vt:lpstr>A126110414W</vt:lpstr>
      <vt:lpstr>A126110414W_Data</vt:lpstr>
      <vt:lpstr>A126110414W_Latest</vt:lpstr>
      <vt:lpstr>A126110418F</vt:lpstr>
      <vt:lpstr>A126110418F_Data</vt:lpstr>
      <vt:lpstr>A126110418F_Latest</vt:lpstr>
      <vt:lpstr>A126110422W</vt:lpstr>
      <vt:lpstr>A126110422W_Data</vt:lpstr>
      <vt:lpstr>A126110422W_Latest</vt:lpstr>
      <vt:lpstr>A126110426F</vt:lpstr>
      <vt:lpstr>A126110426F_Data</vt:lpstr>
      <vt:lpstr>A126110426F_Latest</vt:lpstr>
      <vt:lpstr>A126110430W</vt:lpstr>
      <vt:lpstr>A126110430W_Data</vt:lpstr>
      <vt:lpstr>A126110430W_Latest</vt:lpstr>
      <vt:lpstr>A126110434F</vt:lpstr>
      <vt:lpstr>A126110434F_Data</vt:lpstr>
      <vt:lpstr>A126110434F_Latest</vt:lpstr>
      <vt:lpstr>A126110438R</vt:lpstr>
      <vt:lpstr>A126110438R_Data</vt:lpstr>
      <vt:lpstr>A126110438R_Latest</vt:lpstr>
      <vt:lpstr>A126110442F</vt:lpstr>
      <vt:lpstr>A126110442F_Data</vt:lpstr>
      <vt:lpstr>A126110442F_Latest</vt:lpstr>
      <vt:lpstr>A126110446R</vt:lpstr>
      <vt:lpstr>A126110446R_Data</vt:lpstr>
      <vt:lpstr>A126110446R_Latest</vt:lpstr>
      <vt:lpstr>A126110450F</vt:lpstr>
      <vt:lpstr>A126110450F_Data</vt:lpstr>
      <vt:lpstr>A126110450F_Latest</vt:lpstr>
      <vt:lpstr>A126110454R</vt:lpstr>
      <vt:lpstr>A126110454R_Data</vt:lpstr>
      <vt:lpstr>A126110454R_Latest</vt:lpstr>
      <vt:lpstr>A126110458X</vt:lpstr>
      <vt:lpstr>A126110458X_Data</vt:lpstr>
      <vt:lpstr>A126110458X_Latest</vt:lpstr>
      <vt:lpstr>A126110462R</vt:lpstr>
      <vt:lpstr>A126110462R_Data</vt:lpstr>
      <vt:lpstr>A126110462R_Latest</vt:lpstr>
      <vt:lpstr>A126110466X</vt:lpstr>
      <vt:lpstr>A126110466X_Data</vt:lpstr>
      <vt:lpstr>A126110466X_Latest</vt:lpstr>
      <vt:lpstr>A126110470R</vt:lpstr>
      <vt:lpstr>A126110470R_Data</vt:lpstr>
      <vt:lpstr>A126110470R_Latest</vt:lpstr>
      <vt:lpstr>A126110474X</vt:lpstr>
      <vt:lpstr>A126110474X_Data</vt:lpstr>
      <vt:lpstr>A126110474X_Latest</vt:lpstr>
      <vt:lpstr>A126110478J</vt:lpstr>
      <vt:lpstr>A126110478J_Data</vt:lpstr>
      <vt:lpstr>A126110478J_Latest</vt:lpstr>
      <vt:lpstr>A126110482X</vt:lpstr>
      <vt:lpstr>A126110482X_Data</vt:lpstr>
      <vt:lpstr>A126110482X_Latest</vt:lpstr>
      <vt:lpstr>A126110486J</vt:lpstr>
      <vt:lpstr>A126110486J_Data</vt:lpstr>
      <vt:lpstr>A126110486J_Latest</vt:lpstr>
      <vt:lpstr>A126110490X</vt:lpstr>
      <vt:lpstr>A126110490X_Data</vt:lpstr>
      <vt:lpstr>A126110490X_Latest</vt:lpstr>
      <vt:lpstr>A126110494J</vt:lpstr>
      <vt:lpstr>A126110494J_Data</vt:lpstr>
      <vt:lpstr>A126110494J_Latest</vt:lpstr>
      <vt:lpstr>A126110498T</vt:lpstr>
      <vt:lpstr>A126110498T_Data</vt:lpstr>
      <vt:lpstr>A126110498T_Latest</vt:lpstr>
      <vt:lpstr>A126110502W</vt:lpstr>
      <vt:lpstr>A126110502W_Data</vt:lpstr>
      <vt:lpstr>A126110502W_Latest</vt:lpstr>
      <vt:lpstr>A126110506F</vt:lpstr>
      <vt:lpstr>A126110506F_Data</vt:lpstr>
      <vt:lpstr>A126110506F_Latest</vt:lpstr>
      <vt:lpstr>A126110510W</vt:lpstr>
      <vt:lpstr>A126110510W_Data</vt:lpstr>
      <vt:lpstr>A126110510W_Latest</vt:lpstr>
      <vt:lpstr>A126110514F</vt:lpstr>
      <vt:lpstr>A126110514F_Data</vt:lpstr>
      <vt:lpstr>A126110514F_Latest</vt:lpstr>
      <vt:lpstr>A126110518R</vt:lpstr>
      <vt:lpstr>A126110518R_Data</vt:lpstr>
      <vt:lpstr>A126110518R_Latest</vt:lpstr>
      <vt:lpstr>A126110522F</vt:lpstr>
      <vt:lpstr>A126110522F_Data</vt:lpstr>
      <vt:lpstr>A126110522F_Latest</vt:lpstr>
      <vt:lpstr>A126110526R</vt:lpstr>
      <vt:lpstr>A126110526R_Data</vt:lpstr>
      <vt:lpstr>A126110526R_Latest</vt:lpstr>
      <vt:lpstr>A126110530F</vt:lpstr>
      <vt:lpstr>A126110530F_Data</vt:lpstr>
      <vt:lpstr>A126110530F_Latest</vt:lpstr>
      <vt:lpstr>A126110534R</vt:lpstr>
      <vt:lpstr>A126110534R_Data</vt:lpstr>
      <vt:lpstr>A126110534R_Latest</vt:lpstr>
      <vt:lpstr>A126110538X</vt:lpstr>
      <vt:lpstr>A126110538X_Data</vt:lpstr>
      <vt:lpstr>A126110538X_Latest</vt:lpstr>
      <vt:lpstr>A126110542R</vt:lpstr>
      <vt:lpstr>A126110542R_Data</vt:lpstr>
      <vt:lpstr>A126110542R_Latest</vt:lpstr>
      <vt:lpstr>A126110546X</vt:lpstr>
      <vt:lpstr>A126110546X_Data</vt:lpstr>
      <vt:lpstr>A126110546X_Latest</vt:lpstr>
      <vt:lpstr>A126110550R</vt:lpstr>
      <vt:lpstr>A126110550R_Data</vt:lpstr>
      <vt:lpstr>A126110550R_Latest</vt:lpstr>
      <vt:lpstr>A126110554X</vt:lpstr>
      <vt:lpstr>A126110554X_Data</vt:lpstr>
      <vt:lpstr>A126110554X_Latest</vt:lpstr>
      <vt:lpstr>A126110558J</vt:lpstr>
      <vt:lpstr>A126110558J_Data</vt:lpstr>
      <vt:lpstr>A126110558J_Latest</vt:lpstr>
      <vt:lpstr>A126110562X</vt:lpstr>
      <vt:lpstr>A126110562X_Data</vt:lpstr>
      <vt:lpstr>A126110562X_Latest</vt:lpstr>
      <vt:lpstr>A126110566J</vt:lpstr>
      <vt:lpstr>A126110566J_Data</vt:lpstr>
      <vt:lpstr>A126110566J_Latest</vt:lpstr>
      <vt:lpstr>A126110570X</vt:lpstr>
      <vt:lpstr>A126110570X_Data</vt:lpstr>
      <vt:lpstr>A126110570X_Latest</vt:lpstr>
      <vt:lpstr>A126110574J</vt:lpstr>
      <vt:lpstr>A126110574J_Data</vt:lpstr>
      <vt:lpstr>A126110574J_Latest</vt:lpstr>
      <vt:lpstr>A126110578T</vt:lpstr>
      <vt:lpstr>A126110578T_Data</vt:lpstr>
      <vt:lpstr>A126110578T_Latest</vt:lpstr>
      <vt:lpstr>A126110582J</vt:lpstr>
      <vt:lpstr>A126110582J_Data</vt:lpstr>
      <vt:lpstr>A126110582J_Latest</vt:lpstr>
      <vt:lpstr>A126110586T</vt:lpstr>
      <vt:lpstr>A126110586T_Data</vt:lpstr>
      <vt:lpstr>A126110586T_Latest</vt:lpstr>
      <vt:lpstr>A126110590J</vt:lpstr>
      <vt:lpstr>A126110590J_Data</vt:lpstr>
      <vt:lpstr>A126110590J_Latest</vt:lpstr>
      <vt:lpstr>A126110594T</vt:lpstr>
      <vt:lpstr>A126110594T_Data</vt:lpstr>
      <vt:lpstr>A126110594T_Latest</vt:lpstr>
      <vt:lpstr>A126110598A</vt:lpstr>
      <vt:lpstr>A126110598A_Data</vt:lpstr>
      <vt:lpstr>A126110598A_Latest</vt:lpstr>
      <vt:lpstr>A126110602F</vt:lpstr>
      <vt:lpstr>A126110602F_Data</vt:lpstr>
      <vt:lpstr>A126110602F_Latest</vt:lpstr>
      <vt:lpstr>A126110606R</vt:lpstr>
      <vt:lpstr>A126110606R_Data</vt:lpstr>
      <vt:lpstr>A126110606R_Latest</vt:lpstr>
      <vt:lpstr>A126110610F</vt:lpstr>
      <vt:lpstr>A126110610F_Data</vt:lpstr>
      <vt:lpstr>A126110610F_Latest</vt:lpstr>
      <vt:lpstr>A126110614R</vt:lpstr>
      <vt:lpstr>A126110614R_Data</vt:lpstr>
      <vt:lpstr>A126110614R_Latest</vt:lpstr>
      <vt:lpstr>A126110618X</vt:lpstr>
      <vt:lpstr>A126110618X_Data</vt:lpstr>
      <vt:lpstr>A126110618X_Latest</vt:lpstr>
      <vt:lpstr>A126110622R</vt:lpstr>
      <vt:lpstr>A126110622R_Data</vt:lpstr>
      <vt:lpstr>A126110622R_Latest</vt:lpstr>
      <vt:lpstr>A126110626X</vt:lpstr>
      <vt:lpstr>A126110626X_Data</vt:lpstr>
      <vt:lpstr>A126110626X_Latest</vt:lpstr>
      <vt:lpstr>A126110630R</vt:lpstr>
      <vt:lpstr>A126110630R_Data</vt:lpstr>
      <vt:lpstr>A126110630R_Latest</vt:lpstr>
      <vt:lpstr>A126110634X</vt:lpstr>
      <vt:lpstr>A126110634X_Data</vt:lpstr>
      <vt:lpstr>A126110634X_Latest</vt:lpstr>
      <vt:lpstr>A126110638J</vt:lpstr>
      <vt:lpstr>A126110638J_Data</vt:lpstr>
      <vt:lpstr>A126110638J_Latest</vt:lpstr>
      <vt:lpstr>A126110642X</vt:lpstr>
      <vt:lpstr>A126110642X_Data</vt:lpstr>
      <vt:lpstr>A126110642X_Latest</vt:lpstr>
      <vt:lpstr>A126110646J</vt:lpstr>
      <vt:lpstr>A126110646J_Data</vt:lpstr>
      <vt:lpstr>A126110646J_Latest</vt:lpstr>
      <vt:lpstr>A126110650X</vt:lpstr>
      <vt:lpstr>A126110650X_Data</vt:lpstr>
      <vt:lpstr>A126110650X_Latest</vt:lpstr>
      <vt:lpstr>A126110654J</vt:lpstr>
      <vt:lpstr>A126110654J_Data</vt:lpstr>
      <vt:lpstr>A126110654J_Latest</vt:lpstr>
      <vt:lpstr>A126110658T</vt:lpstr>
      <vt:lpstr>A126110658T_Data</vt:lpstr>
      <vt:lpstr>A126110658T_Latest</vt:lpstr>
      <vt:lpstr>A126110662J</vt:lpstr>
      <vt:lpstr>A126110662J_Data</vt:lpstr>
      <vt:lpstr>A126110662J_Latest</vt:lpstr>
      <vt:lpstr>A126110666T</vt:lpstr>
      <vt:lpstr>A126110666T_Data</vt:lpstr>
      <vt:lpstr>A126110666T_Latest</vt:lpstr>
      <vt:lpstr>A126110670J</vt:lpstr>
      <vt:lpstr>A126110670J_Data</vt:lpstr>
      <vt:lpstr>A126110670J_Latest</vt:lpstr>
      <vt:lpstr>A126110674T</vt:lpstr>
      <vt:lpstr>A126110674T_Data</vt:lpstr>
      <vt:lpstr>A126110674T_Latest</vt:lpstr>
      <vt:lpstr>A126110678A</vt:lpstr>
      <vt:lpstr>A126110678A_Data</vt:lpstr>
      <vt:lpstr>A126110678A_Latest</vt:lpstr>
      <vt:lpstr>A126110682T</vt:lpstr>
      <vt:lpstr>A126110682T_Data</vt:lpstr>
      <vt:lpstr>A126110682T_Latest</vt:lpstr>
      <vt:lpstr>A126110686A</vt:lpstr>
      <vt:lpstr>A126110686A_Data</vt:lpstr>
      <vt:lpstr>A126110686A_Latest</vt:lpstr>
      <vt:lpstr>A126110690T</vt:lpstr>
      <vt:lpstr>A126110690T_Data</vt:lpstr>
      <vt:lpstr>A126110690T_Latest</vt:lpstr>
      <vt:lpstr>A126110694A</vt:lpstr>
      <vt:lpstr>A126110694A_Data</vt:lpstr>
      <vt:lpstr>A126110694A_Latest</vt:lpstr>
      <vt:lpstr>A126110698K</vt:lpstr>
      <vt:lpstr>A126110698K_Data</vt:lpstr>
      <vt:lpstr>A126110698K_Latest</vt:lpstr>
      <vt:lpstr>A126110702R</vt:lpstr>
      <vt:lpstr>A126110702R_Data</vt:lpstr>
      <vt:lpstr>A126110702R_Latest</vt:lpstr>
      <vt:lpstr>A126110706X</vt:lpstr>
      <vt:lpstr>A126110706X_Data</vt:lpstr>
      <vt:lpstr>A126110706X_Latest</vt:lpstr>
      <vt:lpstr>A126110710R</vt:lpstr>
      <vt:lpstr>A126110710R_Data</vt:lpstr>
      <vt:lpstr>A126110710R_Latest</vt:lpstr>
      <vt:lpstr>A126110714X</vt:lpstr>
      <vt:lpstr>A126110714X_Data</vt:lpstr>
      <vt:lpstr>A126110714X_Latest</vt:lpstr>
      <vt:lpstr>A126110718J</vt:lpstr>
      <vt:lpstr>A126110718J_Data</vt:lpstr>
      <vt:lpstr>A126110718J_Latest</vt:lpstr>
      <vt:lpstr>A126110722X</vt:lpstr>
      <vt:lpstr>A126110722X_Data</vt:lpstr>
      <vt:lpstr>A126110722X_Latest</vt:lpstr>
      <vt:lpstr>A126110726J</vt:lpstr>
      <vt:lpstr>A126110726J_Data</vt:lpstr>
      <vt:lpstr>A126110726J_Latest</vt:lpstr>
      <vt:lpstr>A126110730X</vt:lpstr>
      <vt:lpstr>A126110730X_Data</vt:lpstr>
      <vt:lpstr>A126110730X_Latest</vt:lpstr>
      <vt:lpstr>A126110734J</vt:lpstr>
      <vt:lpstr>A126110734J_Data</vt:lpstr>
      <vt:lpstr>A126110734J_Latest</vt:lpstr>
      <vt:lpstr>A126110738T</vt:lpstr>
      <vt:lpstr>A126110738T_Data</vt:lpstr>
      <vt:lpstr>A126110738T_Latest</vt:lpstr>
      <vt:lpstr>A126110742J</vt:lpstr>
      <vt:lpstr>A126110742J_Data</vt:lpstr>
      <vt:lpstr>A126110742J_Latest</vt:lpstr>
      <vt:lpstr>A126110746T</vt:lpstr>
      <vt:lpstr>A126110746T_Data</vt:lpstr>
      <vt:lpstr>A126110746T_Latest</vt:lpstr>
      <vt:lpstr>A126110750J</vt:lpstr>
      <vt:lpstr>A126110750J_Data</vt:lpstr>
      <vt:lpstr>A126110750J_Latest</vt:lpstr>
      <vt:lpstr>A126110754T</vt:lpstr>
      <vt:lpstr>A126110754T_Data</vt:lpstr>
      <vt:lpstr>A126110754T_Latest</vt:lpstr>
      <vt:lpstr>A126110758A</vt:lpstr>
      <vt:lpstr>A126110758A_Data</vt:lpstr>
      <vt:lpstr>A126110758A_Latest</vt:lpstr>
      <vt:lpstr>A126110762T</vt:lpstr>
      <vt:lpstr>A126110762T_Data</vt:lpstr>
      <vt:lpstr>A126110762T_Latest</vt:lpstr>
      <vt:lpstr>A126110766A</vt:lpstr>
      <vt:lpstr>A126110766A_Data</vt:lpstr>
      <vt:lpstr>A126110766A_Latest</vt:lpstr>
      <vt:lpstr>A126110770T</vt:lpstr>
      <vt:lpstr>A126110770T_Data</vt:lpstr>
      <vt:lpstr>A126110770T_Latest</vt:lpstr>
      <vt:lpstr>A126110774A</vt:lpstr>
      <vt:lpstr>A126110774A_Data</vt:lpstr>
      <vt:lpstr>A126110774A_Latest</vt:lpstr>
      <vt:lpstr>A126110778K</vt:lpstr>
      <vt:lpstr>A126110778K_Data</vt:lpstr>
      <vt:lpstr>A126110778K_Latest</vt:lpstr>
      <vt:lpstr>A126110782A</vt:lpstr>
      <vt:lpstr>A126110782A_Data</vt:lpstr>
      <vt:lpstr>A126110782A_Latest</vt:lpstr>
      <vt:lpstr>A126110786K</vt:lpstr>
      <vt:lpstr>A126110786K_Data</vt:lpstr>
      <vt:lpstr>A126110786K_Latest</vt:lpstr>
      <vt:lpstr>A126110790A</vt:lpstr>
      <vt:lpstr>A126110790A_Data</vt:lpstr>
      <vt:lpstr>A126110790A_Latest</vt:lpstr>
      <vt:lpstr>A126110794K</vt:lpstr>
      <vt:lpstr>A126110794K_Data</vt:lpstr>
      <vt:lpstr>A126110794K_Latest</vt:lpstr>
      <vt:lpstr>A126110798V</vt:lpstr>
      <vt:lpstr>A126110798V_Data</vt:lpstr>
      <vt:lpstr>A126110798V_Latest</vt:lpstr>
      <vt:lpstr>A126110802X</vt:lpstr>
      <vt:lpstr>A126110802X_Data</vt:lpstr>
      <vt:lpstr>A126110802X_Latest</vt:lpstr>
      <vt:lpstr>A126110806J</vt:lpstr>
      <vt:lpstr>A126110806J_Data</vt:lpstr>
      <vt:lpstr>A126110806J_Latest</vt:lpstr>
      <vt:lpstr>A126110810X</vt:lpstr>
      <vt:lpstr>A126110810X_Data</vt:lpstr>
      <vt:lpstr>A126110810X_Latest</vt:lpstr>
      <vt:lpstr>A126110814J</vt:lpstr>
      <vt:lpstr>A126110814J_Data</vt:lpstr>
      <vt:lpstr>A126110814J_Latest</vt:lpstr>
      <vt:lpstr>A126110818T</vt:lpstr>
      <vt:lpstr>A126110818T_Data</vt:lpstr>
      <vt:lpstr>A126110818T_Latest</vt:lpstr>
      <vt:lpstr>A126110822J</vt:lpstr>
      <vt:lpstr>A126110822J_Data</vt:lpstr>
      <vt:lpstr>A126110822J_Latest</vt:lpstr>
      <vt:lpstr>A126110826T</vt:lpstr>
      <vt:lpstr>A126110826T_Data</vt:lpstr>
      <vt:lpstr>A126110826T_Latest</vt:lpstr>
      <vt:lpstr>A126110830J</vt:lpstr>
      <vt:lpstr>A126110830J_Data</vt:lpstr>
      <vt:lpstr>A126110830J_Latest</vt:lpstr>
      <vt:lpstr>A126110834T</vt:lpstr>
      <vt:lpstr>A126110834T_Data</vt:lpstr>
      <vt:lpstr>A126110834T_Latest</vt:lpstr>
      <vt:lpstr>A126110838A</vt:lpstr>
      <vt:lpstr>A126110838A_Data</vt:lpstr>
      <vt:lpstr>A126110838A_Latest</vt:lpstr>
      <vt:lpstr>A126110842T</vt:lpstr>
      <vt:lpstr>A126110842T_Data</vt:lpstr>
      <vt:lpstr>A126110842T_Latest</vt:lpstr>
      <vt:lpstr>A126110846A</vt:lpstr>
      <vt:lpstr>A126110846A_Data</vt:lpstr>
      <vt:lpstr>A126110846A_Latest</vt:lpstr>
      <vt:lpstr>A126110850T</vt:lpstr>
      <vt:lpstr>A126110850T_Data</vt:lpstr>
      <vt:lpstr>A126110850T_Latest</vt:lpstr>
      <vt:lpstr>A126110854A</vt:lpstr>
      <vt:lpstr>A126110854A_Data</vt:lpstr>
      <vt:lpstr>A126110854A_Latest</vt:lpstr>
      <vt:lpstr>A126110858K</vt:lpstr>
      <vt:lpstr>A126110858K_Data</vt:lpstr>
      <vt:lpstr>A126110858K_Latest</vt:lpstr>
      <vt:lpstr>A126110862A</vt:lpstr>
      <vt:lpstr>A126110862A_Data</vt:lpstr>
      <vt:lpstr>A126110862A_Latest</vt:lpstr>
      <vt:lpstr>A126110866K</vt:lpstr>
      <vt:lpstr>A126110866K_Data</vt:lpstr>
      <vt:lpstr>A126110866K_Latest</vt:lpstr>
      <vt:lpstr>A126110870A</vt:lpstr>
      <vt:lpstr>A126110870A_Data</vt:lpstr>
      <vt:lpstr>A126110870A_Latest</vt:lpstr>
      <vt:lpstr>A126110874K</vt:lpstr>
      <vt:lpstr>A126110874K_Data</vt:lpstr>
      <vt:lpstr>A126110874K_Latest</vt:lpstr>
      <vt:lpstr>A126110878V</vt:lpstr>
      <vt:lpstr>A126110878V_Data</vt:lpstr>
      <vt:lpstr>A126110878V_Latest</vt:lpstr>
      <vt:lpstr>A126110882K</vt:lpstr>
      <vt:lpstr>A126110882K_Data</vt:lpstr>
      <vt:lpstr>A126110882K_Latest</vt:lpstr>
      <vt:lpstr>A126110886V</vt:lpstr>
      <vt:lpstr>A126110886V_Data</vt:lpstr>
      <vt:lpstr>A126110886V_Latest</vt:lpstr>
      <vt:lpstr>A126110890K</vt:lpstr>
      <vt:lpstr>A126110890K_Data</vt:lpstr>
      <vt:lpstr>A126110890K_Latest</vt:lpstr>
      <vt:lpstr>A126110894V</vt:lpstr>
      <vt:lpstr>A126110894V_Data</vt:lpstr>
      <vt:lpstr>A126110894V_Latest</vt:lpstr>
      <vt:lpstr>A126110898C</vt:lpstr>
      <vt:lpstr>A126110898C_Data</vt:lpstr>
      <vt:lpstr>A126110898C_Latest</vt:lpstr>
      <vt:lpstr>A126110902J</vt:lpstr>
      <vt:lpstr>A126110902J_Data</vt:lpstr>
      <vt:lpstr>A126110902J_Latest</vt:lpstr>
      <vt:lpstr>A126110906T</vt:lpstr>
      <vt:lpstr>A126110906T_Data</vt:lpstr>
      <vt:lpstr>A126110906T_Latest</vt:lpstr>
      <vt:lpstr>A126110910J</vt:lpstr>
      <vt:lpstr>A126110910J_Data</vt:lpstr>
      <vt:lpstr>A126110910J_Latest</vt:lpstr>
      <vt:lpstr>A126110914T</vt:lpstr>
      <vt:lpstr>A126110914T_Data</vt:lpstr>
      <vt:lpstr>A126110914T_Latest</vt:lpstr>
      <vt:lpstr>A126110918A</vt:lpstr>
      <vt:lpstr>A126110918A_Data</vt:lpstr>
      <vt:lpstr>A126110918A_Latest</vt:lpstr>
      <vt:lpstr>A126110922T</vt:lpstr>
      <vt:lpstr>A126110922T_Data</vt:lpstr>
      <vt:lpstr>A126110922T_Latest</vt:lpstr>
      <vt:lpstr>A126110926A</vt:lpstr>
      <vt:lpstr>A126110926A_Data</vt:lpstr>
      <vt:lpstr>A126110926A_Latest</vt:lpstr>
      <vt:lpstr>A126110930T</vt:lpstr>
      <vt:lpstr>A126110930T_Data</vt:lpstr>
      <vt:lpstr>A126110930T_Latest</vt:lpstr>
      <vt:lpstr>A126110934A</vt:lpstr>
      <vt:lpstr>A126110934A_Data</vt:lpstr>
      <vt:lpstr>A126110934A_Latest</vt:lpstr>
      <vt:lpstr>A126110938K</vt:lpstr>
      <vt:lpstr>A126110938K_Data</vt:lpstr>
      <vt:lpstr>A126110938K_Latest</vt:lpstr>
      <vt:lpstr>A126110942A</vt:lpstr>
      <vt:lpstr>A126110942A_Data</vt:lpstr>
      <vt:lpstr>A126110942A_Latest</vt:lpstr>
      <vt:lpstr>A126110946K</vt:lpstr>
      <vt:lpstr>A126110946K_Data</vt:lpstr>
      <vt:lpstr>A126110946K_Latest</vt:lpstr>
      <vt:lpstr>A126110950A</vt:lpstr>
      <vt:lpstr>A126110950A_Data</vt:lpstr>
      <vt:lpstr>A126110950A_Latest</vt:lpstr>
      <vt:lpstr>A126110954K</vt:lpstr>
      <vt:lpstr>A126110954K_Data</vt:lpstr>
      <vt:lpstr>A126110954K_Latest</vt:lpstr>
      <vt:lpstr>A126110958V</vt:lpstr>
      <vt:lpstr>A126110958V_Data</vt:lpstr>
      <vt:lpstr>A126110958V_Latest</vt:lpstr>
      <vt:lpstr>A126110962K</vt:lpstr>
      <vt:lpstr>A126110962K_Data</vt:lpstr>
      <vt:lpstr>A126110962K_Latest</vt:lpstr>
      <vt:lpstr>A126110966V</vt:lpstr>
      <vt:lpstr>A126110966V_Data</vt:lpstr>
      <vt:lpstr>A126110966V_Latest</vt:lpstr>
      <vt:lpstr>A126110970K</vt:lpstr>
      <vt:lpstr>A126110970K_Data</vt:lpstr>
      <vt:lpstr>A126110970K_Latest</vt:lpstr>
      <vt:lpstr>A126110974V</vt:lpstr>
      <vt:lpstr>A126110974V_Data</vt:lpstr>
      <vt:lpstr>A126110974V_Latest</vt:lpstr>
      <vt:lpstr>A126110978C</vt:lpstr>
      <vt:lpstr>A126110978C_Data</vt:lpstr>
      <vt:lpstr>A126110978C_Latest</vt:lpstr>
      <vt:lpstr>A126110982V</vt:lpstr>
      <vt:lpstr>A126110982V_Data</vt:lpstr>
      <vt:lpstr>A126110982V_Latest</vt:lpstr>
      <vt:lpstr>A126110986C</vt:lpstr>
      <vt:lpstr>A126110986C_Data</vt:lpstr>
      <vt:lpstr>A126110986C_Latest</vt:lpstr>
      <vt:lpstr>A126110990V</vt:lpstr>
      <vt:lpstr>A126110990V_Data</vt:lpstr>
      <vt:lpstr>A126110990V_Latest</vt:lpstr>
      <vt:lpstr>A126110994C</vt:lpstr>
      <vt:lpstr>A126110994C_Data</vt:lpstr>
      <vt:lpstr>A126110994C_Latest</vt:lpstr>
      <vt:lpstr>A126110998L</vt:lpstr>
      <vt:lpstr>A126110998L_Data</vt:lpstr>
      <vt:lpstr>A126110998L_Latest</vt:lpstr>
      <vt:lpstr>A126111002V</vt:lpstr>
      <vt:lpstr>A126111002V_Data</vt:lpstr>
      <vt:lpstr>A126111002V_Latest</vt:lpstr>
      <vt:lpstr>A126111006C</vt:lpstr>
      <vt:lpstr>A126111006C_Data</vt:lpstr>
      <vt:lpstr>A126111006C_Latest</vt:lpstr>
      <vt:lpstr>A126111010V</vt:lpstr>
      <vt:lpstr>A126111010V_Data</vt:lpstr>
      <vt:lpstr>A126111010V_Latest</vt:lpstr>
      <vt:lpstr>A126111014C</vt:lpstr>
      <vt:lpstr>A126111014C_Data</vt:lpstr>
      <vt:lpstr>A126111014C_Latest</vt:lpstr>
      <vt:lpstr>A126111018L</vt:lpstr>
      <vt:lpstr>A126111018L_Data</vt:lpstr>
      <vt:lpstr>A126111018L_Latest</vt:lpstr>
      <vt:lpstr>A126111022C</vt:lpstr>
      <vt:lpstr>A126111022C_Data</vt:lpstr>
      <vt:lpstr>A126111022C_Latest</vt:lpstr>
      <vt:lpstr>A126111026L</vt:lpstr>
      <vt:lpstr>A126111026L_Data</vt:lpstr>
      <vt:lpstr>A126111026L_Latest</vt:lpstr>
      <vt:lpstr>A126111030C</vt:lpstr>
      <vt:lpstr>A126111030C_Data</vt:lpstr>
      <vt:lpstr>A126111030C_Latest</vt:lpstr>
      <vt:lpstr>A126111034L</vt:lpstr>
      <vt:lpstr>A126111034L_Data</vt:lpstr>
      <vt:lpstr>A126111034L_Latest</vt:lpstr>
      <vt:lpstr>A126111038W</vt:lpstr>
      <vt:lpstr>A126111038W_Data</vt:lpstr>
      <vt:lpstr>A126111038W_Latest</vt:lpstr>
      <vt:lpstr>A126111042L</vt:lpstr>
      <vt:lpstr>A126111042L_Data</vt:lpstr>
      <vt:lpstr>A126111042L_Latest</vt:lpstr>
      <vt:lpstr>A126111046W</vt:lpstr>
      <vt:lpstr>A126111046W_Data</vt:lpstr>
      <vt:lpstr>A126111046W_Latest</vt:lpstr>
      <vt:lpstr>A126111050L</vt:lpstr>
      <vt:lpstr>A126111050L_Data</vt:lpstr>
      <vt:lpstr>A126111050L_Latest</vt:lpstr>
      <vt:lpstr>A126111054W</vt:lpstr>
      <vt:lpstr>A126111054W_Data</vt:lpstr>
      <vt:lpstr>A126111054W_Latest</vt:lpstr>
      <vt:lpstr>A126111058F</vt:lpstr>
      <vt:lpstr>A126111058F_Data</vt:lpstr>
      <vt:lpstr>A126111058F_Latest</vt:lpstr>
      <vt:lpstr>A126111062W</vt:lpstr>
      <vt:lpstr>A126111062W_Data</vt:lpstr>
      <vt:lpstr>A126111062W_Latest</vt:lpstr>
      <vt:lpstr>A126111066F</vt:lpstr>
      <vt:lpstr>A126111066F_Data</vt:lpstr>
      <vt:lpstr>A126111066F_Latest</vt:lpstr>
      <vt:lpstr>A126111070W</vt:lpstr>
      <vt:lpstr>A126111070W_Data</vt:lpstr>
      <vt:lpstr>A126111070W_Latest</vt:lpstr>
      <vt:lpstr>A126111074F</vt:lpstr>
      <vt:lpstr>A126111074F_Data</vt:lpstr>
      <vt:lpstr>A126111074F_Latest</vt:lpstr>
      <vt:lpstr>A126111078R</vt:lpstr>
      <vt:lpstr>A126111078R_Data</vt:lpstr>
      <vt:lpstr>A126111078R_Latest</vt:lpstr>
      <vt:lpstr>A126111082F</vt:lpstr>
      <vt:lpstr>A126111082F_Data</vt:lpstr>
      <vt:lpstr>A126111082F_Latest</vt:lpstr>
      <vt:lpstr>A126111086R</vt:lpstr>
      <vt:lpstr>A126111086R_Data</vt:lpstr>
      <vt:lpstr>A126111086R_Latest</vt:lpstr>
      <vt:lpstr>A126111090F</vt:lpstr>
      <vt:lpstr>A126111090F_Data</vt:lpstr>
      <vt:lpstr>A126111090F_Latest</vt:lpstr>
      <vt:lpstr>A126111094R</vt:lpstr>
      <vt:lpstr>A126111094R_Data</vt:lpstr>
      <vt:lpstr>A126111094R_Latest</vt:lpstr>
      <vt:lpstr>A126111098X</vt:lpstr>
      <vt:lpstr>A126111098X_Data</vt:lpstr>
      <vt:lpstr>A126111098X_Latest</vt:lpstr>
      <vt:lpstr>A126111102C</vt:lpstr>
      <vt:lpstr>A126111102C_Data</vt:lpstr>
      <vt:lpstr>A126111102C_Latest</vt:lpstr>
      <vt:lpstr>A126111106L</vt:lpstr>
      <vt:lpstr>A126111106L_Data</vt:lpstr>
      <vt:lpstr>A126111106L_Latest</vt:lpstr>
      <vt:lpstr>A126111110C</vt:lpstr>
      <vt:lpstr>A126111110C_Data</vt:lpstr>
      <vt:lpstr>A126111110C_Latest</vt:lpstr>
      <vt:lpstr>A126111114L</vt:lpstr>
      <vt:lpstr>A126111114L_Data</vt:lpstr>
      <vt:lpstr>A126111114L_Latest</vt:lpstr>
      <vt:lpstr>A126111118W</vt:lpstr>
      <vt:lpstr>A126111118W_Data</vt:lpstr>
      <vt:lpstr>A126111118W_Latest</vt:lpstr>
      <vt:lpstr>A126111122L</vt:lpstr>
      <vt:lpstr>A126111122L_Data</vt:lpstr>
      <vt:lpstr>A126111122L_Latest</vt:lpstr>
      <vt:lpstr>A126111126W</vt:lpstr>
      <vt:lpstr>A126111126W_Data</vt:lpstr>
      <vt:lpstr>A126111126W_Latest</vt:lpstr>
      <vt:lpstr>A126111130L</vt:lpstr>
      <vt:lpstr>A126111130L_Data</vt:lpstr>
      <vt:lpstr>A126111130L_Latest</vt:lpstr>
      <vt:lpstr>A126111134W</vt:lpstr>
      <vt:lpstr>A126111134W_Data</vt:lpstr>
      <vt:lpstr>A126111134W_Latest</vt:lpstr>
      <vt:lpstr>A126111138F</vt:lpstr>
      <vt:lpstr>A126111138F_Data</vt:lpstr>
      <vt:lpstr>A126111138F_Latest</vt:lpstr>
      <vt:lpstr>A126111142W</vt:lpstr>
      <vt:lpstr>A126111142W_Data</vt:lpstr>
      <vt:lpstr>A126111142W_Latest</vt:lpstr>
      <vt:lpstr>A126111146F</vt:lpstr>
      <vt:lpstr>A126111146F_Data</vt:lpstr>
      <vt:lpstr>A126111146F_Latest</vt:lpstr>
      <vt:lpstr>A126111150W</vt:lpstr>
      <vt:lpstr>A126111150W_Data</vt:lpstr>
      <vt:lpstr>A126111150W_Latest</vt:lpstr>
      <vt:lpstr>A126111154F</vt:lpstr>
      <vt:lpstr>A126111154F_Data</vt:lpstr>
      <vt:lpstr>A126111154F_Latest</vt:lpstr>
      <vt:lpstr>A126111158R</vt:lpstr>
      <vt:lpstr>A126111158R_Data</vt:lpstr>
      <vt:lpstr>A126111158R_Latest</vt:lpstr>
      <vt:lpstr>A126111162F</vt:lpstr>
      <vt:lpstr>A126111162F_Data</vt:lpstr>
      <vt:lpstr>A126111162F_Latest</vt:lpstr>
      <vt:lpstr>A126111166R</vt:lpstr>
      <vt:lpstr>A126111166R_Data</vt:lpstr>
      <vt:lpstr>A126111166R_Latest</vt:lpstr>
      <vt:lpstr>A126111170F</vt:lpstr>
      <vt:lpstr>A126111170F_Data</vt:lpstr>
      <vt:lpstr>A126111170F_Latest</vt:lpstr>
      <vt:lpstr>A126111174R</vt:lpstr>
      <vt:lpstr>A126111174R_Data</vt:lpstr>
      <vt:lpstr>A126111174R_Latest</vt:lpstr>
      <vt:lpstr>A126111178X</vt:lpstr>
      <vt:lpstr>A126111178X_Data</vt:lpstr>
      <vt:lpstr>A126111178X_Latest</vt:lpstr>
      <vt:lpstr>A126111182R</vt:lpstr>
      <vt:lpstr>A126111182R_Data</vt:lpstr>
      <vt:lpstr>A126111182R_Latest</vt:lpstr>
      <vt:lpstr>A126111186X</vt:lpstr>
      <vt:lpstr>A126111186X_Data</vt:lpstr>
      <vt:lpstr>A126111186X_Latest</vt:lpstr>
      <vt:lpstr>A126111190R</vt:lpstr>
      <vt:lpstr>A126111190R_Data</vt:lpstr>
      <vt:lpstr>A126111190R_Latest</vt:lpstr>
      <vt:lpstr>A126111194X</vt:lpstr>
      <vt:lpstr>A126111194X_Data</vt:lpstr>
      <vt:lpstr>A126111194X_Latest</vt:lpstr>
      <vt:lpstr>A126111198J</vt:lpstr>
      <vt:lpstr>A126111198J_Data</vt:lpstr>
      <vt:lpstr>A126111198J_Latest</vt:lpstr>
      <vt:lpstr>A126111202L</vt:lpstr>
      <vt:lpstr>A126111202L_Data</vt:lpstr>
      <vt:lpstr>A126111202L_Latest</vt:lpstr>
      <vt:lpstr>A126111206W</vt:lpstr>
      <vt:lpstr>A126111206W_Data</vt:lpstr>
      <vt:lpstr>A126111206W_Latest</vt:lpstr>
      <vt:lpstr>A126111210L</vt:lpstr>
      <vt:lpstr>A126111210L_Data</vt:lpstr>
      <vt:lpstr>A126111210L_Latest</vt:lpstr>
      <vt:lpstr>A126111214W</vt:lpstr>
      <vt:lpstr>A126111214W_Data</vt:lpstr>
      <vt:lpstr>A126111214W_Latest</vt:lpstr>
      <vt:lpstr>A126111218F</vt:lpstr>
      <vt:lpstr>A126111218F_Data</vt:lpstr>
      <vt:lpstr>A126111218F_Latest</vt:lpstr>
      <vt:lpstr>A126111222W</vt:lpstr>
      <vt:lpstr>A126111222W_Data</vt:lpstr>
      <vt:lpstr>A126111222W_Latest</vt:lpstr>
      <vt:lpstr>A126111226F</vt:lpstr>
      <vt:lpstr>A126111226F_Data</vt:lpstr>
      <vt:lpstr>A126111226F_Latest</vt:lpstr>
      <vt:lpstr>A126111230W</vt:lpstr>
      <vt:lpstr>A126111230W_Data</vt:lpstr>
      <vt:lpstr>A126111230W_Latest</vt:lpstr>
      <vt:lpstr>A126111234F</vt:lpstr>
      <vt:lpstr>A126111234F_Data</vt:lpstr>
      <vt:lpstr>A126111234F_Latest</vt:lpstr>
      <vt:lpstr>A126111238R</vt:lpstr>
      <vt:lpstr>A126111238R_Data</vt:lpstr>
      <vt:lpstr>A126111238R_Latest</vt:lpstr>
      <vt:lpstr>A126111242F</vt:lpstr>
      <vt:lpstr>A126111242F_Data</vt:lpstr>
      <vt:lpstr>A126111242F_Latest</vt:lpstr>
      <vt:lpstr>A126111246R</vt:lpstr>
      <vt:lpstr>A126111246R_Data</vt:lpstr>
      <vt:lpstr>A126111246R_Latest</vt:lpstr>
      <vt:lpstr>A126111250F</vt:lpstr>
      <vt:lpstr>A126111250F_Data</vt:lpstr>
      <vt:lpstr>A126111250F_Latest</vt:lpstr>
      <vt:lpstr>A126111254R</vt:lpstr>
      <vt:lpstr>A126111254R_Data</vt:lpstr>
      <vt:lpstr>A126111254R_Latest</vt:lpstr>
      <vt:lpstr>A126111258X</vt:lpstr>
      <vt:lpstr>A126111258X_Data</vt:lpstr>
      <vt:lpstr>A126111258X_Latest</vt:lpstr>
      <vt:lpstr>A126111262R</vt:lpstr>
      <vt:lpstr>A126111262R_Data</vt:lpstr>
      <vt:lpstr>A126111262R_Latest</vt:lpstr>
      <vt:lpstr>A126111266X</vt:lpstr>
      <vt:lpstr>A126111266X_Data</vt:lpstr>
      <vt:lpstr>A126111266X_Latest</vt:lpstr>
      <vt:lpstr>A126111270R</vt:lpstr>
      <vt:lpstr>A126111270R_Data</vt:lpstr>
      <vt:lpstr>A126111270R_Latest</vt:lpstr>
      <vt:lpstr>A126111274X</vt:lpstr>
      <vt:lpstr>A126111274X_Data</vt:lpstr>
      <vt:lpstr>A126111274X_Latest</vt:lpstr>
      <vt:lpstr>A126111278J</vt:lpstr>
      <vt:lpstr>A126111278J_Data</vt:lpstr>
      <vt:lpstr>A126111278J_Latest</vt:lpstr>
      <vt:lpstr>A126111282X</vt:lpstr>
      <vt:lpstr>A126111282X_Data</vt:lpstr>
      <vt:lpstr>A126111282X_Latest</vt:lpstr>
      <vt:lpstr>A126111286J</vt:lpstr>
      <vt:lpstr>A126111286J_Data</vt:lpstr>
      <vt:lpstr>A126111286J_Latest</vt:lpstr>
      <vt:lpstr>A126111290X</vt:lpstr>
      <vt:lpstr>A126111290X_Data</vt:lpstr>
      <vt:lpstr>A126111290X_Latest</vt:lpstr>
      <vt:lpstr>A126111294J</vt:lpstr>
      <vt:lpstr>A126111294J_Data</vt:lpstr>
      <vt:lpstr>A126111294J_Latest</vt:lpstr>
      <vt:lpstr>A126111298T</vt:lpstr>
      <vt:lpstr>A126111298T_Data</vt:lpstr>
      <vt:lpstr>A126111298T_Latest</vt:lpstr>
      <vt:lpstr>A126111302W</vt:lpstr>
      <vt:lpstr>A126111302W_Data</vt:lpstr>
      <vt:lpstr>A126111302W_Latest</vt:lpstr>
      <vt:lpstr>A126111306F</vt:lpstr>
      <vt:lpstr>A126111306F_Data</vt:lpstr>
      <vt:lpstr>A126111306F_Latest</vt:lpstr>
      <vt:lpstr>A126111310W</vt:lpstr>
      <vt:lpstr>A126111310W_Data</vt:lpstr>
      <vt:lpstr>A126111310W_Latest</vt:lpstr>
      <vt:lpstr>A126111314F</vt:lpstr>
      <vt:lpstr>A126111314F_Data</vt:lpstr>
      <vt:lpstr>A126111314F_Latest</vt:lpstr>
      <vt:lpstr>A126111318R</vt:lpstr>
      <vt:lpstr>A126111318R_Data</vt:lpstr>
      <vt:lpstr>A126111318R_Latest</vt:lpstr>
      <vt:lpstr>A126111322F</vt:lpstr>
      <vt:lpstr>A126111322F_Data</vt:lpstr>
      <vt:lpstr>A126111322F_Latest</vt:lpstr>
      <vt:lpstr>A126111326R</vt:lpstr>
      <vt:lpstr>A126111326R_Data</vt:lpstr>
      <vt:lpstr>A126111326R_Latest</vt:lpstr>
      <vt:lpstr>A126111330F</vt:lpstr>
      <vt:lpstr>A126111330F_Data</vt:lpstr>
      <vt:lpstr>A126111330F_Latest</vt:lpstr>
      <vt:lpstr>A126111334R</vt:lpstr>
      <vt:lpstr>A126111334R_Data</vt:lpstr>
      <vt:lpstr>A126111334R_Latest</vt:lpstr>
      <vt:lpstr>A126112458K</vt:lpstr>
      <vt:lpstr>A126112458K_Data</vt:lpstr>
      <vt:lpstr>A126112458K_Latest</vt:lpstr>
      <vt:lpstr>A126112462A</vt:lpstr>
      <vt:lpstr>A126112462A_Data</vt:lpstr>
      <vt:lpstr>A126112462A_Latest</vt:lpstr>
      <vt:lpstr>A126112466K</vt:lpstr>
      <vt:lpstr>A126112466K_Data</vt:lpstr>
      <vt:lpstr>A126112466K_Latest</vt:lpstr>
      <vt:lpstr>A126112470A</vt:lpstr>
      <vt:lpstr>A126112470A_Data</vt:lpstr>
      <vt:lpstr>A126112470A_Latest</vt:lpstr>
      <vt:lpstr>A126112474K</vt:lpstr>
      <vt:lpstr>A126112474K_Data</vt:lpstr>
      <vt:lpstr>A126112474K_Latest</vt:lpstr>
      <vt:lpstr>A126112478V</vt:lpstr>
      <vt:lpstr>A126112478V_Data</vt:lpstr>
      <vt:lpstr>A126112478V_Latest</vt:lpstr>
      <vt:lpstr>A126112482K</vt:lpstr>
      <vt:lpstr>A126112482K_Data</vt:lpstr>
      <vt:lpstr>A126112482K_Latest</vt:lpstr>
      <vt:lpstr>A126112486V</vt:lpstr>
      <vt:lpstr>A126112486V_Data</vt:lpstr>
      <vt:lpstr>A126112486V_Latest</vt:lpstr>
      <vt:lpstr>A126112490K</vt:lpstr>
      <vt:lpstr>A126112490K_Data</vt:lpstr>
      <vt:lpstr>A126112490K_Latest</vt:lpstr>
      <vt:lpstr>A126112494V</vt:lpstr>
      <vt:lpstr>A126112494V_Data</vt:lpstr>
      <vt:lpstr>A126112494V_Latest</vt:lpstr>
      <vt:lpstr>A126112498C</vt:lpstr>
      <vt:lpstr>A126112498C_Data</vt:lpstr>
      <vt:lpstr>A126112498C_Latest</vt:lpstr>
      <vt:lpstr>A126112502J</vt:lpstr>
      <vt:lpstr>A126112502J_Data</vt:lpstr>
      <vt:lpstr>A126112502J_Latest</vt:lpstr>
      <vt:lpstr>A126112506T</vt:lpstr>
      <vt:lpstr>A126112506T_Data</vt:lpstr>
      <vt:lpstr>A126112506T_Latest</vt:lpstr>
      <vt:lpstr>A126112510J</vt:lpstr>
      <vt:lpstr>A126112510J_Data</vt:lpstr>
      <vt:lpstr>A126112510J_Latest</vt:lpstr>
      <vt:lpstr>A126112514T</vt:lpstr>
      <vt:lpstr>A126112514T_Data</vt:lpstr>
      <vt:lpstr>A126112514T_Latest</vt:lpstr>
      <vt:lpstr>A126112518A</vt:lpstr>
      <vt:lpstr>A126112518A_Data</vt:lpstr>
      <vt:lpstr>A126112518A_Latest</vt:lpstr>
      <vt:lpstr>A126112522T</vt:lpstr>
      <vt:lpstr>A126112522T_Data</vt:lpstr>
      <vt:lpstr>A126112522T_Latest</vt:lpstr>
      <vt:lpstr>A126112526A</vt:lpstr>
      <vt:lpstr>A126112526A_Data</vt:lpstr>
      <vt:lpstr>A126112526A_Latest</vt:lpstr>
      <vt:lpstr>A126112530T</vt:lpstr>
      <vt:lpstr>A126112530T_Data</vt:lpstr>
      <vt:lpstr>A126112530T_Latest</vt:lpstr>
      <vt:lpstr>A126112534A</vt:lpstr>
      <vt:lpstr>A126112534A_Data</vt:lpstr>
      <vt:lpstr>A126112534A_Latest</vt:lpstr>
      <vt:lpstr>A126112538K</vt:lpstr>
      <vt:lpstr>A126112538K_Data</vt:lpstr>
      <vt:lpstr>A126112538K_Latest</vt:lpstr>
      <vt:lpstr>A126112542A</vt:lpstr>
      <vt:lpstr>A126112542A_Data</vt:lpstr>
      <vt:lpstr>A126112542A_Latest</vt:lpstr>
      <vt:lpstr>A126112546K</vt:lpstr>
      <vt:lpstr>A126112546K_Data</vt:lpstr>
      <vt:lpstr>A126112546K_Latest</vt:lpstr>
      <vt:lpstr>A126112550A</vt:lpstr>
      <vt:lpstr>A126112550A_Data</vt:lpstr>
      <vt:lpstr>A126112550A_Latest</vt:lpstr>
      <vt:lpstr>A126112554K</vt:lpstr>
      <vt:lpstr>A126112554K_Data</vt:lpstr>
      <vt:lpstr>A126112554K_Latest</vt:lpstr>
      <vt:lpstr>A126112558V</vt:lpstr>
      <vt:lpstr>A126112558V_Data</vt:lpstr>
      <vt:lpstr>A126112558V_Latest</vt:lpstr>
      <vt:lpstr>A126112562K</vt:lpstr>
      <vt:lpstr>A126112562K_Data</vt:lpstr>
      <vt:lpstr>A126112562K_Latest</vt:lpstr>
      <vt:lpstr>A126112566V</vt:lpstr>
      <vt:lpstr>A126112566V_Data</vt:lpstr>
      <vt:lpstr>A126112566V_Latest</vt:lpstr>
      <vt:lpstr>A126112570K</vt:lpstr>
      <vt:lpstr>A126112570K_Data</vt:lpstr>
      <vt:lpstr>A126112570K_Latest</vt:lpstr>
      <vt:lpstr>A126112574V</vt:lpstr>
      <vt:lpstr>A126112574V_Data</vt:lpstr>
      <vt:lpstr>A126112574V_Latest</vt:lpstr>
      <vt:lpstr>A126112578C</vt:lpstr>
      <vt:lpstr>A126112578C_Data</vt:lpstr>
      <vt:lpstr>A126112578C_Latest</vt:lpstr>
      <vt:lpstr>A126112582V</vt:lpstr>
      <vt:lpstr>A126112582V_Data</vt:lpstr>
      <vt:lpstr>A126112582V_Latest</vt:lpstr>
      <vt:lpstr>A126112586C</vt:lpstr>
      <vt:lpstr>A126112586C_Data</vt:lpstr>
      <vt:lpstr>A126112586C_Latest</vt:lpstr>
      <vt:lpstr>A126112590V</vt:lpstr>
      <vt:lpstr>A126112590V_Data</vt:lpstr>
      <vt:lpstr>A126112590V_Latest</vt:lpstr>
      <vt:lpstr>A126112594C</vt:lpstr>
      <vt:lpstr>A126112594C_Data</vt:lpstr>
      <vt:lpstr>A126112594C_Latest</vt:lpstr>
      <vt:lpstr>A126113718L</vt:lpstr>
      <vt:lpstr>A126113718L_Data</vt:lpstr>
      <vt:lpstr>A126113718L_Latest</vt:lpstr>
      <vt:lpstr>A126113722C</vt:lpstr>
      <vt:lpstr>A126113722C_Data</vt:lpstr>
      <vt:lpstr>A126113722C_Latest</vt:lpstr>
      <vt:lpstr>A126113726L</vt:lpstr>
      <vt:lpstr>A126113726L_Data</vt:lpstr>
      <vt:lpstr>A126113726L_Latest</vt:lpstr>
      <vt:lpstr>A126113730C</vt:lpstr>
      <vt:lpstr>A126113730C_Data</vt:lpstr>
      <vt:lpstr>A126113730C_Latest</vt:lpstr>
      <vt:lpstr>A126113734L</vt:lpstr>
      <vt:lpstr>A126113734L_Data</vt:lpstr>
      <vt:lpstr>A126113734L_Latest</vt:lpstr>
      <vt:lpstr>A126113738W</vt:lpstr>
      <vt:lpstr>A126113738W_Data</vt:lpstr>
      <vt:lpstr>A126113738W_Latest</vt:lpstr>
      <vt:lpstr>A126113742L</vt:lpstr>
      <vt:lpstr>A126113742L_Data</vt:lpstr>
      <vt:lpstr>A126113742L_Latest</vt:lpstr>
      <vt:lpstr>A126113746W</vt:lpstr>
      <vt:lpstr>A126113746W_Data</vt:lpstr>
      <vt:lpstr>A126113746W_Latest</vt:lpstr>
      <vt:lpstr>A126113750L</vt:lpstr>
      <vt:lpstr>A126113750L_Data</vt:lpstr>
      <vt:lpstr>A126113750L_Latest</vt:lpstr>
      <vt:lpstr>A126113754W</vt:lpstr>
      <vt:lpstr>A126113754W_Data</vt:lpstr>
      <vt:lpstr>A126113754W_Latest</vt:lpstr>
      <vt:lpstr>A126113758F</vt:lpstr>
      <vt:lpstr>A126113758F_Data</vt:lpstr>
      <vt:lpstr>A126113758F_Latest</vt:lpstr>
      <vt:lpstr>A126113762W</vt:lpstr>
      <vt:lpstr>A126113762W_Data</vt:lpstr>
      <vt:lpstr>A126113762W_Latest</vt:lpstr>
      <vt:lpstr>A126113766F</vt:lpstr>
      <vt:lpstr>A126113766F_Data</vt:lpstr>
      <vt:lpstr>A126113766F_Latest</vt:lpstr>
      <vt:lpstr>A126113770W</vt:lpstr>
      <vt:lpstr>A126113770W_Data</vt:lpstr>
      <vt:lpstr>A126113770W_Latest</vt:lpstr>
      <vt:lpstr>A126113774F</vt:lpstr>
      <vt:lpstr>A126113774F_Data</vt:lpstr>
      <vt:lpstr>A126113774F_Latest</vt:lpstr>
      <vt:lpstr>A126113778R</vt:lpstr>
      <vt:lpstr>A126113778R_Data</vt:lpstr>
      <vt:lpstr>A126113778R_Latest</vt:lpstr>
      <vt:lpstr>A126113782F</vt:lpstr>
      <vt:lpstr>A126113782F_Data</vt:lpstr>
      <vt:lpstr>A126113782F_Latest</vt:lpstr>
      <vt:lpstr>A126113786R</vt:lpstr>
      <vt:lpstr>A126113786R_Data</vt:lpstr>
      <vt:lpstr>A126113786R_Latest</vt:lpstr>
      <vt:lpstr>A126113790F</vt:lpstr>
      <vt:lpstr>A126113790F_Data</vt:lpstr>
      <vt:lpstr>A126113790F_Latest</vt:lpstr>
      <vt:lpstr>A126113794R</vt:lpstr>
      <vt:lpstr>A126113794R_Data</vt:lpstr>
      <vt:lpstr>A126113794R_Latest</vt:lpstr>
      <vt:lpstr>A126113798X</vt:lpstr>
      <vt:lpstr>A126113798X_Data</vt:lpstr>
      <vt:lpstr>A126113798X_Latest</vt:lpstr>
      <vt:lpstr>A126113802C</vt:lpstr>
      <vt:lpstr>A126113802C_Data</vt:lpstr>
      <vt:lpstr>A126113802C_Latest</vt:lpstr>
      <vt:lpstr>A126113806L</vt:lpstr>
      <vt:lpstr>A126113806L_Data</vt:lpstr>
      <vt:lpstr>A126113806L_Latest</vt:lpstr>
      <vt:lpstr>A126113810C</vt:lpstr>
      <vt:lpstr>A126113810C_Data</vt:lpstr>
      <vt:lpstr>A126113810C_Latest</vt:lpstr>
      <vt:lpstr>A126113814L</vt:lpstr>
      <vt:lpstr>A126113814L_Data</vt:lpstr>
      <vt:lpstr>A126113814L_Latest</vt:lpstr>
      <vt:lpstr>A126113818W</vt:lpstr>
      <vt:lpstr>A126113818W_Data</vt:lpstr>
      <vt:lpstr>A126113818W_Latest</vt:lpstr>
      <vt:lpstr>A126113822L</vt:lpstr>
      <vt:lpstr>A126113822L_Data</vt:lpstr>
      <vt:lpstr>A126113822L_Latest</vt:lpstr>
      <vt:lpstr>A126113826W</vt:lpstr>
      <vt:lpstr>A126113826W_Data</vt:lpstr>
      <vt:lpstr>A126113826W_Latest</vt:lpstr>
      <vt:lpstr>A126113830L</vt:lpstr>
      <vt:lpstr>A126113830L_Data</vt:lpstr>
      <vt:lpstr>A126113830L_Latest</vt:lpstr>
      <vt:lpstr>A126113834W</vt:lpstr>
      <vt:lpstr>A126113834W_Data</vt:lpstr>
      <vt:lpstr>A126113834W_Latest</vt:lpstr>
      <vt:lpstr>A126113838F</vt:lpstr>
      <vt:lpstr>A126113838F_Data</vt:lpstr>
      <vt:lpstr>A126113838F_Latest</vt:lpstr>
      <vt:lpstr>A126113842W</vt:lpstr>
      <vt:lpstr>A126113842W_Data</vt:lpstr>
      <vt:lpstr>A126113842W_Latest</vt:lpstr>
      <vt:lpstr>A126113846F</vt:lpstr>
      <vt:lpstr>A126113846F_Data</vt:lpstr>
      <vt:lpstr>A126113846F_Latest</vt:lpstr>
      <vt:lpstr>A126113850W</vt:lpstr>
      <vt:lpstr>A126113850W_Data</vt:lpstr>
      <vt:lpstr>A126113850W_Latest</vt:lpstr>
      <vt:lpstr>A126113854F</vt:lpstr>
      <vt:lpstr>A126113854F_Data</vt:lpstr>
      <vt:lpstr>A126113854F_Latest</vt:lpstr>
      <vt:lpstr>A126114978A</vt:lpstr>
      <vt:lpstr>A126114978A_Data</vt:lpstr>
      <vt:lpstr>A126114978A_Latest</vt:lpstr>
      <vt:lpstr>A126114982T</vt:lpstr>
      <vt:lpstr>A126114982T_Data</vt:lpstr>
      <vt:lpstr>A126114982T_Latest</vt:lpstr>
      <vt:lpstr>A126114986A</vt:lpstr>
      <vt:lpstr>A126114986A_Data</vt:lpstr>
      <vt:lpstr>A126114986A_Latest</vt:lpstr>
      <vt:lpstr>A126114990T</vt:lpstr>
      <vt:lpstr>A126114990T_Data</vt:lpstr>
      <vt:lpstr>A126114990T_Latest</vt:lpstr>
      <vt:lpstr>A126114994A</vt:lpstr>
      <vt:lpstr>A126114994A_Data</vt:lpstr>
      <vt:lpstr>A126114994A_Latest</vt:lpstr>
      <vt:lpstr>A126114998K</vt:lpstr>
      <vt:lpstr>A126114998K_Data</vt:lpstr>
      <vt:lpstr>A126114998K_Latest</vt:lpstr>
      <vt:lpstr>A126115002T</vt:lpstr>
      <vt:lpstr>A126115002T_Data</vt:lpstr>
      <vt:lpstr>A126115002T_Latest</vt:lpstr>
      <vt:lpstr>A126115006A</vt:lpstr>
      <vt:lpstr>A126115006A_Data</vt:lpstr>
      <vt:lpstr>A126115006A_Latest</vt:lpstr>
      <vt:lpstr>A126115010T</vt:lpstr>
      <vt:lpstr>A126115010T_Data</vt:lpstr>
      <vt:lpstr>A126115010T_Latest</vt:lpstr>
      <vt:lpstr>A126115014A</vt:lpstr>
      <vt:lpstr>A126115014A_Data</vt:lpstr>
      <vt:lpstr>A126115014A_Latest</vt:lpstr>
      <vt:lpstr>A126115018K</vt:lpstr>
      <vt:lpstr>A126115018K_Data</vt:lpstr>
      <vt:lpstr>A126115018K_Latest</vt:lpstr>
      <vt:lpstr>A126115022A</vt:lpstr>
      <vt:lpstr>A126115022A_Data</vt:lpstr>
      <vt:lpstr>A126115022A_Latest</vt:lpstr>
      <vt:lpstr>A126115026K</vt:lpstr>
      <vt:lpstr>A126115026K_Data</vt:lpstr>
      <vt:lpstr>A126115026K_Latest</vt:lpstr>
      <vt:lpstr>A126115030A</vt:lpstr>
      <vt:lpstr>A126115030A_Data</vt:lpstr>
      <vt:lpstr>A126115030A_Latest</vt:lpstr>
      <vt:lpstr>A126115034K</vt:lpstr>
      <vt:lpstr>A126115034K_Data</vt:lpstr>
      <vt:lpstr>A126115034K_Latest</vt:lpstr>
      <vt:lpstr>A126115038V</vt:lpstr>
      <vt:lpstr>A126115038V_Data</vt:lpstr>
      <vt:lpstr>A126115038V_Latest</vt:lpstr>
      <vt:lpstr>A126115042K</vt:lpstr>
      <vt:lpstr>A126115042K_Data</vt:lpstr>
      <vt:lpstr>A126115042K_Latest</vt:lpstr>
      <vt:lpstr>A126115046V</vt:lpstr>
      <vt:lpstr>A126115046V_Data</vt:lpstr>
      <vt:lpstr>A126115046V_Latest</vt:lpstr>
      <vt:lpstr>A126115050K</vt:lpstr>
      <vt:lpstr>A126115050K_Data</vt:lpstr>
      <vt:lpstr>A126115050K_Latest</vt:lpstr>
      <vt:lpstr>A126115054V</vt:lpstr>
      <vt:lpstr>A126115054V_Data</vt:lpstr>
      <vt:lpstr>A126115054V_Latest</vt:lpstr>
      <vt:lpstr>A126115058C</vt:lpstr>
      <vt:lpstr>A126115058C_Data</vt:lpstr>
      <vt:lpstr>A126115058C_Latest</vt:lpstr>
      <vt:lpstr>A126115062V</vt:lpstr>
      <vt:lpstr>A126115062V_Data</vt:lpstr>
      <vt:lpstr>A126115062V_Latest</vt:lpstr>
      <vt:lpstr>A126115066C</vt:lpstr>
      <vt:lpstr>A126115066C_Data</vt:lpstr>
      <vt:lpstr>A126115066C_Latest</vt:lpstr>
      <vt:lpstr>A126115070V</vt:lpstr>
      <vt:lpstr>A126115070V_Data</vt:lpstr>
      <vt:lpstr>A126115070V_Latest</vt:lpstr>
      <vt:lpstr>A126115074C</vt:lpstr>
      <vt:lpstr>A126115074C_Data</vt:lpstr>
      <vt:lpstr>A126115074C_Latest</vt:lpstr>
      <vt:lpstr>A126115078L</vt:lpstr>
      <vt:lpstr>A126115078L_Data</vt:lpstr>
      <vt:lpstr>A126115078L_Latest</vt:lpstr>
      <vt:lpstr>A126115082C</vt:lpstr>
      <vt:lpstr>A126115082C_Data</vt:lpstr>
      <vt:lpstr>A126115082C_Latest</vt:lpstr>
      <vt:lpstr>A126115086L</vt:lpstr>
      <vt:lpstr>A126115086L_Data</vt:lpstr>
      <vt:lpstr>A126115086L_Latest</vt:lpstr>
      <vt:lpstr>A126115090C</vt:lpstr>
      <vt:lpstr>A126115090C_Data</vt:lpstr>
      <vt:lpstr>A126115090C_Latest</vt:lpstr>
      <vt:lpstr>A126115094L</vt:lpstr>
      <vt:lpstr>A126115094L_Data</vt:lpstr>
      <vt:lpstr>A126115094L_Latest</vt:lpstr>
      <vt:lpstr>A126115098W</vt:lpstr>
      <vt:lpstr>A126115098W_Data</vt:lpstr>
      <vt:lpstr>A126115098W_Latest</vt:lpstr>
      <vt:lpstr>A126115102A</vt:lpstr>
      <vt:lpstr>A126115102A_Data</vt:lpstr>
      <vt:lpstr>A126115102A_Latest</vt:lpstr>
      <vt:lpstr>A126115106K</vt:lpstr>
      <vt:lpstr>A126115106K_Data</vt:lpstr>
      <vt:lpstr>A126115106K_Latest</vt:lpstr>
      <vt:lpstr>A126115110A</vt:lpstr>
      <vt:lpstr>A126115110A_Data</vt:lpstr>
      <vt:lpstr>A126115110A_Latest</vt:lpstr>
      <vt:lpstr>A126115114K</vt:lpstr>
      <vt:lpstr>A126115114K_Data</vt:lpstr>
      <vt:lpstr>A126115114K_Latest</vt:lpstr>
      <vt:lpstr>A126116238F</vt:lpstr>
      <vt:lpstr>A126116238F_Data</vt:lpstr>
      <vt:lpstr>A126116238F_Latest</vt:lpstr>
      <vt:lpstr>A126116242W</vt:lpstr>
      <vt:lpstr>A126116242W_Data</vt:lpstr>
      <vt:lpstr>A126116242W_Latest</vt:lpstr>
      <vt:lpstr>A126116246F</vt:lpstr>
      <vt:lpstr>A126116246F_Data</vt:lpstr>
      <vt:lpstr>A126116246F_Latest</vt:lpstr>
      <vt:lpstr>A126116250W</vt:lpstr>
      <vt:lpstr>A126116250W_Data</vt:lpstr>
      <vt:lpstr>A126116250W_Latest</vt:lpstr>
      <vt:lpstr>A126116254F</vt:lpstr>
      <vt:lpstr>A126116254F_Data</vt:lpstr>
      <vt:lpstr>A126116254F_Latest</vt:lpstr>
      <vt:lpstr>A126116258R</vt:lpstr>
      <vt:lpstr>A126116258R_Data</vt:lpstr>
      <vt:lpstr>A126116258R_Latest</vt:lpstr>
      <vt:lpstr>A126116262F</vt:lpstr>
      <vt:lpstr>A126116262F_Data</vt:lpstr>
      <vt:lpstr>A126116262F_Latest</vt:lpstr>
      <vt:lpstr>A126116266R</vt:lpstr>
      <vt:lpstr>A126116266R_Data</vt:lpstr>
      <vt:lpstr>A126116266R_Latest</vt:lpstr>
      <vt:lpstr>A126116270F</vt:lpstr>
      <vt:lpstr>A126116270F_Data</vt:lpstr>
      <vt:lpstr>A126116270F_Latest</vt:lpstr>
      <vt:lpstr>A126116274R</vt:lpstr>
      <vt:lpstr>A126116274R_Data</vt:lpstr>
      <vt:lpstr>A126116274R_Latest</vt:lpstr>
      <vt:lpstr>A126116278X</vt:lpstr>
      <vt:lpstr>A126116278X_Data</vt:lpstr>
      <vt:lpstr>A126116278X_Latest</vt:lpstr>
      <vt:lpstr>A126116282R</vt:lpstr>
      <vt:lpstr>A126116282R_Data</vt:lpstr>
      <vt:lpstr>A126116282R_Latest</vt:lpstr>
      <vt:lpstr>A126116286X</vt:lpstr>
      <vt:lpstr>A126116286X_Data</vt:lpstr>
      <vt:lpstr>A126116286X_Latest</vt:lpstr>
      <vt:lpstr>A126116290R</vt:lpstr>
      <vt:lpstr>A126116290R_Data</vt:lpstr>
      <vt:lpstr>A126116290R_Latest</vt:lpstr>
      <vt:lpstr>A126116294X</vt:lpstr>
      <vt:lpstr>A126116294X_Data</vt:lpstr>
      <vt:lpstr>A126116294X_Latest</vt:lpstr>
      <vt:lpstr>A126116298J</vt:lpstr>
      <vt:lpstr>A126116298J_Data</vt:lpstr>
      <vt:lpstr>A126116298J_Latest</vt:lpstr>
      <vt:lpstr>A126116302L</vt:lpstr>
      <vt:lpstr>A126116302L_Data</vt:lpstr>
      <vt:lpstr>A126116302L_Latest</vt:lpstr>
      <vt:lpstr>A126116306W</vt:lpstr>
      <vt:lpstr>A126116306W_Data</vt:lpstr>
      <vt:lpstr>A126116306W_Latest</vt:lpstr>
      <vt:lpstr>A126116310L</vt:lpstr>
      <vt:lpstr>A126116310L_Data</vt:lpstr>
      <vt:lpstr>A126116310L_Latest</vt:lpstr>
      <vt:lpstr>A126116314W</vt:lpstr>
      <vt:lpstr>A126116314W_Data</vt:lpstr>
      <vt:lpstr>A126116314W_Latest</vt:lpstr>
      <vt:lpstr>A126116318F</vt:lpstr>
      <vt:lpstr>A126116318F_Data</vt:lpstr>
      <vt:lpstr>A126116318F_Latest</vt:lpstr>
      <vt:lpstr>A126116322W</vt:lpstr>
      <vt:lpstr>A126116322W_Data</vt:lpstr>
      <vt:lpstr>A126116322W_Latest</vt:lpstr>
      <vt:lpstr>A126116326F</vt:lpstr>
      <vt:lpstr>A126116326F_Data</vt:lpstr>
      <vt:lpstr>A126116326F_Latest</vt:lpstr>
      <vt:lpstr>A126116330W</vt:lpstr>
      <vt:lpstr>A126116330W_Data</vt:lpstr>
      <vt:lpstr>A126116330W_Latest</vt:lpstr>
      <vt:lpstr>A126116334F</vt:lpstr>
      <vt:lpstr>A126116334F_Data</vt:lpstr>
      <vt:lpstr>A126116334F_Latest</vt:lpstr>
      <vt:lpstr>A126116338R</vt:lpstr>
      <vt:lpstr>A126116338R_Data</vt:lpstr>
      <vt:lpstr>A126116338R_Latest</vt:lpstr>
      <vt:lpstr>A126116342F</vt:lpstr>
      <vt:lpstr>A126116342F_Data</vt:lpstr>
      <vt:lpstr>A126116342F_Latest</vt:lpstr>
      <vt:lpstr>A126116346R</vt:lpstr>
      <vt:lpstr>A126116346R_Data</vt:lpstr>
      <vt:lpstr>A126116346R_Latest</vt:lpstr>
      <vt:lpstr>A126116350F</vt:lpstr>
      <vt:lpstr>A126116350F_Data</vt:lpstr>
      <vt:lpstr>A126116350F_Latest</vt:lpstr>
      <vt:lpstr>A126116354R</vt:lpstr>
      <vt:lpstr>A126116354R_Data</vt:lpstr>
      <vt:lpstr>A126116354R_Latest</vt:lpstr>
      <vt:lpstr>A126116358X</vt:lpstr>
      <vt:lpstr>A126116358X_Data</vt:lpstr>
      <vt:lpstr>A126116358X_Latest</vt:lpstr>
      <vt:lpstr>A126116362R</vt:lpstr>
      <vt:lpstr>A126116362R_Data</vt:lpstr>
      <vt:lpstr>A126116362R_Latest</vt:lpstr>
      <vt:lpstr>A126116366X</vt:lpstr>
      <vt:lpstr>A126116366X_Data</vt:lpstr>
      <vt:lpstr>A126116366X_Latest</vt:lpstr>
      <vt:lpstr>A126116370R</vt:lpstr>
      <vt:lpstr>A126116370R_Data</vt:lpstr>
      <vt:lpstr>A126116370R_Latest</vt:lpstr>
      <vt:lpstr>A126116374X</vt:lpstr>
      <vt:lpstr>A126116374X_Data</vt:lpstr>
      <vt:lpstr>A126116374X_Latest</vt:lpstr>
      <vt:lpstr>Date_Range</vt:lpstr>
      <vt:lpstr>Date_Range_Data</vt:lpstr>
    </vt:vector>
  </TitlesOfParts>
  <Company>ABS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ABS</dc:creator>
  <cp:lastModifiedBy>Scott Marley</cp:lastModifiedBy>
  <dcterms:created xsi:type="dcterms:W3CDTF">2022-04-10T08:59:42Z</dcterms:created>
  <dcterms:modified xsi:type="dcterms:W3CDTF">2022-04-16T02:48:51Z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2022-04-11T02:16:37Z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560331c6-fc92-4a14-b2ef-f8a382382c6f</vt:lpwstr>
  </property>
  <property fmtid="{D5CDD505-2E9C-101B-9397-08002B2CF9AE}" pid="8" name="MSIP_Label_c8e5a7ee-c283-40b0-98eb-fa437df4c031_ContentBits">
    <vt:lpwstr>0</vt:lpwstr>
  </property>
</Properties>
</file>