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Table_outputs\2022\Final\"/>
    </mc:Choice>
  </mc:AlternateContent>
  <xr:revisionPtr revIDLastSave="0" documentId="13_ncr:1_{0AFB8246-0A96-49E8-82A6-54CD9E5CD45B}" xr6:coauthVersionLast="47" xr6:coauthVersionMax="47" xr10:uidLastSave="{00000000-0000-0000-0000-000000000000}"/>
  <bookViews>
    <workbookView xWindow="57480" yWindow="-120" windowWidth="38640" windowHeight="21240" xr2:uid="{00000000-000D-0000-FFFF-FFFF00000000}"/>
  </bookViews>
  <sheets>
    <sheet name="Contents" sheetId="4" r:id="rId1"/>
    <sheet name="Table 10.1" sheetId="5" r:id="rId2"/>
    <sheet name="Table 10.2" sheetId="6" r:id="rId3"/>
    <sheet name="Index" sheetId="3" r:id="rId4"/>
    <sheet name="Data1" sheetId="1" r:id="rId5"/>
  </sheets>
  <externalReferences>
    <externalReference r:id="rId6"/>
  </externalReferences>
  <definedNames>
    <definedName name="_xlnm._FilterDatabase" localSheetId="4" hidden="1">Data1!$I$10:$I$38</definedName>
    <definedName name="A124854178T">#REF!,#REF!</definedName>
    <definedName name="A124854178T_Data">#REF!</definedName>
    <definedName name="A124854178T_Latest">#REF!</definedName>
    <definedName name="A124854182J">#REF!,#REF!</definedName>
    <definedName name="A124854182J_Data">#REF!</definedName>
    <definedName name="A124854182J_Latest">#REF!</definedName>
    <definedName name="A124854186T">#REF!,#REF!</definedName>
    <definedName name="A124854186T_Data">#REF!</definedName>
    <definedName name="A124854186T_Latest">#REF!</definedName>
    <definedName name="A124854190J">#REF!,#REF!</definedName>
    <definedName name="A124854190J_Data">#REF!</definedName>
    <definedName name="A124854190J_Latest">#REF!</definedName>
    <definedName name="A124854194T">#REF!,#REF!</definedName>
    <definedName name="A124854194T_Data">#REF!</definedName>
    <definedName name="A124854194T_Latest">#REF!</definedName>
    <definedName name="A124854198A">#REF!,#REF!</definedName>
    <definedName name="A124854198A_Data">#REF!</definedName>
    <definedName name="A124854198A_Latest">#REF!</definedName>
    <definedName name="A124854202F">#REF!,#REF!</definedName>
    <definedName name="A124854202F_Data">#REF!</definedName>
    <definedName name="A124854202F_Latest">#REF!</definedName>
    <definedName name="A124854206R">#REF!,#REF!</definedName>
    <definedName name="A124854206R_Data">#REF!</definedName>
    <definedName name="A124854206R_Latest">#REF!</definedName>
    <definedName name="A124854210F">#REF!,#REF!</definedName>
    <definedName name="A124854210F_Data">#REF!</definedName>
    <definedName name="A124854210F_Latest">#REF!</definedName>
    <definedName name="A124854214R">#REF!,#REF!</definedName>
    <definedName name="A124854214R_Data">#REF!</definedName>
    <definedName name="A124854214R_Latest">#REF!</definedName>
    <definedName name="A124854218X">#REF!,#REF!</definedName>
    <definedName name="A124854218X_Data">#REF!</definedName>
    <definedName name="A124854218X_Latest">#REF!</definedName>
    <definedName name="A124854222R">#REF!,#REF!</definedName>
    <definedName name="A124854222R_Data">#REF!</definedName>
    <definedName name="A124854222R_Latest">#REF!</definedName>
    <definedName name="A124854226X">#REF!,#REF!</definedName>
    <definedName name="A124854226X_Data">#REF!</definedName>
    <definedName name="A124854226X_Latest">#REF!</definedName>
    <definedName name="A124854230R">#REF!,#REF!</definedName>
    <definedName name="A124854230R_Data">#REF!</definedName>
    <definedName name="A124854230R_Latest">#REF!</definedName>
    <definedName name="A124854234X">#REF!,#REF!</definedName>
    <definedName name="A124854234X_Data">#REF!</definedName>
    <definedName name="A124854234X_Latest">#REF!</definedName>
    <definedName name="A124854238J">#REF!,#REF!</definedName>
    <definedName name="A124854238J_Data">#REF!</definedName>
    <definedName name="A124854238J_Latest">#REF!</definedName>
    <definedName name="A124854242X">#REF!,#REF!</definedName>
    <definedName name="A124854242X_Data">#REF!</definedName>
    <definedName name="A124854242X_Latest">#REF!</definedName>
    <definedName name="A124854246J">#REF!,#REF!</definedName>
    <definedName name="A124854246J_Data">#REF!</definedName>
    <definedName name="A124854246J_Latest">#REF!</definedName>
    <definedName name="A124854250X">#REF!,#REF!</definedName>
    <definedName name="A124854250X_Data">#REF!</definedName>
    <definedName name="A124854250X_Latest">#REF!</definedName>
    <definedName name="A124854254J">#REF!,#REF!</definedName>
    <definedName name="A124854254J_Data">#REF!</definedName>
    <definedName name="A124854254J_Latest">#REF!</definedName>
    <definedName name="A124854258T">#REF!,#REF!</definedName>
    <definedName name="A124854258T_Data">#REF!</definedName>
    <definedName name="A124854258T_Latest">#REF!</definedName>
    <definedName name="A124854262J">#REF!,#REF!</definedName>
    <definedName name="A124854262J_Data">#REF!</definedName>
    <definedName name="A124854262J_Latest">#REF!</definedName>
    <definedName name="A124854266T">#REF!,#REF!</definedName>
    <definedName name="A124854266T_Data">#REF!</definedName>
    <definedName name="A124854266T_Latest">#REF!</definedName>
    <definedName name="A124854270J">#REF!,#REF!</definedName>
    <definedName name="A124854270J_Data">#REF!</definedName>
    <definedName name="A124854270J_Latest">#REF!</definedName>
    <definedName name="A124854274T">#REF!,#REF!</definedName>
    <definedName name="A124854274T_Data">#REF!</definedName>
    <definedName name="A124854274T_Latest">#REF!</definedName>
    <definedName name="A124854278A">#REF!,#REF!</definedName>
    <definedName name="A124854278A_Data">#REF!</definedName>
    <definedName name="A124854278A_Latest">#REF!</definedName>
    <definedName name="A124854538K">#REF!,#REF!</definedName>
    <definedName name="A124854538K_Data">#REF!</definedName>
    <definedName name="A124854538K_Latest">#REF!</definedName>
    <definedName name="A124854542A">#REF!,#REF!</definedName>
    <definedName name="A124854542A_Data">#REF!</definedName>
    <definedName name="A124854542A_Latest">#REF!</definedName>
    <definedName name="A124854546K">#REF!,#REF!</definedName>
    <definedName name="A124854546K_Data">#REF!</definedName>
    <definedName name="A124854546K_Latest">#REF!</definedName>
    <definedName name="A124854550A">#REF!,#REF!</definedName>
    <definedName name="A124854550A_Data">#REF!</definedName>
    <definedName name="A124854550A_Latest">#REF!</definedName>
    <definedName name="A124854554K">#REF!,#REF!</definedName>
    <definedName name="A124854554K_Data">#REF!</definedName>
    <definedName name="A124854554K_Latest">#REF!</definedName>
    <definedName name="A124854558V">#REF!,#REF!</definedName>
    <definedName name="A124854558V_Data">#REF!</definedName>
    <definedName name="A124854558V_Latest">#REF!</definedName>
    <definedName name="A124854562K">#REF!,#REF!</definedName>
    <definedName name="A124854562K_Data">#REF!</definedName>
    <definedName name="A124854562K_Latest">#REF!</definedName>
    <definedName name="A124854566V">#REF!,#REF!</definedName>
    <definedName name="A124854566V_Data">#REF!</definedName>
    <definedName name="A124854566V_Latest">#REF!</definedName>
    <definedName name="A124854570K">#REF!,#REF!</definedName>
    <definedName name="A124854570K_Data">#REF!</definedName>
    <definedName name="A124854570K_Latest">#REF!</definedName>
    <definedName name="A124854574V">#REF!,#REF!</definedName>
    <definedName name="A124854574V_Data">#REF!</definedName>
    <definedName name="A124854574V_Latest">#REF!</definedName>
    <definedName name="A124854578C">#REF!,#REF!</definedName>
    <definedName name="A124854578C_Data">#REF!</definedName>
    <definedName name="A124854578C_Latest">#REF!</definedName>
    <definedName name="A124854582V">#REF!,#REF!</definedName>
    <definedName name="A124854582V_Data">#REF!</definedName>
    <definedName name="A124854582V_Latest">#REF!</definedName>
    <definedName name="A124854586C">#REF!,#REF!</definedName>
    <definedName name="A124854586C_Data">#REF!</definedName>
    <definedName name="A124854586C_Latest">#REF!</definedName>
    <definedName name="A124854590V">#REF!,#REF!</definedName>
    <definedName name="A124854590V_Data">#REF!</definedName>
    <definedName name="A124854590V_Latest">#REF!</definedName>
    <definedName name="A124854594C">#REF!,#REF!</definedName>
    <definedName name="A124854594C_Data">#REF!</definedName>
    <definedName name="A124854594C_Latest">#REF!</definedName>
    <definedName name="A124854598L">#REF!,#REF!</definedName>
    <definedName name="A124854598L_Data">#REF!</definedName>
    <definedName name="A124854598L_Latest">#REF!</definedName>
    <definedName name="A124854602T">#REF!,#REF!</definedName>
    <definedName name="A124854602T_Data">#REF!</definedName>
    <definedName name="A124854602T_Latest">#REF!</definedName>
    <definedName name="A124854606A">#REF!,#REF!</definedName>
    <definedName name="A124854606A_Data">#REF!</definedName>
    <definedName name="A124854606A_Latest">#REF!</definedName>
    <definedName name="A124854610T">#REF!,#REF!</definedName>
    <definedName name="A124854610T_Data">#REF!</definedName>
    <definedName name="A124854610T_Latest">#REF!</definedName>
    <definedName name="A124854614A">#REF!,#REF!</definedName>
    <definedName name="A124854614A_Data">#REF!</definedName>
    <definedName name="A124854614A_Latest">#REF!</definedName>
    <definedName name="A124854618K">#REF!,#REF!</definedName>
    <definedName name="A124854618K_Data">#REF!</definedName>
    <definedName name="A124854618K_Latest">#REF!</definedName>
    <definedName name="A124854622A">#REF!,#REF!</definedName>
    <definedName name="A124854622A_Data">#REF!</definedName>
    <definedName name="A124854622A_Latest">#REF!</definedName>
    <definedName name="A124854626K">#REF!,#REF!</definedName>
    <definedName name="A124854626K_Data">#REF!</definedName>
    <definedName name="A124854626K_Latest">#REF!</definedName>
    <definedName name="A124854630A">#REF!,#REF!</definedName>
    <definedName name="A124854630A_Data">#REF!</definedName>
    <definedName name="A124854630A_Latest">#REF!</definedName>
    <definedName name="A124854634K">#REF!,#REF!</definedName>
    <definedName name="A124854634K_Data">#REF!</definedName>
    <definedName name="A124854634K_Latest">#REF!</definedName>
    <definedName name="A124854638V">#REF!,#REF!</definedName>
    <definedName name="A124854638V_Data">#REF!</definedName>
    <definedName name="A124854638V_Latest">#REF!</definedName>
    <definedName name="A124854642K">#REF!,#REF!</definedName>
    <definedName name="A124854642K_Data">#REF!</definedName>
    <definedName name="A124854642K_Latest">#REF!</definedName>
    <definedName name="A124854646V">#REF!,#REF!</definedName>
    <definedName name="A124854646V_Data">#REF!</definedName>
    <definedName name="A124854646V_Latest">#REF!</definedName>
    <definedName name="A124854650K">#REF!,#REF!</definedName>
    <definedName name="A124854650K_Data">#REF!</definedName>
    <definedName name="A124854650K_Latest">#REF!</definedName>
    <definedName name="A124854654V">#REF!,#REF!</definedName>
    <definedName name="A124854654V_Data">#REF!</definedName>
    <definedName name="A124854654V_Latest">#REF!</definedName>
    <definedName name="A124854658C">#REF!,#REF!</definedName>
    <definedName name="A124854658C_Data">#REF!</definedName>
    <definedName name="A124854658C_Latest">#REF!</definedName>
    <definedName name="A124854662V">#REF!,#REF!</definedName>
    <definedName name="A124854662V_Data">#REF!</definedName>
    <definedName name="A124854662V_Latest">#REF!</definedName>
    <definedName name="A124854666C">#REF!,#REF!</definedName>
    <definedName name="A124854666C_Data">#REF!</definedName>
    <definedName name="A124854666C_Latest">#REF!</definedName>
    <definedName name="A124854670V">#REF!,#REF!</definedName>
    <definedName name="A124854670V_Data">#REF!</definedName>
    <definedName name="A124854670V_Latest">#REF!</definedName>
    <definedName name="A124854674C">#REF!,#REF!</definedName>
    <definedName name="A124854674C_Data">#REF!</definedName>
    <definedName name="A124854674C_Latest">#REF!</definedName>
    <definedName name="A124854678L">#REF!,#REF!</definedName>
    <definedName name="A124854678L_Data">#REF!</definedName>
    <definedName name="A124854678L_Latest">#REF!</definedName>
    <definedName name="A124854698W">Data1!$N$1:$N$10,Data1!$N$11:$N$38</definedName>
    <definedName name="A124854698W_Data">Data1!$N$11:$N$38</definedName>
    <definedName name="A124854698W_Latest">Data1!$N$38</definedName>
    <definedName name="A124854702A">Data1!$U$1:$U$10,Data1!$U$11:$U$38</definedName>
    <definedName name="A124854702A_Data">Data1!$U$11:$U$38</definedName>
    <definedName name="A124854702A_Latest">Data1!$U$38</definedName>
    <definedName name="A124854706K">Data1!$X$1:$X$10,Data1!$X$11:$X$38</definedName>
    <definedName name="A124854706K_Data">Data1!$X$11:$X$38</definedName>
    <definedName name="A124854706K_Latest">Data1!$X$38</definedName>
    <definedName name="A124854710A">Data1!$AB$1:$AB$10,Data1!$AB$11:$AB$38</definedName>
    <definedName name="A124854710A_Data">Data1!$AB$11:$AB$38</definedName>
    <definedName name="A124854710A_Latest">Data1!$AB$38</definedName>
    <definedName name="A124854714K">Data1!$AF$1:$AF$10,Data1!$AF$11:$AF$38</definedName>
    <definedName name="A124854714K_Data">Data1!$AF$11:$AF$38</definedName>
    <definedName name="A124854714K_Latest">Data1!$AF$38</definedName>
    <definedName name="A124854718V">Data1!$AS$1:$AS$10,Data1!$AS$11:$AS$38</definedName>
    <definedName name="A124854718V_Data">Data1!$AS$11:$AS$38</definedName>
    <definedName name="A124854718V_Latest">Data1!$AS$38</definedName>
    <definedName name="A124854722K">[1]Data1!$AY$1:$AY$10,[1]Data1!$AY$11:$AY$155</definedName>
    <definedName name="A124854726V">Data1!$BA$1:$BA$10,Data1!$BA$11:$BA$38</definedName>
    <definedName name="A124854726V_Data">Data1!$BA$11:$BA$38</definedName>
    <definedName name="A124854726V_Latest">Data1!$BA$38</definedName>
    <definedName name="A124854730K">Data1!$BC$1:$BC$10,Data1!$BC$11:$BC$38</definedName>
    <definedName name="A124854730K_Data">Data1!$BC$11:$BC$38</definedName>
    <definedName name="A124854730K_Latest">Data1!$BC$38</definedName>
    <definedName name="A124854734V">Data1!$BL$1:$BL$10,Data1!$BL$11:$BL$38</definedName>
    <definedName name="A124854734V_Data">Data1!$BL$11:$BL$38</definedName>
    <definedName name="A124854734V_Latest">Data1!$BL$38</definedName>
    <definedName name="A124854738C">Data1!$BN$1:$BN$10,Data1!$BN$11:$BN$38</definedName>
    <definedName name="A124854738C_Data">Data1!$BN$11:$BN$38</definedName>
    <definedName name="A124854738C_Latest">Data1!$BN$38</definedName>
    <definedName name="A124854742V">Data1!$BS$1:$BS$10,Data1!$BS$11:$BS$38</definedName>
    <definedName name="A124854742V_Data">Data1!$BS$11:$BS$38</definedName>
    <definedName name="A124854742V_Latest">Data1!$BS$38</definedName>
    <definedName name="A124854746C">Data1!$O$1:$O$10,Data1!$O$11:$O$38</definedName>
    <definedName name="A124854746C_Data">Data1!$O$11:$O$38</definedName>
    <definedName name="A124854746C_Latest">Data1!$O$38</definedName>
    <definedName name="A124854750V">Data1!$Q$1:$Q$10,Data1!$Q$11:$Q$38</definedName>
    <definedName name="A124854750V_Data">Data1!$Q$11:$Q$38</definedName>
    <definedName name="A124854750V_Latest">Data1!$Q$38</definedName>
    <definedName name="A124854754C">Data1!$AH$1:$AH$10,Data1!$AH$11:$AH$38</definedName>
    <definedName name="A124854754C_Data">Data1!$AH$11:$AH$38</definedName>
    <definedName name="A124854754C_Latest">Data1!$AH$38</definedName>
    <definedName name="A124854758L">Data1!$AU$1:$AU$10,Data1!$AU$11:$AU$38</definedName>
    <definedName name="A124854758L_Data">Data1!$AU$11:$AU$38</definedName>
    <definedName name="A124854758L_Latest">Data1!$AU$38</definedName>
    <definedName name="A124854762C">Data1!$BF$1:$BF$10,Data1!$BF$11:$BF$38</definedName>
    <definedName name="A124854762C_Data">Data1!$BF$11:$BF$38</definedName>
    <definedName name="A124854762C_Latest">Data1!$BF$38</definedName>
    <definedName name="A124854766L">[1]Data1!$BM$1:$BM$10,[1]Data1!$BM$11:$BM$155</definedName>
    <definedName name="A124854770C">Data1!$BM$1:$BM$10,Data1!$BM$11:$BM$38</definedName>
    <definedName name="A124854770C_Data">Data1!$BM$11:$BM$38</definedName>
    <definedName name="A124854770C_Latest">Data1!$BM$38</definedName>
    <definedName name="A124854774L">Data1!$BZ$1:$BZ$10,Data1!$BZ$11:$BZ$38</definedName>
    <definedName name="A124854774L_Data">Data1!$BZ$11:$BZ$38</definedName>
    <definedName name="A124854774L_Latest">Data1!$BZ$38</definedName>
    <definedName name="A124854778W">Data1!$AE$1:$AE$10,Data1!$AE$11:$AE$38</definedName>
    <definedName name="A124854778W_Data">Data1!$AE$11:$AE$38</definedName>
    <definedName name="A124854778W_Latest">Data1!$AE$38</definedName>
    <definedName name="A124854782L">Data1!$AJ$1:$AJ$10,Data1!$AJ$11:$AJ$38</definedName>
    <definedName name="A124854782L_Data">Data1!$AJ$11:$AJ$38</definedName>
    <definedName name="A124854782L_Latest">Data1!$AJ$38</definedName>
    <definedName name="A124854786W">Data1!$AN$1:$AN$10,Data1!$AN$11:$AN$38</definedName>
    <definedName name="A124854786W_Data">Data1!$AN$11:$AN$38</definedName>
    <definedName name="A124854786W_Latest">Data1!$AN$38</definedName>
    <definedName name="A124854790L">[1]Data1!$AX$1:$AX$10,[1]Data1!$AX$11:$AX$155</definedName>
    <definedName name="A124854794W">Data1!$BB$1:$BB$10,Data1!$BB$11:$BB$38</definedName>
    <definedName name="A124854794W_Data">Data1!$BB$11:$BB$38</definedName>
    <definedName name="A124854794W_Latest">Data1!$BB$38</definedName>
    <definedName name="A124854798F">[1]Data1!$BZ$1:$BZ$10,[1]Data1!$BZ$11:$BZ$155</definedName>
    <definedName name="A124854802K">Data1!$BT$1:$BT$10,Data1!$BT$11:$BT$38</definedName>
    <definedName name="A124854802K_Data">Data1!$BT$11:$BT$38</definedName>
    <definedName name="A124854802K_Latest">Data1!$BT$38</definedName>
    <definedName name="A124854806V">Data1!$BW$1:$BW$10,Data1!$BW$11:$BW$38</definedName>
    <definedName name="A124854806V_Data">Data1!$BW$11:$BW$38</definedName>
    <definedName name="A124854806V_Latest">Data1!$BW$38</definedName>
    <definedName name="A124854810K">Data1!$M$1:$M$10,Data1!$M$11:$M$38</definedName>
    <definedName name="A124854810K_Data">Data1!$M$11:$M$38</definedName>
    <definedName name="A124854810K_Latest">Data1!$M$38</definedName>
    <definedName name="A124854814V">Data1!$Y$1:$Y$10,Data1!$Y$11:$Y$38</definedName>
    <definedName name="A124854814V_Data">Data1!$Y$11:$Y$38</definedName>
    <definedName name="A124854814V_Latest">Data1!$Y$38</definedName>
    <definedName name="A124854818C">Data1!$AG$1:$AG$10,Data1!$AG$11:$AG$38</definedName>
    <definedName name="A124854818C_Data">Data1!$AG$11:$AG$38</definedName>
    <definedName name="A124854818C_Latest">Data1!$AG$38</definedName>
    <definedName name="A124854822V">Data1!$AI$1:$AI$10,Data1!$AI$11:$AI$38</definedName>
    <definedName name="A124854822V_Data">Data1!$AI$11:$AI$38</definedName>
    <definedName name="A124854822V_Latest">Data1!$AI$38</definedName>
    <definedName name="A124854826C">Data1!$AK$1:$AK$10,Data1!$AK$11:$AK$38</definedName>
    <definedName name="A124854826C_Data">Data1!$AK$11:$AK$38</definedName>
    <definedName name="A124854826C_Latest">Data1!$AK$38</definedName>
    <definedName name="A124854830V">Data1!$AM$1:$AM$10,Data1!$AM$11:$AM$38</definedName>
    <definedName name="A124854830V_Data">Data1!$AM$11:$AM$38</definedName>
    <definedName name="A124854830V_Latest">Data1!$AM$38</definedName>
    <definedName name="A124854834C">Data1!$AT$1:$AT$10,Data1!$AT$11:$AT$38</definedName>
    <definedName name="A124854834C_Data">Data1!$AT$11:$AT$38</definedName>
    <definedName name="A124854834C_Latest">Data1!$AT$38</definedName>
    <definedName name="A124854838L">Data1!$AX$1:$AX$10,Data1!$AX$11:$AX$38</definedName>
    <definedName name="A124854838L_Data">Data1!$AX$11:$AX$38</definedName>
    <definedName name="A124854838L_Latest">Data1!$AX$38</definedName>
    <definedName name="A124854842C">Data1!$BE$1:$BE$10,Data1!$BE$11:$BE$38</definedName>
    <definedName name="A124854842C_Data">Data1!$BE$11:$BE$38</definedName>
    <definedName name="A124854842C_Latest">Data1!$BE$38</definedName>
    <definedName name="A124854846L">[1]Data1!$BN$1:$BN$10,[1]Data1!$BN$11:$BN$155</definedName>
    <definedName name="A124854850C">Data1!$I$1:$I$10,Data1!$I$11:$I$38</definedName>
    <definedName name="A124854850C_Data">Data1!$I$11:$I$38</definedName>
    <definedName name="A124854850C_Latest">Data1!$I$38</definedName>
    <definedName name="A124854854L">[1]Data1!$CG$1:$CG$10,[1]Data1!$CG$11:$CG$155</definedName>
    <definedName name="A124854858W">Data1!$BX$1:$BX$10,Data1!$BX$11:$BX$38</definedName>
    <definedName name="A124854858W_Data">Data1!$BX$11:$BX$38</definedName>
    <definedName name="A124854858W_Latest">Data1!$BX$38</definedName>
    <definedName name="A124854862L">Data1!$BY$1:$BY$10,Data1!$BY$11:$BY$38</definedName>
    <definedName name="A124854862L_Data">Data1!$BY$11:$BY$38</definedName>
    <definedName name="A124854862L_Latest">Data1!$BY$38</definedName>
    <definedName name="A124854866W">Data1!$P$1:$P$10,Data1!$P$11:$P$38</definedName>
    <definedName name="A124854866W_Data">Data1!$P$11:$P$38</definedName>
    <definedName name="A124854866W_Latest">Data1!$P$38</definedName>
    <definedName name="A124854870L">Data1!$R$1:$R$10,Data1!$R$11:$R$38</definedName>
    <definedName name="A124854870L_Data">Data1!$R$11:$R$38</definedName>
    <definedName name="A124854870L_Latest">Data1!$R$38</definedName>
    <definedName name="A124854874W">Data1!$S$1:$S$10,Data1!$S$11:$S$38</definedName>
    <definedName name="A124854874W_Data">Data1!$S$11:$S$38</definedName>
    <definedName name="A124854874W_Latest">Data1!$S$38</definedName>
    <definedName name="A124854878F">Data1!$C$1:$C$10,Data1!$C$11:$C$38</definedName>
    <definedName name="A124854878F_Data">Data1!$C$11:$C$38</definedName>
    <definedName name="A124854878F_Latest">Data1!$C$38</definedName>
    <definedName name="A124854882W">Data1!$Z$1:$Z$10,Data1!$Z$11:$Z$38</definedName>
    <definedName name="A124854882W_Data">Data1!$Z$11:$Z$38</definedName>
    <definedName name="A124854882W_Latest">Data1!$Z$38</definedName>
    <definedName name="A124854886F">Data1!$AL$1:$AL$10,Data1!$AL$11:$AL$38</definedName>
    <definedName name="A124854886F_Data">Data1!$AL$11:$AL$38</definedName>
    <definedName name="A124854886F_Latest">Data1!$AL$38</definedName>
    <definedName name="A124854890W">Data1!$AP$1:$AP$10,Data1!$AP$11:$AP$38</definedName>
    <definedName name="A124854890W_Data">Data1!$AP$11:$AP$38</definedName>
    <definedName name="A124854890W_Latest">Data1!$AP$38</definedName>
    <definedName name="A124854894F">Data1!$AQ$1:$AQ$10,Data1!$AQ$11:$AQ$38</definedName>
    <definedName name="A124854894F_Data">Data1!$AQ$11:$AQ$38</definedName>
    <definedName name="A124854894F_Latest">Data1!$AQ$38</definedName>
    <definedName name="A124854898R">Data1!$AV$1:$AV$10,Data1!$AV$11:$AV$38</definedName>
    <definedName name="A124854898R_Data">Data1!$AV$11:$AV$38</definedName>
    <definedName name="A124854898R_Latest">Data1!$AV$38</definedName>
    <definedName name="A124854902V">Data1!$AW$1:$AW$10,Data1!$AW$11:$AW$38</definedName>
    <definedName name="A124854902V_Data">Data1!$AW$11:$AW$38</definedName>
    <definedName name="A124854902V_Latest">Data1!$AW$38</definedName>
    <definedName name="A124854906C">Data1!$F$1:$F$10,Data1!$F$11:$F$38</definedName>
    <definedName name="A124854906C_Data">Data1!$F$11:$F$38</definedName>
    <definedName name="A124854906C_Latest">Data1!$F$38</definedName>
    <definedName name="A124854910V">Data1!$G$1:$G$10,Data1!$G$11:$G$38</definedName>
    <definedName name="A124854910V_Data">Data1!$G$11:$G$38</definedName>
    <definedName name="A124854910V_Latest">Data1!$G$38</definedName>
    <definedName name="A124854914C">Data1!$BQ$1:$BQ$10,Data1!$BQ$11:$BQ$38</definedName>
    <definedName name="A124854914C_Data">Data1!$BQ$11:$BQ$38</definedName>
    <definedName name="A124854914C_Latest">Data1!$BQ$38</definedName>
    <definedName name="A124854918L">Data1!$BR$1:$BR$10,Data1!$BR$11:$BR$38</definedName>
    <definedName name="A124854918L_Data">Data1!$BR$11:$BR$38</definedName>
    <definedName name="A124854918L_Latest">Data1!$BR$38</definedName>
    <definedName name="A124854922C">Data1!$BU$1:$BU$10,Data1!$BU$11:$BU$38</definedName>
    <definedName name="A124854922C_Data">Data1!$BU$11:$BU$38</definedName>
    <definedName name="A124854922C_Latest">Data1!$BU$38</definedName>
    <definedName name="A124854926L">Data1!$K$1:$K$10,Data1!$K$11:$K$38</definedName>
    <definedName name="A124854926L_Data">Data1!$K$11:$K$38</definedName>
    <definedName name="A124854926L_Latest">Data1!$K$38</definedName>
    <definedName name="A124854930C">Data1!$AC$1:$AC$10,Data1!$AC$11:$AC$38</definedName>
    <definedName name="A124854930C_Data">Data1!$AC$11:$AC$38</definedName>
    <definedName name="A124854930C_Latest">Data1!$AC$38</definedName>
    <definedName name="A124854934L">Data1!$AD$1:$AD$10,Data1!$AD$11:$AD$38</definedName>
    <definedName name="A124854934L_Data">Data1!$AD$11:$AD$38</definedName>
    <definedName name="A124854934L_Latest">Data1!$AD$38</definedName>
    <definedName name="A124854938W">Data1!$AO$1:$AO$10,Data1!$AO$11:$AO$38</definedName>
    <definedName name="A124854938W_Data">Data1!$AO$11:$AO$38</definedName>
    <definedName name="A124854938W_Latest">Data1!$AO$38</definedName>
    <definedName name="A124854942L">Data1!$AY$1:$AY$10,Data1!$AY$11:$AY$38</definedName>
    <definedName name="A124854942L_Data">Data1!$AY$11:$AY$38</definedName>
    <definedName name="A124854942L_Latest">Data1!$AY$38</definedName>
    <definedName name="A124854946W">Data1!$BG$1:$BG$10,Data1!$BG$11:$BG$38</definedName>
    <definedName name="A124854946W_Data">Data1!$BG$11:$BG$38</definedName>
    <definedName name="A124854946W_Latest">Data1!$BG$38</definedName>
    <definedName name="A124854950L">Data1!$H$1:$H$10,Data1!$H$11:$H$38</definedName>
    <definedName name="A124854950L_Data">Data1!$H$11:$H$38</definedName>
    <definedName name="A124854950L_Latest">Data1!$H$38</definedName>
    <definedName name="A124854954W">[1]Data1!$BY$1:$BY$10,[1]Data1!$BY$11:$BY$155</definedName>
    <definedName name="A124854958F">Data1!$BV$1:$BV$10,Data1!$BV$11:$BV$38</definedName>
    <definedName name="A124854958F_Data">Data1!$BV$11:$BV$38</definedName>
    <definedName name="A124854958F_Latest">Data1!$BV$38</definedName>
    <definedName name="A124854962W">[1]Data1!$CF$1:$CF$10,[1]Data1!$CF$11:$CF$155</definedName>
    <definedName name="A124854966F">Data1!$B$1:$B$10,Data1!$B$11:$B$38</definedName>
    <definedName name="A124854966F_Data">Data1!$B$11:$B$38</definedName>
    <definedName name="A124854966F_Latest">Data1!$B$38</definedName>
    <definedName name="A124854970W">Data1!$V$1:$V$10,Data1!$V$11:$V$38</definedName>
    <definedName name="A124854970W_Data">Data1!$V$11:$V$38</definedName>
    <definedName name="A124854970W_Latest">Data1!$V$38</definedName>
    <definedName name="A124854974F">Data1!$W$1:$W$10,Data1!$W$11:$W$38</definedName>
    <definedName name="A124854974F_Data">Data1!$W$11:$W$38</definedName>
    <definedName name="A124854974F_Latest">Data1!$W$38</definedName>
    <definedName name="A124854978R">Data1!$D$1:$D$10,Data1!$D$11:$D$38</definedName>
    <definedName name="A124854978R_Data">Data1!$D$11:$D$38</definedName>
    <definedName name="A124854978R_Latest">Data1!$D$38</definedName>
    <definedName name="A124854982F">Data1!$E$1:$E$10,Data1!$E$11:$E$38</definedName>
    <definedName name="A124854982F_Data">Data1!$E$11:$E$38</definedName>
    <definedName name="A124854982F_Latest">Data1!$E$38</definedName>
    <definedName name="A124854986R">[1]Data1!$BF$1:$BF$10,[1]Data1!$BF$11:$BF$155</definedName>
    <definedName name="A124854990F">Data1!$BD$1:$BD$10,Data1!$BD$11:$BD$38</definedName>
    <definedName name="A124854990F_Data">Data1!$BD$11:$BD$38</definedName>
    <definedName name="A124854990F_Latest">Data1!$BD$38</definedName>
    <definedName name="A124854994R">Data1!$BH$1:$BH$10,Data1!$BH$11:$BH$38</definedName>
    <definedName name="A124854994R_Data">Data1!$BH$11:$BH$38</definedName>
    <definedName name="A124854994R_Latest">Data1!$BH$38</definedName>
    <definedName name="A124854998X">Data1!$BI$1:$BI$10,Data1!$BI$11:$BI$38</definedName>
    <definedName name="A124854998X_Data">Data1!$BI$11:$BI$38</definedName>
    <definedName name="A124854998X_Latest">Data1!$BI$38</definedName>
    <definedName name="A124855002F">Data1!$J$1:$J$10,Data1!$J$11:$J$38</definedName>
    <definedName name="A124855002F_Data">Data1!$J$11:$J$38</definedName>
    <definedName name="A124855002F_Latest">Data1!$J$38</definedName>
    <definedName name="A124855006R">Data1!$CA$1:$CA$10,Data1!$CA$11:$CA$38</definedName>
    <definedName name="A124855006R_Data">Data1!$CA$11:$CA$38</definedName>
    <definedName name="A124855006R_Latest">Data1!$CA$38</definedName>
    <definedName name="A124855010F">Data1!$L$1:$L$10,Data1!$L$11:$L$38</definedName>
    <definedName name="A124855010F_Data">Data1!$L$11:$L$38</definedName>
    <definedName name="A124855010F_Latest">Data1!$L$38</definedName>
    <definedName name="A124855014R">Data1!$T$1:$T$10,Data1!$T$11:$T$38</definedName>
    <definedName name="A124855014R_Data">Data1!$T$11:$T$38</definedName>
    <definedName name="A124855014R_Latest">Data1!$T$38</definedName>
    <definedName name="A124855018X">Data1!$AA$1:$AA$10,Data1!$AA$11:$AA$38</definedName>
    <definedName name="A124855018X_Data">Data1!$AA$11:$AA$38</definedName>
    <definedName name="A124855018X_Latest">Data1!$AA$38</definedName>
    <definedName name="A124855022R">Data1!$AR$1:$AR$10,Data1!$AR$11:$AR$38</definedName>
    <definedName name="A124855022R_Data">Data1!$AR$11:$AR$38</definedName>
    <definedName name="A124855022R_Latest">Data1!$AR$38</definedName>
    <definedName name="A124855026X">[1]Data1!$AZ$1:$AZ$10,[1]Data1!$AZ$11:$AZ$155</definedName>
    <definedName name="A124855030R">Data1!$AZ$1:$AZ$10,Data1!$AZ$11:$AZ$38</definedName>
    <definedName name="A124855030R_Data">Data1!$AZ$11:$AZ$38</definedName>
    <definedName name="A124855030R_Latest">Data1!$AZ$38</definedName>
    <definedName name="A124855034X">[1]Data1!$BL$1:$BL$10,[1]Data1!$BL$11:$BL$155</definedName>
    <definedName name="A124855038J">Data1!$BJ$1:$BJ$10,Data1!$BJ$11:$BJ$38</definedName>
    <definedName name="A124855038J_Data">Data1!$BJ$11:$BJ$38</definedName>
    <definedName name="A124855038J_Latest">Data1!$BJ$38</definedName>
    <definedName name="A124855042X">Data1!$BK$1:$BK$10,Data1!$BK$11:$BK$38</definedName>
    <definedName name="A124855042X_Data">Data1!$BK$11:$BK$38</definedName>
    <definedName name="A124855042X_Latest">Data1!$BK$38</definedName>
    <definedName name="A124855046J">Data1!$BO$1:$BO$10,Data1!$BO$11:$BO$38</definedName>
    <definedName name="A124855046J_Data">Data1!$BO$11:$BO$38</definedName>
    <definedName name="A124855046J_Latest">Data1!$BO$38</definedName>
    <definedName name="A124855050X">Data1!$BP$1:$BP$10,Data1!$BP$11:$BP$38</definedName>
    <definedName name="A124855050X_Data">Data1!$BP$11:$BP$38</definedName>
    <definedName name="A124855050X_Latest">Data1!$BP$38</definedName>
    <definedName name="Date_Range">Data1!$A$2:$A$10,Data1!$A$11:$A$38</definedName>
    <definedName name="Date_Range_Data">Data1!$A$11:$A$38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7" i="6" l="1"/>
  <c r="B117" i="5"/>
  <c r="B26" i="4"/>
  <c r="A8" i="6"/>
  <c r="B7" i="6"/>
  <c r="B6" i="6"/>
  <c r="B5" i="6"/>
  <c r="C115" i="5"/>
  <c r="C114" i="5"/>
  <c r="C113" i="5"/>
  <c r="C112" i="5"/>
  <c r="C111" i="5"/>
  <c r="C108" i="5"/>
  <c r="C107" i="5"/>
  <c r="C106" i="5"/>
  <c r="C105" i="5"/>
  <c r="C104" i="5"/>
  <c r="C101" i="5"/>
  <c r="C100" i="5"/>
  <c r="C99" i="5"/>
  <c r="C98" i="5"/>
  <c r="C97" i="5"/>
  <c r="C94" i="5"/>
  <c r="C93" i="5"/>
  <c r="C92" i="5"/>
  <c r="C91" i="5"/>
  <c r="C90" i="5"/>
  <c r="C87" i="5"/>
  <c r="C86" i="5"/>
  <c r="C85" i="5"/>
  <c r="C84" i="5"/>
  <c r="C83" i="5"/>
  <c r="C80" i="5"/>
  <c r="C79" i="5"/>
  <c r="C78" i="5"/>
  <c r="C77" i="5"/>
  <c r="C76" i="5"/>
  <c r="C71" i="5"/>
  <c r="C70" i="5"/>
  <c r="C69" i="5"/>
  <c r="C68" i="5"/>
  <c r="C67" i="5"/>
  <c r="C66" i="5"/>
  <c r="C65" i="5"/>
  <c r="C64" i="5"/>
  <c r="C61" i="5"/>
  <c r="C60" i="5"/>
  <c r="C59" i="5"/>
  <c r="C58" i="5"/>
  <c r="C57" i="5"/>
  <c r="C56" i="5"/>
  <c r="C55" i="5"/>
  <c r="C54" i="5"/>
  <c r="C51" i="5"/>
  <c r="C50" i="5"/>
  <c r="C49" i="5"/>
  <c r="C48" i="5"/>
  <c r="C47" i="5"/>
  <c r="C46" i="5"/>
  <c r="C45" i="5"/>
  <c r="C44" i="5"/>
  <c r="C41" i="5"/>
  <c r="C40" i="5"/>
  <c r="C39" i="5"/>
  <c r="C38" i="5"/>
  <c r="C37" i="5"/>
  <c r="C36" i="5"/>
  <c r="C35" i="5"/>
  <c r="C34" i="5"/>
  <c r="C31" i="5"/>
  <c r="C30" i="5"/>
  <c r="C29" i="5"/>
  <c r="C28" i="5"/>
  <c r="C27" i="5"/>
  <c r="C26" i="5"/>
  <c r="C25" i="5"/>
  <c r="C24" i="5"/>
  <c r="C21" i="5"/>
  <c r="C20" i="5"/>
  <c r="C19" i="5"/>
  <c r="C18" i="5"/>
  <c r="C17" i="5"/>
  <c r="C16" i="5"/>
  <c r="C15" i="5"/>
  <c r="C14" i="5"/>
  <c r="A8" i="5"/>
  <c r="B7" i="5"/>
  <c r="B6" i="5"/>
  <c r="B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J11" authorId="0" shapeId="0" xr:uid="{02CE133E-F865-4772-A8DC-F7186E9BC0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1" authorId="0" shapeId="0" xr:uid="{24070DFA-3BE9-48EA-B153-2C900860BA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11" authorId="0" shapeId="0" xr:uid="{EADA5951-67EE-4A42-8345-1F4B745A48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1" authorId="0" shapeId="0" xr:uid="{841807E6-A187-41ED-B196-01F6E2ADF7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1" authorId="0" shapeId="0" xr:uid="{0583A4DD-27A2-4FED-8A40-DADC1BE967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1" authorId="0" shapeId="0" xr:uid="{4CFECCDA-A564-4EDC-9B66-3705C18F63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1" authorId="0" shapeId="0" xr:uid="{E8B37268-38E7-4E95-ADD7-620E8E3E90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1" authorId="0" shapeId="0" xr:uid="{915679EC-8759-4FE6-AB73-89C09E9E9A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1" authorId="0" shapeId="0" xr:uid="{72FC0128-4362-4F11-AB6A-28003301C0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1" authorId="0" shapeId="0" xr:uid="{9AEEFA81-FCD1-40B6-9651-8C590048B7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1" authorId="0" shapeId="0" xr:uid="{E442296E-7CE8-42A5-BFB0-D174B88E03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1" authorId="0" shapeId="0" xr:uid="{40DF54F3-E474-4F2E-9937-3E2ABC8DAD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1" authorId="0" shapeId="0" xr:uid="{9CA128AD-5D9C-40BC-9651-2494EB14F2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1" authorId="0" shapeId="0" xr:uid="{2E7B4AD8-B6F1-4216-BB40-24F3C1D8357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2" authorId="0" shapeId="0" xr:uid="{A428CACE-1FFB-413E-8B12-8C0F320368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2" authorId="0" shapeId="0" xr:uid="{6A826224-4B92-4691-B18C-9FDB514BE9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12" authorId="0" shapeId="0" xr:uid="{C907CD22-3F38-41F9-B9FC-D1B3F22AF7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2" authorId="0" shapeId="0" xr:uid="{03958155-E67C-4E5B-AD77-AD51F2E2FC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2" authorId="0" shapeId="0" xr:uid="{BFCF737A-B9BF-43DA-AB16-B2D4662A1A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2" authorId="0" shapeId="0" xr:uid="{8B22FF50-E39E-4E08-A00B-B03914B81A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2" authorId="0" shapeId="0" xr:uid="{6F754267-6004-4301-9ABB-38A8FD32FA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2" authorId="0" shapeId="0" xr:uid="{F2DEF919-1FDD-4846-A3A2-456CB5E19F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2" authorId="0" shapeId="0" xr:uid="{623BB16D-CFC5-4BDE-BFE6-44EEC33A8F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2" authorId="0" shapeId="0" xr:uid="{75FC8A35-00B2-444D-AE63-A6577A7DE9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2" authorId="0" shapeId="0" xr:uid="{A4DE0423-32CD-4B1E-9D51-15D7FAC0C2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2" authorId="0" shapeId="0" xr:uid="{6880BC9E-D057-4EC9-A5A3-3113FAB751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2" authorId="0" shapeId="0" xr:uid="{3210F141-D657-4291-AD73-4404399397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3" authorId="0" shapeId="0" xr:uid="{95B11949-D965-41BF-AE41-E46343A13A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3" authorId="0" shapeId="0" xr:uid="{B496AD0D-8693-45E1-B08D-F03483AEC2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3" authorId="0" shapeId="0" xr:uid="{7D787D74-E20D-4FA3-B41E-A6B33438A7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3" authorId="0" shapeId="0" xr:uid="{736D4C23-C0B2-4394-9D3B-7DA0F84214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3" authorId="0" shapeId="0" xr:uid="{58CB0B3E-892C-4968-BBE8-650DA198AF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3" authorId="0" shapeId="0" xr:uid="{73A95551-8179-452B-99D9-2B4AC105CB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3" authorId="0" shapeId="0" xr:uid="{6358ACFB-659C-4707-B2E6-E032D15618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3" authorId="0" shapeId="0" xr:uid="{591EEA61-0958-49C1-A6A9-7DB9861087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3" authorId="0" shapeId="0" xr:uid="{4102DB53-2955-457C-93E8-F72B51FD6D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3" authorId="0" shapeId="0" xr:uid="{24206EF4-3400-47E0-9D14-48F0C08D4C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3" authorId="0" shapeId="0" xr:uid="{5512A717-4B4C-4C26-AADA-B01A065C41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3" authorId="0" shapeId="0" xr:uid="{B514C5F6-C411-47C3-92A8-775F3E76BC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3" authorId="0" shapeId="0" xr:uid="{FDE374DE-6228-4703-B201-45255ED53C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3" authorId="0" shapeId="0" xr:uid="{43439F2C-2B37-4E57-A167-359E40F8BE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4" authorId="0" shapeId="0" xr:uid="{D1889158-CF31-4ADA-9CF1-AC0ADCE00A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4" authorId="0" shapeId="0" xr:uid="{F40B5410-7BE5-4AC1-9D49-8BE238A59E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14" authorId="0" shapeId="0" xr:uid="{8A3E4C66-318B-4302-876C-0F6B9F4891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4" authorId="0" shapeId="0" xr:uid="{743D8271-4B37-46CC-A6C0-6078B82EA8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4" authorId="0" shapeId="0" xr:uid="{2059799F-4274-4854-ABB2-731F591C0C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4" authorId="0" shapeId="0" xr:uid="{BAC4E8C6-ED06-42E2-AE2E-57060D91EC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4" authorId="0" shapeId="0" xr:uid="{85EC475A-AA8E-4EA4-97C2-5D3FC8090F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4" authorId="0" shapeId="0" xr:uid="{83AC97EE-4A07-4CED-9812-3342DE7E18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4" authorId="0" shapeId="0" xr:uid="{0B67B72F-33BC-4E7D-853F-19F2DE835F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4" authorId="0" shapeId="0" xr:uid="{C6ACAA88-4C37-4F06-A5C8-7687AF6906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4" authorId="0" shapeId="0" xr:uid="{AD5AFA48-07BC-4B11-9D75-5476E34986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4" authorId="0" shapeId="0" xr:uid="{C284DEC9-FFC9-4404-B1A6-8F9F4DDBBA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4" authorId="0" shapeId="0" xr:uid="{888784E4-36B5-4F72-AC9F-FE659D4A1F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5" authorId="0" shapeId="0" xr:uid="{9FE2D89B-66BC-41CC-A401-F52E8B3692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5" authorId="0" shapeId="0" xr:uid="{F2E43229-9DB5-45E6-BED4-E7FBE67485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15" authorId="0" shapeId="0" xr:uid="{0E9918ED-F3F1-453F-A02D-F1534058CE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5" authorId="0" shapeId="0" xr:uid="{FA4FA89C-C99B-41A7-AE64-E16FB544970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5" authorId="0" shapeId="0" xr:uid="{9C3BAD1E-CB7E-4902-BA74-5BD3701EE9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5" authorId="0" shapeId="0" xr:uid="{7A548FB9-91F2-4499-B13C-500E3BCAE5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5" authorId="0" shapeId="0" xr:uid="{D873DD63-F7C9-4BC9-B687-72C4E661FD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5" authorId="0" shapeId="0" xr:uid="{C0356EB9-6D8C-461F-AB03-48AD15E69A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5" authorId="0" shapeId="0" xr:uid="{3BEBC4BB-B3FB-439C-B1FF-32408B91C5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5" authorId="0" shapeId="0" xr:uid="{DE8F1A19-5575-4379-AA37-58E0592D02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5" authorId="0" shapeId="0" xr:uid="{0FBFF3A5-0165-4A0F-A26D-F87719E8A0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5" authorId="0" shapeId="0" xr:uid="{A01B9B24-C98F-4DE3-A9CB-40A4D253F3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5" authorId="0" shapeId="0" xr:uid="{E7C519EB-930D-4528-BDE1-4E8C163BF2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5" authorId="0" shapeId="0" xr:uid="{EC290533-9A6D-4337-90B8-96494B5770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5" authorId="0" shapeId="0" xr:uid="{3EA2E2A9-2DC1-4736-A42A-F3AC814869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5" authorId="0" shapeId="0" xr:uid="{B3B0C56F-E875-4E23-B2BE-91B7C6EE01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5EE5DE4A-CFD6-4991-850C-6BD65F80B4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6" authorId="0" shapeId="0" xr:uid="{C1E90C2A-2247-4D9C-B406-D7A6DB424B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6" authorId="0" shapeId="0" xr:uid="{2317C4B0-4CC7-4E07-8949-2E68F677E2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6" authorId="0" shapeId="0" xr:uid="{27E128DC-DFB7-47DC-876D-E3ACDE2A98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16" authorId="0" shapeId="0" xr:uid="{E42CFE93-1613-40A3-9708-82B9864A45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6" authorId="0" shapeId="0" xr:uid="{8AF3CFCB-6865-4C55-B1B0-CCAE57D753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6" authorId="0" shapeId="0" xr:uid="{F4849A5D-70B8-44E5-88F7-464DBFB5F0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6" authorId="0" shapeId="0" xr:uid="{C321E3F1-A2A9-4A16-81B6-E0299D319A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6" authorId="0" shapeId="0" xr:uid="{6D16CB66-561A-4BA2-9A1B-7FAB44116C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6" authorId="0" shapeId="0" xr:uid="{708A76A5-89FE-40F3-BE9B-D7F318FABC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6" authorId="0" shapeId="0" xr:uid="{3A8C0DC5-A9CE-4EE1-BE53-231E7F997D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6" authorId="0" shapeId="0" xr:uid="{3CCC558B-DECE-435B-AC47-0156232274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6" authorId="0" shapeId="0" xr:uid="{9B1D4454-659D-497F-AEAB-2D7072338F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6" authorId="0" shapeId="0" xr:uid="{C12BD8FD-FF8E-48C5-86EC-C664011F2A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6" authorId="0" shapeId="0" xr:uid="{1B47895B-E7EE-479F-BF52-DA088E2C35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7" authorId="0" shapeId="0" xr:uid="{567558C5-0A76-4088-A5BC-7D934631C6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7" authorId="0" shapeId="0" xr:uid="{68B6622C-5B85-4409-8779-4DE1649464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7" authorId="0" shapeId="0" xr:uid="{3615523F-CEFD-410D-87D2-FB784AF8BC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17" authorId="0" shapeId="0" xr:uid="{4DA72814-9AB1-4920-A788-01A56062D8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7" authorId="0" shapeId="0" xr:uid="{FB993DA0-BD3A-41F5-BF2C-C2BCA38B74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7" authorId="0" shapeId="0" xr:uid="{39DAC8B5-348C-42CF-AA6F-5396666951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7" authorId="0" shapeId="0" xr:uid="{ED7FB404-056D-4A87-A2C3-CFFDE20A4D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7" authorId="0" shapeId="0" xr:uid="{E555E9E4-F3AB-4EA5-8F18-2C5ED01A3D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7" authorId="0" shapeId="0" xr:uid="{0E863840-AEE3-4BD5-A9E7-5EA08C72D9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7" authorId="0" shapeId="0" xr:uid="{8FEBB883-F144-468E-BD9B-40119C94F4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7" authorId="0" shapeId="0" xr:uid="{8F4721C4-948C-4803-9C27-6ADA8E6D477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7" authorId="0" shapeId="0" xr:uid="{FAB13CBD-0E3C-4AEA-962E-BB7F3D8A84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7" authorId="0" shapeId="0" xr:uid="{4359E268-4B4B-49B0-88EA-907F8990EA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7" authorId="0" shapeId="0" xr:uid="{66540459-63A3-4E32-BDDC-BEABE5BFBC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F11B4EA8-3754-4AA1-982C-6906377AED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8" authorId="0" shapeId="0" xr:uid="{64C647FF-23BA-4786-9C2C-A049A6CDE8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8" authorId="0" shapeId="0" xr:uid="{3C2C1AFA-5370-49C1-96A5-3CA887A1B3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8" authorId="0" shapeId="0" xr:uid="{A3028EA9-CD3F-45C9-A0E1-61783A6F15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8" authorId="0" shapeId="0" xr:uid="{4AF55249-4000-438B-8DC7-E6898CF59F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8" authorId="0" shapeId="0" xr:uid="{697D5F72-6210-4407-AEE3-64781D1782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8" authorId="0" shapeId="0" xr:uid="{81126967-6BC0-40B8-8120-26487FB0EF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8" authorId="0" shapeId="0" xr:uid="{0E68E326-DC66-4E5D-B7B9-B6F3EF1648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8" authorId="0" shapeId="0" xr:uid="{90F71F9D-D88B-4CA1-80D8-0BE22155BD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8" authorId="0" shapeId="0" xr:uid="{0506AA70-C5A2-4A77-B8F3-E8D4FD3495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8" authorId="0" shapeId="0" xr:uid="{2706CABF-B1B0-4B10-9D6A-3B84BC59F5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8" authorId="0" shapeId="0" xr:uid="{34F33668-D24C-4A98-878D-00C6DD8978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8" authorId="0" shapeId="0" xr:uid="{B75AECAB-3C46-41CC-BF90-596205F96B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8" authorId="0" shapeId="0" xr:uid="{72A807E9-D879-4ADF-AB12-06F624F04D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9" authorId="0" shapeId="0" xr:uid="{875CF8E6-708B-49AB-AA8C-12F9852144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9" authorId="0" shapeId="0" xr:uid="{4F312E21-1C7B-4789-9E15-E9885FB241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9" authorId="0" shapeId="0" xr:uid="{F6EE6002-A0C2-4DBF-8FBD-70DC11E8F9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A19" authorId="0" shapeId="0" xr:uid="{A76DB86E-2EAE-4DB0-B7D5-E5C7B12358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9" authorId="0" shapeId="0" xr:uid="{78C3F904-41AD-4435-B568-B07CF5BA8D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9" authorId="0" shapeId="0" xr:uid="{DFFC0BF9-2587-4303-8298-FDE2BDD084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9" authorId="0" shapeId="0" xr:uid="{54A9CE05-FC76-4CD9-A07D-1BA46DAC85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9" authorId="0" shapeId="0" xr:uid="{27A5D417-F340-41D2-B72B-0CB82914A9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9" authorId="0" shapeId="0" xr:uid="{5CC00A6F-2C9C-471C-9CE2-362D68657F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9" authorId="0" shapeId="0" xr:uid="{15FE07EA-8576-4B74-B8BE-EEA2B33EFB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9" authorId="0" shapeId="0" xr:uid="{D77CEB29-8E79-4685-822C-78DE423604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9" authorId="0" shapeId="0" xr:uid="{CB067423-F4EC-4F24-A728-A213C7CAA9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9" authorId="0" shapeId="0" xr:uid="{B4B86C7F-B540-4BAC-9329-3DCCB3CE41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9" authorId="0" shapeId="0" xr:uid="{F412D376-20BD-484D-918A-A8B8C8AC2F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0" authorId="0" shapeId="0" xr:uid="{DFF95874-5137-430D-9734-028814E1CA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0" authorId="0" shapeId="0" xr:uid="{F40DA8F9-C683-482E-8BA7-38CA91B1A2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0" authorId="0" shapeId="0" xr:uid="{2772A1DC-0EF1-48B4-834B-500F748E97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0" authorId="0" shapeId="0" xr:uid="{52111AD2-0A94-4D6C-A811-E0CEA507D7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0" authorId="0" shapeId="0" xr:uid="{2D222973-A47B-4582-8B1F-233C7B6A77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0" authorId="0" shapeId="0" xr:uid="{171E1BE5-717B-46BF-BD60-80FA649010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0" authorId="0" shapeId="0" xr:uid="{692C555C-FBA7-43BC-8A2C-4F33B6BCB2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0" authorId="0" shapeId="0" xr:uid="{CAFB185E-7F7E-4A8E-8ED3-2BAA79937C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0" authorId="0" shapeId="0" xr:uid="{453FD1CF-4F31-44A2-874C-5561B4328F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0" authorId="0" shapeId="0" xr:uid="{761BB7D7-3409-4F17-88F1-878A640779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0" authorId="0" shapeId="0" xr:uid="{701D229E-A98A-4D5A-A9B6-CF1F413827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0" authorId="0" shapeId="0" xr:uid="{1AE8B052-64B7-437D-BB1A-2137924B5C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0" authorId="0" shapeId="0" xr:uid="{8B47493C-FF0C-481C-9028-1E23ACE1CA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0" authorId="0" shapeId="0" xr:uid="{3678D8CD-8CA4-4ECC-936F-5C36FCAC64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0" authorId="0" shapeId="0" xr:uid="{76D68739-E0B4-47BD-A329-F28F2C06FB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0" authorId="0" shapeId="0" xr:uid="{07488BDC-74BB-49A8-94A0-ED46DF6D2E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1" authorId="0" shapeId="0" xr:uid="{5CC71D99-66D1-4F94-91C7-8507148FE7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1" authorId="0" shapeId="0" xr:uid="{3925DFE7-6A87-46F0-AB23-A0927A0B6B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1" authorId="0" shapeId="0" xr:uid="{42178E56-FEB1-4DDE-87D3-89811D837F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1" authorId="0" shapeId="0" xr:uid="{E69B18BF-1159-45AD-A19B-2BDEB853A9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1" authorId="0" shapeId="0" xr:uid="{508EA9E9-6B39-446A-AA56-05F8E9C013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1" authorId="0" shapeId="0" xr:uid="{8A185F2F-E314-4602-BF6E-DE0F0803E9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1" authorId="0" shapeId="0" xr:uid="{106046CA-CC73-43B3-9295-A9A4D5F454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1" authorId="0" shapeId="0" xr:uid="{DF9C2CD2-327B-469D-99C9-11EABDFC3E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21" authorId="0" shapeId="0" xr:uid="{269F2F05-9A7F-4BA4-9959-CD59D79B5D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1" authorId="0" shapeId="0" xr:uid="{8F92F8BE-815F-4202-AE29-3EA18BD0D3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1" authorId="0" shapeId="0" xr:uid="{940A9867-0C6E-4FF5-BB5A-CF1BE243BE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1" authorId="0" shapeId="0" xr:uid="{3A6B07FC-9B85-4BF7-910F-8666690823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1" authorId="0" shapeId="0" xr:uid="{C9F6DAD7-5ADA-4D81-9EC7-4DDE183CDC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1" authorId="0" shapeId="0" xr:uid="{08821FC9-95F0-4366-B7E7-34DC5A3009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1" authorId="0" shapeId="0" xr:uid="{8942F24F-AD74-47EE-B508-4D7CDBA0BF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2" authorId="0" shapeId="0" xr:uid="{4AC5C2CB-6CDC-4C6A-B72C-C668048390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2" authorId="0" shapeId="0" xr:uid="{AEFBB07C-F5B1-4916-B0BE-3549032FA9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2" authorId="0" shapeId="0" xr:uid="{62B249B6-2A1E-401B-8180-08ABA2BF06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2" authorId="0" shapeId="0" xr:uid="{50B9D4AB-CACD-4030-98EA-BF54041C41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2" authorId="0" shapeId="0" xr:uid="{DEB92EB6-F524-4C79-B40E-3C84CFEF34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2" authorId="0" shapeId="0" xr:uid="{4DF86B94-7F04-4711-A4AE-2E0555B09F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2" authorId="0" shapeId="0" xr:uid="{A56E2FDB-3CF4-40D4-A34D-4B3DA0A142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2" authorId="0" shapeId="0" xr:uid="{C4B088CB-EB38-414A-8D6B-4AC4A5BC05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2" authorId="0" shapeId="0" xr:uid="{BC617C5F-B18A-4E6E-801E-B7762687C9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2" authorId="0" shapeId="0" xr:uid="{8CC4A6B5-70F5-4194-A528-1578867420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2" authorId="0" shapeId="0" xr:uid="{50BB58A5-0DC9-41BF-8514-41E920355A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2" authorId="0" shapeId="0" xr:uid="{D2E7E18B-5BA4-466F-9758-C4EE5DDC02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2" authorId="0" shapeId="0" xr:uid="{B35CFE64-5702-4F9A-9D42-90C0F70F85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2" authorId="0" shapeId="0" xr:uid="{A9C2B9B8-27CC-4774-ACB1-EA714AA461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2" authorId="0" shapeId="0" xr:uid="{635F4BEA-8DC2-4A2F-B594-6E069D4F63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2" authorId="0" shapeId="0" xr:uid="{5799758F-614C-488F-B7A4-2DADBFB394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3" authorId="0" shapeId="0" xr:uid="{2E06C15B-0089-47AA-93B2-69EAD21F26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3" authorId="0" shapeId="0" xr:uid="{6E38E46A-B5B2-4F06-AB35-6016C023DB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3" authorId="0" shapeId="0" xr:uid="{18936251-5CCB-44FE-ACF1-BC6E6275FC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3" authorId="0" shapeId="0" xr:uid="{2147F49E-5C64-4231-A765-3DF6455B22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3" authorId="0" shapeId="0" xr:uid="{4D796AB2-6C3F-4B7D-B76A-D15D5AE24E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3" authorId="0" shapeId="0" xr:uid="{FFEF1487-453F-4016-B4E2-329E5B057E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3" authorId="0" shapeId="0" xr:uid="{F4E1DD6E-D170-4E6F-A3DF-90E92442AE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3" authorId="0" shapeId="0" xr:uid="{12ADDD5E-D24A-43A6-912F-D9C98E19D0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3" authorId="0" shapeId="0" xr:uid="{5D9E1D43-CBC0-4059-BF3F-BD10EA56DF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3" authorId="0" shapeId="0" xr:uid="{ED31025A-0BE7-460B-AFA6-7D46BCD006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3" authorId="0" shapeId="0" xr:uid="{4F471D61-E20A-44B3-9691-CAF0221ABA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3" authorId="0" shapeId="0" xr:uid="{508A4AE3-C8A3-400A-A916-EC90D04FDA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3" authorId="0" shapeId="0" xr:uid="{01344C75-FB43-40B4-9BB2-263369A962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3" authorId="0" shapeId="0" xr:uid="{D25E943A-FB52-4603-A96F-C1335DD9D4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3" authorId="0" shapeId="0" xr:uid="{C0952487-CA13-4CEA-ABE5-CC8613092E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4" authorId="0" shapeId="0" xr:uid="{05E1560B-5E3B-46E4-8309-D254EF718A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4" authorId="0" shapeId="0" xr:uid="{485B9F42-3A74-4458-8C9E-E2FDFC5720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4" authorId="0" shapeId="0" xr:uid="{6B491F57-E87E-45D5-B7F5-04B905F287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4" authorId="0" shapeId="0" xr:uid="{F4A0D04D-06D4-4B09-A65C-6E17FEDAFA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4" authorId="0" shapeId="0" xr:uid="{8EF24639-2AD5-4DA4-8B3A-194C192347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4" authorId="0" shapeId="0" xr:uid="{6540E221-5184-4805-8CEE-B735A61D7A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4" authorId="0" shapeId="0" xr:uid="{C8C9C206-20FB-4C9E-B7AF-485A39074D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4" authorId="0" shapeId="0" xr:uid="{36782623-8F6A-4025-8958-9A86CD054E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4" authorId="0" shapeId="0" xr:uid="{05A836F0-A54C-4A8A-87D7-107C86797A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4" authorId="0" shapeId="0" xr:uid="{79366C70-49CB-40A7-AD98-60ED4F33AF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4" authorId="0" shapeId="0" xr:uid="{05A040D8-8460-43B7-AB54-620BABDAF9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4" authorId="0" shapeId="0" xr:uid="{99CA8199-EC78-4A73-8806-5EF19C0AA0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4" authorId="0" shapeId="0" xr:uid="{C180243B-E439-45F4-90FE-1A2C5320FC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5" authorId="0" shapeId="0" xr:uid="{612F698E-AADB-4CA3-9368-A1934FEFC8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5" authorId="0" shapeId="0" xr:uid="{B66D3754-E2D7-45A8-8303-C731783EC1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5" authorId="0" shapeId="0" xr:uid="{4338F829-3216-4222-9395-D7766D8B7D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5" authorId="0" shapeId="0" xr:uid="{5845DC35-8035-4F42-8073-41738E3B86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5" authorId="0" shapeId="0" xr:uid="{B796B2D6-DBA7-4868-AE50-65A0CEC8B7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5" authorId="0" shapeId="0" xr:uid="{D3EA1A57-9A61-4604-9A1B-271B9B6D36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5" authorId="0" shapeId="0" xr:uid="{B85AF735-AB69-486A-8FC1-7A6880F893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5" authorId="0" shapeId="0" xr:uid="{872D42DA-C9A9-4453-A3C1-E6D51096D9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5" authorId="0" shapeId="0" xr:uid="{F6464B6B-B631-444D-B154-909CBD33BE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5" authorId="0" shapeId="0" xr:uid="{2F45D9F5-BE75-4CC1-92A0-2A0860B1F6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5" authorId="0" shapeId="0" xr:uid="{A32801EE-8EDF-41F5-95C9-3482EAA15D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5" authorId="0" shapeId="0" xr:uid="{7EE7A1E2-F78E-4D97-B0F6-0949C5759B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5" authorId="0" shapeId="0" xr:uid="{8B9224A6-7170-4CAA-8A80-B41CF93E7D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5" authorId="0" shapeId="0" xr:uid="{88D4EDDA-9FD5-4107-8324-03BAA50511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5" authorId="0" shapeId="0" xr:uid="{8F4817A6-EA5C-42EC-8A82-640F9DC8C4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5" authorId="0" shapeId="0" xr:uid="{938E1810-453A-43C1-9F66-3D4506115F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5" authorId="0" shapeId="0" xr:uid="{CC3CD498-940F-4D18-96C1-12B6044BA8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6" authorId="0" shapeId="0" xr:uid="{1BA0F8BB-6B7B-4B3A-8E14-A721CBD1D2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6" authorId="0" shapeId="0" xr:uid="{17A55E9C-A2AF-4ACA-A3E5-1115C7DDFC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6" authorId="0" shapeId="0" xr:uid="{C7308413-71F0-4B83-B6FF-E9D1CE223A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6" authorId="0" shapeId="0" xr:uid="{68119028-39C6-4F7F-B6E8-4CA3A7DF0F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6" authorId="0" shapeId="0" xr:uid="{1C6C3D31-4DC4-4144-BD22-EEA3C2C713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6" authorId="0" shapeId="0" xr:uid="{A8756513-CD9A-471A-B59E-341367A7D4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6" authorId="0" shapeId="0" xr:uid="{5B2667F7-40AE-4F52-8163-65FACB5273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6" authorId="0" shapeId="0" xr:uid="{80B9C5F4-07F1-4F16-BBCB-2BA4436236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26" authorId="0" shapeId="0" xr:uid="{C840159F-8D45-4163-A18C-8C5788DCBF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6" authorId="0" shapeId="0" xr:uid="{AB65B63E-02B9-44D6-BB8A-568C6E3E54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6" authorId="0" shapeId="0" xr:uid="{778FDEC5-BE14-4F76-A1C3-AFCBBC359F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6" authorId="0" shapeId="0" xr:uid="{70F7D5CD-1046-47BC-BA02-40D9D08948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6" authorId="0" shapeId="0" xr:uid="{22529C45-56B3-4106-9321-BEB2AC5E75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6" authorId="0" shapeId="0" xr:uid="{C05E3737-4CC8-40AF-BD0A-41EA3D141B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6" authorId="0" shapeId="0" xr:uid="{604F57EF-ED45-489A-BCE9-BE0FB51FE0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6" authorId="0" shapeId="0" xr:uid="{28C7D885-862B-449B-85BA-8D8F171CB3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6" authorId="0" shapeId="0" xr:uid="{B28D961F-5E30-47E5-AEA8-8A4F2E0A8E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7" authorId="0" shapeId="0" xr:uid="{2023D0AB-A1D4-4777-8674-3CBD6C778E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7" authorId="0" shapeId="0" xr:uid="{8AEE2F7E-DE13-4BB1-974A-697992C3DF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7" authorId="0" shapeId="0" xr:uid="{C4986B02-CB4E-47D9-A8B1-660B08C5FB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7" authorId="0" shapeId="0" xr:uid="{E4A1ED33-24EB-424D-B719-9FBE64E46A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7" authorId="0" shapeId="0" xr:uid="{324D4CEE-CBBC-45F1-ADF0-6C2A7B2A74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7" authorId="0" shapeId="0" xr:uid="{F7E446D3-9913-4796-B23B-7EC85108FE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7" authorId="0" shapeId="0" xr:uid="{8FE631E6-C728-4B8E-8643-82770430C9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7" authorId="0" shapeId="0" xr:uid="{DABF7517-30A6-4D41-8935-97BA0CE074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7" authorId="0" shapeId="0" xr:uid="{2F691D7B-11EF-434D-9DE9-8591EEE612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7" authorId="0" shapeId="0" xr:uid="{DFAB46D4-F0B1-4E0D-88CA-3E26A82459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7" authorId="0" shapeId="0" xr:uid="{1CBCCD4E-B3BE-48E8-8A53-EE9F0D616A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7" authorId="0" shapeId="0" xr:uid="{FCF13845-91D5-40A3-BE4F-A9E924F7D8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7" authorId="0" shapeId="0" xr:uid="{ED5C092C-6860-44DB-9904-2BC8566053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7" authorId="0" shapeId="0" xr:uid="{758BBAB6-8321-4BE8-A6CA-62D77D50B7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7" authorId="0" shapeId="0" xr:uid="{D20CA1CD-E18A-48B4-AE03-A8F9A377AB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7" authorId="0" shapeId="0" xr:uid="{DB98BB4B-F6A9-4ABD-BB72-C591107EF3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8" authorId="0" shapeId="0" xr:uid="{BC4D2240-33C8-49CC-BBB3-14038E71C5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8" authorId="0" shapeId="0" xr:uid="{BBE6DDAD-8B68-4D4E-8D1A-64DE930F20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8" authorId="0" shapeId="0" xr:uid="{5B368C08-42CF-4A4E-9AF3-E7AE4BA604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28" authorId="0" shapeId="0" xr:uid="{90FBEACD-3136-42E6-B5C1-2F48FEA816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8" authorId="0" shapeId="0" xr:uid="{F4DD536C-3C68-48F1-B7E9-41E7E93DEB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8" authorId="0" shapeId="0" xr:uid="{522FD3CC-C879-4D00-96AB-FB758EE554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8" authorId="0" shapeId="0" xr:uid="{C6AFBF99-7956-4C3A-B053-4DB8CF8858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8" authorId="0" shapeId="0" xr:uid="{5EC32AC9-0288-4655-A52C-E5C77DF219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8" authorId="0" shapeId="0" xr:uid="{4B5962A6-B910-471A-A70C-1B8BA231BA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28" authorId="0" shapeId="0" xr:uid="{50AA91E3-6BB3-40D8-BCBB-07537FC4E9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8" authorId="0" shapeId="0" xr:uid="{082C0425-E524-422D-BC7A-CE0AE7AF47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8" authorId="0" shapeId="0" xr:uid="{42CF53FF-87DE-4641-842A-00A5CFF630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8" authorId="0" shapeId="0" xr:uid="{25AA3115-E2B3-440A-B456-E5B5AA4468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8" authorId="0" shapeId="0" xr:uid="{CE59FBCE-2C59-44DC-98D5-7742DE4B04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8" authorId="0" shapeId="0" xr:uid="{D2DC5644-CCF0-4C0C-8685-C19A266787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9" authorId="0" shapeId="0" xr:uid="{F41CE5FF-2FAC-4D22-B4DB-AB3D4D540B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29" authorId="0" shapeId="0" xr:uid="{CC7AD758-F399-4432-AF79-60C7B1E86A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9" authorId="0" shapeId="0" xr:uid="{ECED7C13-799A-4973-B290-806F7083A4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9" authorId="0" shapeId="0" xr:uid="{6EB734DD-F477-43B4-AEC0-B52D3DB713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29" authorId="0" shapeId="0" xr:uid="{1D8EE359-A443-4B60-AA3B-E2438BD545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9" authorId="0" shapeId="0" xr:uid="{823625FD-6F29-4F48-B429-740985C6CA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29" authorId="0" shapeId="0" xr:uid="{7E5A30EB-5933-4ACC-8A8F-FF89EE70C5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9" authorId="0" shapeId="0" xr:uid="{D2BB5EAA-9219-4ED4-8821-14AA57D4B5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9" authorId="0" shapeId="0" xr:uid="{35F948A6-7568-4DDE-9AAF-03EEED75C8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9" authorId="0" shapeId="0" xr:uid="{D41AE928-7D92-495D-A1CD-C7DF542039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9" authorId="0" shapeId="0" xr:uid="{2767B9F8-CE66-450F-A713-46326A7EDF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9" authorId="0" shapeId="0" xr:uid="{014A9614-7D96-453C-8584-EE68C22546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0" authorId="0" shapeId="0" xr:uid="{7DE95F10-B921-4B96-B7DD-AE2BBB4140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30" authorId="0" shapeId="0" xr:uid="{00D409F9-3597-4F99-94EA-F82101C56B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0" authorId="0" shapeId="0" xr:uid="{AEBB609D-F319-4788-8AA0-BAE3A3E05B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0" authorId="0" shapeId="0" xr:uid="{C926B9D9-66A8-4FAB-B33F-0302E99F2B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30" authorId="0" shapeId="0" xr:uid="{A83DF421-5B90-43DF-8E26-EA746CB8CC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0" authorId="0" shapeId="0" xr:uid="{E83E0ADA-C94A-4ACF-8B61-B437BCFA3C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30" authorId="0" shapeId="0" xr:uid="{B9337337-C01A-4CFB-9A1A-A1FE5DA8AC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30" authorId="0" shapeId="0" xr:uid="{737EC8DD-4B4C-4C3E-BAFC-6C61394D5D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0" authorId="0" shapeId="0" xr:uid="{9DC1F269-08DC-4CC6-A056-C9B048FF7B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30" authorId="0" shapeId="0" xr:uid="{C1674EE0-3218-4A5E-91E0-03F91C0D86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30" authorId="0" shapeId="0" xr:uid="{326ACDFE-72CE-4F46-AF43-1E19EF80CF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0" authorId="0" shapeId="0" xr:uid="{995D8555-165A-487E-98E1-98AAFAAD3E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0" authorId="0" shapeId="0" xr:uid="{CC6CFE96-2350-479B-8BC2-73AA7B3A4B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0" authorId="0" shapeId="0" xr:uid="{E8A8BB65-DB57-4B08-B52A-443AA9DA98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0" authorId="0" shapeId="0" xr:uid="{1AFDE9C6-4673-48EC-B38B-EA85B8D2BF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0" authorId="0" shapeId="0" xr:uid="{5B9FD3DB-6727-4DA0-93D0-6AC945981E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0" authorId="0" shapeId="0" xr:uid="{04331125-39D7-4ACA-B2C5-0537B37658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1" authorId="0" shapeId="0" xr:uid="{6C0C9E89-4A0A-4685-8BD3-3763E8DB01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31" authorId="0" shapeId="0" xr:uid="{FE11B434-038B-4BB1-8815-8FC6A7CE12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1" authorId="0" shapeId="0" xr:uid="{2765A1A7-21FC-43A4-9D74-7ABF17DFE4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1" authorId="0" shapeId="0" xr:uid="{DEA65392-5407-4391-839D-4BC7083F50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31" authorId="0" shapeId="0" xr:uid="{EEEA8762-ACDB-4191-81AB-D3BD8B77FF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1" authorId="0" shapeId="0" xr:uid="{2293C42F-9A0F-4492-937F-A1F15A6F89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1" authorId="0" shapeId="0" xr:uid="{B6D1A713-B3CA-41BF-8A99-07266947C5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31" authorId="0" shapeId="0" xr:uid="{EC2E9E8D-965E-44DF-BF6F-3688A2B52F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31" authorId="0" shapeId="0" xr:uid="{6E500473-478B-4E04-9775-1363FC91B5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1" authorId="0" shapeId="0" xr:uid="{496E391D-8229-4BB7-AE74-EEF81F1FE0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31" authorId="0" shapeId="0" xr:uid="{A47A679C-0216-4DD1-9D55-97461F3B08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1" authorId="0" shapeId="0" xr:uid="{7DBFF1F7-D9E7-4FAE-8ECC-F1B3956484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1" authorId="0" shapeId="0" xr:uid="{A0B9B78B-35F7-4923-A6F8-26187449BC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1" authorId="0" shapeId="0" xr:uid="{20DD6853-0461-4AF7-8E1F-ACBECA81A7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1" authorId="0" shapeId="0" xr:uid="{110D785D-8741-492C-AE16-62A2E2E2F80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32" authorId="0" shapeId="0" xr:uid="{9A69525F-F7DC-4042-A5C6-9338EA6C94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32" authorId="0" shapeId="0" xr:uid="{53EC0A94-13CA-4515-B8DC-8492F23BF5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2" authorId="0" shapeId="0" xr:uid="{B94D41FE-A869-4778-9A15-26CE1CF0AB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32" authorId="0" shapeId="0" xr:uid="{1ED99398-DF09-487B-B3F5-4B2351A1A6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2" authorId="0" shapeId="0" xr:uid="{7D9F320A-7AF9-43CA-9508-532C2389ED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2" authorId="0" shapeId="0" xr:uid="{84693465-3879-457A-8BBC-7589047D83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2" authorId="0" shapeId="0" xr:uid="{B66B6ABD-96F9-44A7-9B4A-859B0B3E8D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32" authorId="0" shapeId="0" xr:uid="{556F986B-BAAF-40AC-805F-970DCD5DCA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2" authorId="0" shapeId="0" xr:uid="{CAA6F435-AF2C-4E46-8C89-ECE12752FD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32" authorId="0" shapeId="0" xr:uid="{42C71956-8B42-4099-96E6-7C1C6AEB6E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2" authorId="0" shapeId="0" xr:uid="{51FB8FF3-9899-4AE2-A58C-4FA226516A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2" authorId="0" shapeId="0" xr:uid="{73A95281-C74C-4C0C-B78B-646D63DFCC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2" authorId="0" shapeId="0" xr:uid="{AB1347E1-0C43-4A48-9FD6-03E96A8388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2" authorId="0" shapeId="0" xr:uid="{F8252727-3273-46C0-8C16-475A4DBC45C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2" authorId="0" shapeId="0" xr:uid="{E0C51678-D42D-4622-80B6-476857CE64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3" authorId="0" shapeId="0" xr:uid="{357AB3A5-8167-42B7-B8E4-4A66B21BE2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33" authorId="0" shapeId="0" xr:uid="{9DCDD24C-9923-4878-B153-9C24CB7636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3" authorId="0" shapeId="0" xr:uid="{553385CF-84BC-4F83-A315-AD35FC0EE0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33" authorId="0" shapeId="0" xr:uid="{531E7487-3FF3-4F13-B3D9-7D3E62B7DD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3" authorId="0" shapeId="0" xr:uid="{0B06BC0E-9A68-4EB2-95C6-EE993D59C5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3" authorId="0" shapeId="0" xr:uid="{CEC1F026-DD28-4268-9614-3D343A643F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33" authorId="0" shapeId="0" xr:uid="{988662E4-0A54-4300-806C-33BDAD46B4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3" authorId="0" shapeId="0" xr:uid="{6D4B5FCE-AD18-4713-8CBE-9F444DE5E6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33" authorId="0" shapeId="0" xr:uid="{1C3B14E8-A724-44FD-B798-D63191943B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33" authorId="0" shapeId="0" xr:uid="{F458A328-2F97-4FF7-AB97-4F6FF94CAA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3" authorId="0" shapeId="0" xr:uid="{4228D138-FD8A-43DC-8F13-8D6E4673C3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3" authorId="0" shapeId="0" xr:uid="{F2735051-A0B9-4EF3-A7AB-5F80FFEE35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3" authorId="0" shapeId="0" xr:uid="{8EC3F03B-545E-441D-A516-6DF38A8880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3" authorId="0" shapeId="0" xr:uid="{CDADF6C0-5472-4B75-9170-64D8DD0D7C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3" authorId="0" shapeId="0" xr:uid="{91D4EBFD-3F26-4610-B9B1-64686B1B4D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3" authorId="0" shapeId="0" xr:uid="{3F73298C-4A37-42E4-8C1F-250FD6F187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3" authorId="0" shapeId="0" xr:uid="{FC9EB5D4-7FA8-4916-BC6C-FDF1CF8FDE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33" authorId="0" shapeId="0" xr:uid="{E36AE2B4-76E7-44A2-92EF-4CC07A9729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4" authorId="0" shapeId="0" xr:uid="{157D6BCB-47D4-4D3A-AB79-76854AD48B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34" authorId="0" shapeId="0" xr:uid="{5D592450-285F-433D-9E5E-A124FCFD9E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4" authorId="0" shapeId="0" xr:uid="{A19B2826-FFD5-48CD-AB25-771C5A1F2E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4" authorId="0" shapeId="0" xr:uid="{AD7F1A6B-B6E7-435A-8DCF-592D101E4A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34" authorId="0" shapeId="0" xr:uid="{2FF30EFE-5CD5-40BD-A583-D22F207E98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4" authorId="0" shapeId="0" xr:uid="{2AF39D18-C36E-4FB4-ADA8-AE46B0FF19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4" authorId="0" shapeId="0" xr:uid="{7B3D2586-C2AA-4AD0-80A5-3369376AC3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4" authorId="0" shapeId="0" xr:uid="{10675A70-63B6-4300-BBEA-214C3003C9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34" authorId="0" shapeId="0" xr:uid="{300DD6C1-EC30-4496-8FBF-40D57F41FF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4" authorId="0" shapeId="0" xr:uid="{19D106B8-304A-46DD-93E4-DB26123054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34" authorId="0" shapeId="0" xr:uid="{CF9815A2-89B2-456B-BE6F-C04260F193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4" authorId="0" shapeId="0" xr:uid="{A30A5095-CDAC-4E59-BCF9-4740BEA251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4" authorId="0" shapeId="0" xr:uid="{590ABC5D-95EF-4074-A541-6EA40EA219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4" authorId="0" shapeId="0" xr:uid="{5D4CA94D-71FB-4D6A-A258-80684CC96F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4" authorId="0" shapeId="0" xr:uid="{A9B59A50-2735-4328-8ED6-4E39C2D8B3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4" authorId="0" shapeId="0" xr:uid="{0A2FF1A6-D93E-4C84-B02D-5F9B363B43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4" authorId="0" shapeId="0" xr:uid="{FCA9A4E9-5E57-40E0-85DC-8FF8DEF1D6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4" authorId="0" shapeId="0" xr:uid="{5F308743-FFF2-4478-849B-1BBFBB3C3F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5" authorId="0" shapeId="0" xr:uid="{53FE43C1-3FE3-49F8-B190-18A1179444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35" authorId="0" shapeId="0" xr:uid="{F53C8A9F-6043-48F6-851E-DCC5DE511A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5" authorId="0" shapeId="0" xr:uid="{5E4E6D62-474A-46AC-A285-7DBCE92C83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5" authorId="0" shapeId="0" xr:uid="{7B5AE042-DB62-47AD-9444-EAEFAA3551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35" authorId="0" shapeId="0" xr:uid="{8801C4D4-C177-4678-8A16-D05247FE76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5" authorId="0" shapeId="0" xr:uid="{3C8330B8-D332-404B-A85F-5CDDA8D2EC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5" authorId="0" shapeId="0" xr:uid="{4A3FF3A9-182A-42DD-B4CC-83DA92E60F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5" authorId="0" shapeId="0" xr:uid="{66442615-FE5C-4B30-BADD-334F5F1263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35" authorId="0" shapeId="0" xr:uid="{7F8A1F44-1FDF-4712-A168-17D17D34C7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5" authorId="0" shapeId="0" xr:uid="{2881BE5E-8B06-4329-BD90-99F43D1DA1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35" authorId="0" shapeId="0" xr:uid="{61856DD4-1E71-4B86-AEF1-921B30628C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35" authorId="0" shapeId="0" xr:uid="{F970F371-4266-4584-B048-2B9EB2BDB8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5" authorId="0" shapeId="0" xr:uid="{6DD31B5F-4E88-4D1B-8165-7E636FCA02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5" authorId="0" shapeId="0" xr:uid="{4536FC0A-2714-4EA5-A358-D0C9A0F96A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5" authorId="0" shapeId="0" xr:uid="{9D7C50BC-78CD-4989-BEAA-3E777EB9FD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5" authorId="0" shapeId="0" xr:uid="{CA4F2990-565E-4189-B37C-37B171E1DA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5" authorId="0" shapeId="0" xr:uid="{EF65DD0A-B1D1-44B9-8EE7-3C0C7B4C97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6" authorId="0" shapeId="0" xr:uid="{9C179B1A-319E-4997-9769-2963E71761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36" authorId="0" shapeId="0" xr:uid="{D0DEAD56-B0B3-42A9-81C9-9FDAE22AD9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6" authorId="0" shapeId="0" xr:uid="{4ED9392D-12F0-4B21-BD08-68B9B77067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6" authorId="0" shapeId="0" xr:uid="{C533CCFA-5445-443C-B39D-ABF0937356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36" authorId="0" shapeId="0" xr:uid="{73BC009D-3DAA-4914-8E7C-954CDF5424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6" authorId="0" shapeId="0" xr:uid="{58687F01-B8B7-479E-8CBE-732C42ED77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6" authorId="0" shapeId="0" xr:uid="{146C747A-5F66-490F-ACC6-BD43DB2329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6" authorId="0" shapeId="0" xr:uid="{AA11C0D1-2906-4EF3-9ECF-F54516EE27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6" authorId="0" shapeId="0" xr:uid="{31A4FC76-727C-4F40-A978-F2EDF20741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36" authorId="0" shapeId="0" xr:uid="{FD7BCCF7-252D-41F0-A68A-161B9B1710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36" authorId="0" shapeId="0" xr:uid="{5568694D-8929-49EF-9325-CEDFB25D42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6" authorId="0" shapeId="0" xr:uid="{D92E342A-BFB5-449A-8643-8966C305E9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36" authorId="0" shapeId="0" xr:uid="{9269E5C6-0728-4836-BBD5-9E3CC3FD7A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6" authorId="0" shapeId="0" xr:uid="{0AAA476F-A6A6-4760-BF3D-761A6D3B33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6" authorId="0" shapeId="0" xr:uid="{9324D646-5BD3-4AA3-9D8E-BE434D5DD0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6" authorId="0" shapeId="0" xr:uid="{DE25BBD6-178B-42E1-B097-EC238D280A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6" authorId="0" shapeId="0" xr:uid="{EE219050-D3E3-45EE-88ED-C74A6CA275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6" authorId="0" shapeId="0" xr:uid="{1A8DA9AB-6235-491F-81FC-017189880D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6" authorId="0" shapeId="0" xr:uid="{54E6E3BE-874C-4A75-A036-642A3BEED7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7" authorId="0" shapeId="0" xr:uid="{BA4F8AF1-7FAF-4FD2-A752-8B0707DD7C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37" authorId="0" shapeId="0" xr:uid="{EFFE1937-4BD6-4425-A67D-E7A4CC58E4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37" authorId="0" shapeId="0" xr:uid="{77AD3491-273B-4AC4-966B-1A61AAE24E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7" authorId="0" shapeId="0" xr:uid="{35A8CA89-F50A-4494-A584-C866D3F021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37" authorId="0" shapeId="0" xr:uid="{E2DDD781-F8CF-4918-82DF-0C2CCFBE86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7" authorId="0" shapeId="0" xr:uid="{8CA44D3A-CF02-4C10-BBAB-33E593AFF8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7" authorId="0" shapeId="0" xr:uid="{4363324C-8F82-41FA-B546-DDFD72590E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7" authorId="0" shapeId="0" xr:uid="{8682B3DF-0B09-469E-ACEA-88DB9573C9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37" authorId="0" shapeId="0" xr:uid="{BBC4D3EC-4873-42D8-A9CD-E1A59E1919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37" authorId="0" shapeId="0" xr:uid="{076A6783-2D16-42B2-B763-39CA0AA79E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7" authorId="0" shapeId="0" xr:uid="{405C07A1-190E-4AA3-BE57-179AECF043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37" authorId="0" shapeId="0" xr:uid="{DFC8D7A7-823C-49E2-866E-17D2740D68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7" authorId="0" shapeId="0" xr:uid="{B50A8252-60B2-412F-AD8E-42EC40DBD7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7" authorId="0" shapeId="0" xr:uid="{E666C0A1-D086-4D41-BD3F-F3C28294D8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7" authorId="0" shapeId="0" xr:uid="{27F1260B-BDE6-4790-83FF-AACB4DFD38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7" authorId="0" shapeId="0" xr:uid="{359A5521-686A-4837-8AEA-45980C41EF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7" authorId="0" shapeId="0" xr:uid="{17D57D68-CC0A-42F2-BC41-E6FC69762C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37" authorId="0" shapeId="0" xr:uid="{85E01FE5-A4D8-47F9-AA4B-D46B834A95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8" authorId="0" shapeId="0" xr:uid="{D462AD30-207D-4E25-8B0D-95D10CE64F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38" authorId="0" shapeId="0" xr:uid="{A35BB6AE-C6A7-4983-84CA-F95CE006B7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8" authorId="0" shapeId="0" xr:uid="{02A70001-E330-4435-936A-80F71BBE12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8" authorId="0" shapeId="0" xr:uid="{7462442B-71F5-4B91-8137-E6C4AD8276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A38" authorId="0" shapeId="0" xr:uid="{5282D529-6D04-4202-82E2-BE9A642FDB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8" authorId="0" shapeId="0" xr:uid="{59007804-7DAF-4CA1-B8F2-1E1971D81D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8" authorId="0" shapeId="0" xr:uid="{C57944EF-982F-4076-8022-86B899F148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38" authorId="0" shapeId="0" xr:uid="{D3B8FECB-DACE-400B-97B6-DD5AB4C699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8" authorId="0" shapeId="0" xr:uid="{7D360A0F-D573-465B-9BA5-0DB80D067F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8" authorId="0" shapeId="0" xr:uid="{0DFAA7C9-1C5E-4E9B-B40F-4BB584B600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8" authorId="0" shapeId="0" xr:uid="{BBCB92FD-629F-4A5E-B829-0ADCB59F5A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8" authorId="0" shapeId="0" xr:uid="{C1502124-FA1F-4C56-8FAE-B1F39F3280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38" authorId="0" shapeId="0" xr:uid="{5995E63C-149F-440B-81FF-45CE7CFB25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8" authorId="0" shapeId="0" xr:uid="{D55793A1-BE6A-4455-A4D4-AFC4B3691F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38" authorId="0" shapeId="0" xr:uid="{13B4F5E6-500A-4E28-ACB9-7C000A9129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38" authorId="0" shapeId="0" xr:uid="{A1154A69-3654-448A-B237-0907CA0BEC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38" authorId="0" shapeId="0" xr:uid="{8601999E-1B78-4F95-A383-84C77DE98D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8" authorId="0" shapeId="0" xr:uid="{302A731C-A033-4266-AFEA-8CF43AF58E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8" authorId="0" shapeId="0" xr:uid="{C56F1D11-99BE-4BBC-9952-AC8E50C3C0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38" authorId="0" shapeId="0" xr:uid="{FCBBF552-5A11-4076-8AB0-BFA6C7BC25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8" authorId="0" shapeId="0" xr:uid="{30CEFCA7-1DBF-49CA-965D-75BE279099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<sst xmlns="http://schemas.openxmlformats.org/spreadsheetml/2006/main" count="1403" uniqueCount="221">
  <si>
    <t>Couple families ; Full-time workers ; Wives/Partners aged 15–19 years ;</t>
  </si>
  <si>
    <t>Couple families ; Full-time workers ; Wives/Partners aged 20–24 years ;</t>
  </si>
  <si>
    <t>Couple families ; Full-time workers ; Wives/Partners aged 25–34 years ;</t>
  </si>
  <si>
    <t>Couple families ; Full-time workers ; Wives/Partners aged 35–44 years ;</t>
  </si>
  <si>
    <t>Couple families ; Full-time workers ; Wives/Partners aged 45–54 years ;</t>
  </si>
  <si>
    <t>Couple families ; Full-time workers ; Wives/Partners aged 55–64 years ;</t>
  </si>
  <si>
    <t>Couple families ; Full-time workers ; Wives/Partners aged 65 years and over ;</t>
  </si>
  <si>
    <t>Couple families ; Full-time workers ; Total ;</t>
  </si>
  <si>
    <t>Couple families ; Part-time workers ; Wives/Partners aged 15–19 years ;</t>
  </si>
  <si>
    <t>Couple families ; Part-time workers ; Wives/Partners aged 20–24 years ;</t>
  </si>
  <si>
    <t>Couple families ; Part-time workers ; Wives/Partners aged 25–34 years ;</t>
  </si>
  <si>
    <t>Couple families ; Part-time workers ; Wives/Partners aged 35–44 years ;</t>
  </si>
  <si>
    <t>Couple families ; Part-time workers ; Wives/Partners aged 45–54 years ;</t>
  </si>
  <si>
    <t>Couple families ; Part-time workers ; Wives/Partners aged 55–64 years ;</t>
  </si>
  <si>
    <t>Couple families ; Part-time workers ; Wives/Partners aged 65 years and over ;</t>
  </si>
  <si>
    <t>Couple families ; Part-time workers ; Total ;</t>
  </si>
  <si>
    <t>Couple families ; Employed total ; Wives/Partners aged 15–19 years ;</t>
  </si>
  <si>
    <t>Couple families ; Employed total ; Wives/Partners aged 20–24 years ;</t>
  </si>
  <si>
    <t>Couple families ; Employed total ; Wives/Partners aged 25–34 years ;</t>
  </si>
  <si>
    <t>Couple families ; Employed total ; Wives/Partners aged 35–44 years ;</t>
  </si>
  <si>
    <t>Couple families ; Employed total ; Wives/Partners aged 45–54 years ;</t>
  </si>
  <si>
    <t>Couple families ; Employed total ; Wives/Partners aged 55–64 years ;</t>
  </si>
  <si>
    <t>Couple families ; Employed total ; Wives/Partners aged 65 years and over ;</t>
  </si>
  <si>
    <t>Couple families ; Employed total ; Total ;</t>
  </si>
  <si>
    <t>Couple families ; Unemployed ; Wives/Partners aged 15–19 years ;</t>
  </si>
  <si>
    <t>Couple families ; Unemployed ; Wives/Partners aged 20–24 years ;</t>
  </si>
  <si>
    <t>Couple families ; Unemployed ; Wives/Partners aged 25–34 years ;</t>
  </si>
  <si>
    <t>Couple families ; Unemployed ; Wives/Partners aged 35–44 years ;</t>
  </si>
  <si>
    <t>Couple families ; Unemployed ; Wives/Partners aged 45–54 years ;</t>
  </si>
  <si>
    <t>Couple families ; Unemployed ; Wives/Partners aged 55–64 years ;</t>
  </si>
  <si>
    <t>Couple families ; Unemployed ; Wives/Partners aged 65 years and over ;</t>
  </si>
  <si>
    <t>Couple families ; Unemployed ; Total ;</t>
  </si>
  <si>
    <t>Couple families ; Not in the labour force ; Wives/Partners aged 15–19 years ;</t>
  </si>
  <si>
    <t>Couple families ; Not in the labour force ; Wives/Partners aged 20–24 years ;</t>
  </si>
  <si>
    <t>Couple families ; Not in the labour force ; Wives/Partners aged 25–34 years ;</t>
  </si>
  <si>
    <t>Couple families ; Not in the labour force ; Wives/Partners aged 35–44 years ;</t>
  </si>
  <si>
    <t>Couple families ; Not in the labour force ; Wives/Partners aged 45–54 years ;</t>
  </si>
  <si>
    <t>Couple families ; Not in the labour force ; Wives/Partners aged 55–64 years ;</t>
  </si>
  <si>
    <t>Couple families ; Not in the labour force ; Wives/Partners aged 65 years and over ;</t>
  </si>
  <si>
    <t>Couple families ; Not in the labour force ;  Total ;</t>
  </si>
  <si>
    <t>Couple families ; Total ; Wives/Partners aged 15–19 years ;</t>
  </si>
  <si>
    <t>Couple families ; Total ; Wives/Partners aged 20–24 years ;</t>
  </si>
  <si>
    <t>Couple families ; Total ; Wives/Partners aged 25–34 years ;</t>
  </si>
  <si>
    <t>Couple families ; Total ; Wives/Partners aged 35–44 years ;</t>
  </si>
  <si>
    <t>Couple families ; Total ; Wives/Partners aged 45–54 years ;</t>
  </si>
  <si>
    <t>Couple families ; Total ; Wives/Partners aged 55–64 years ;</t>
  </si>
  <si>
    <t>Couple families ; Total ; Wives/Partners aged 65 years and over ;</t>
  </si>
  <si>
    <t>Couple families ; Total ; Total ;</t>
  </si>
  <si>
    <t>One parent families ; Full-time workers ; Mothers aged 15–44 years ;</t>
  </si>
  <si>
    <t>One parent families ; Full-time workers ; Mothers aged 45–54 years ;</t>
  </si>
  <si>
    <t>One parent families ; Full-time workers ; Mothers aged 55–64 years ;</t>
  </si>
  <si>
    <t>One parent families ; Full-time workers ; Mothers aged 65 years and over ;</t>
  </si>
  <si>
    <t>One parent families ; Full-time workers ; Total ;</t>
  </si>
  <si>
    <t>One parent families ; Part-time workers ; Mothers aged 15–44 years ;</t>
  </si>
  <si>
    <t>One parent families ; Part-time workers ; Mothers aged 45–54 years ;</t>
  </si>
  <si>
    <t>One parent families ; Part-time workers ; Mothers aged 55–64 years ;</t>
  </si>
  <si>
    <t>One parent families ; Part-time workers ; Mothers aged 65 years and over ;</t>
  </si>
  <si>
    <t>One parent families ; Part-time workers ; Total ;</t>
  </si>
  <si>
    <t>One parent families ; Employed total ; Mothers aged 15–44 years ;</t>
  </si>
  <si>
    <t>One parent families ; Employed total ; Mothers aged 45–54 years ;</t>
  </si>
  <si>
    <t>One parent families ; Employed total ; Mothers aged 55–64 years ;</t>
  </si>
  <si>
    <t>One parent families ; Employed total ; Mothers aged 65 years and over ;</t>
  </si>
  <si>
    <t>One parent families ; Employed total ; Total ;</t>
  </si>
  <si>
    <t>One parent families ; Unemployed ; Mothers aged 15–44 years ;</t>
  </si>
  <si>
    <t>One parent families ; Unemployed ; Mothers aged 45–54 years ;</t>
  </si>
  <si>
    <t>One parent families ; Unemployed ; Mothers aged 55–64 years ;</t>
  </si>
  <si>
    <t>One parent families ; Unemployed ; Mothers aged 65 years and over ;</t>
  </si>
  <si>
    <t>One parent families ; Unemployed ; Total ;</t>
  </si>
  <si>
    <t>One parent families ; Not in the labour force ; Mothers aged 15–44 years ;</t>
  </si>
  <si>
    <t>One parent families ; Not in the labour force ; Mothers aged 45–54 years ;</t>
  </si>
  <si>
    <t>One parent families ; Not in the labour force ; Mothers aged 55–64 years ;</t>
  </si>
  <si>
    <t>One parent families ; Not in the labour force ; Mothers aged 65 years and over ;</t>
  </si>
  <si>
    <t>One parent families ; Not in the labour force ; Total ;</t>
  </si>
  <si>
    <t>One parent families ; Total ; Mothers aged 15–44 years ;</t>
  </si>
  <si>
    <t>One parent families ; Total ; Mothers aged 45–54 years ;</t>
  </si>
  <si>
    <t>One parent families ; Total ; Mothers aged 55–64 years ;</t>
  </si>
  <si>
    <t>One parent families ; Total ; Mothers aged 65 years and over ;</t>
  </si>
  <si>
    <t>One parent families ; Total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</si>
  <si>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</si>
  <si>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</si>
  <si>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</si>
  <si>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</si>
  <si>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</si>
  <si>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</si>
  <si>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</si>
  <si>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</si>
  <si>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</si>
  <si>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</si>
  <si>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</si>
  <si>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</si>
  <si>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Month</t>
  </si>
  <si>
    <t>A124854966F</t>
  </si>
  <si>
    <t>A124854878F</t>
  </si>
  <si>
    <t>A124854978R</t>
  </si>
  <si>
    <t>A124854982F</t>
  </si>
  <si>
    <t>A124854906C</t>
  </si>
  <si>
    <t>A124854910V</t>
  </si>
  <si>
    <t>A124854950L</t>
  </si>
  <si>
    <t>A124854850C</t>
  </si>
  <si>
    <t>A124855002F</t>
  </si>
  <si>
    <t>A124854926L</t>
  </si>
  <si>
    <t>A124855010F</t>
  </si>
  <si>
    <t>A124854810K</t>
  </si>
  <si>
    <t>A124854698W</t>
  </si>
  <si>
    <t>A124854746C</t>
  </si>
  <si>
    <t>A124854866W</t>
  </si>
  <si>
    <t>A124854750V</t>
  </si>
  <si>
    <t>A124854870L</t>
  </si>
  <si>
    <t>A124854874W</t>
  </si>
  <si>
    <t>A124855014R</t>
  </si>
  <si>
    <t>A124854702A</t>
  </si>
  <si>
    <t>A124854970W</t>
  </si>
  <si>
    <t>A124854974F</t>
  </si>
  <si>
    <t>A124854706K</t>
  </si>
  <si>
    <t>A124854814V</t>
  </si>
  <si>
    <t>A124854882W</t>
  </si>
  <si>
    <t>A124855018X</t>
  </si>
  <si>
    <t>A124854710A</t>
  </si>
  <si>
    <t>A124854930C</t>
  </si>
  <si>
    <t>A124854934L</t>
  </si>
  <si>
    <t>A124854778W</t>
  </si>
  <si>
    <t>A124854714K</t>
  </si>
  <si>
    <t>A124854818C</t>
  </si>
  <si>
    <t>A124854754C</t>
  </si>
  <si>
    <t>A124854822V</t>
  </si>
  <si>
    <t>A124854782L</t>
  </si>
  <si>
    <t>A124854826C</t>
  </si>
  <si>
    <t>A124854886F</t>
  </si>
  <si>
    <t>A124854830V</t>
  </si>
  <si>
    <t>A124854786W</t>
  </si>
  <si>
    <t>A124854938W</t>
  </si>
  <si>
    <t>A124854890W</t>
  </si>
  <si>
    <t>A124854894F</t>
  </si>
  <si>
    <t>A124855022R</t>
  </si>
  <si>
    <t>A124854718V</t>
  </si>
  <si>
    <t>A124854834C</t>
  </si>
  <si>
    <t>A124854758L</t>
  </si>
  <si>
    <t>A124854898R</t>
  </si>
  <si>
    <t>A124854902V</t>
  </si>
  <si>
    <t>A124854838L</t>
  </si>
  <si>
    <t>A124854942L</t>
  </si>
  <si>
    <t>A124855030R</t>
  </si>
  <si>
    <t>A124854726V</t>
  </si>
  <si>
    <t>A124854794W</t>
  </si>
  <si>
    <t>A124854730K</t>
  </si>
  <si>
    <t>A124854990F</t>
  </si>
  <si>
    <t>A124854842C</t>
  </si>
  <si>
    <t>A124854762C</t>
  </si>
  <si>
    <t>A124854946W</t>
  </si>
  <si>
    <t>A124854994R</t>
  </si>
  <si>
    <t>A124854998X</t>
  </si>
  <si>
    <t>A124855038J</t>
  </si>
  <si>
    <t>A124855042X</t>
  </si>
  <si>
    <t>A124854734V</t>
  </si>
  <si>
    <t>A124854770C</t>
  </si>
  <si>
    <t>A124854738C</t>
  </si>
  <si>
    <t>A124855046J</t>
  </si>
  <si>
    <t>A124855050X</t>
  </si>
  <si>
    <t>A124854914C</t>
  </si>
  <si>
    <t>A124854918L</t>
  </si>
  <si>
    <t>A124854742V</t>
  </si>
  <si>
    <t>A124854802K</t>
  </si>
  <si>
    <t>A124854922C</t>
  </si>
  <si>
    <t>A124854958F</t>
  </si>
  <si>
    <t>A124854806V</t>
  </si>
  <si>
    <t>A124854858W</t>
  </si>
  <si>
    <t>A124854862L</t>
  </si>
  <si>
    <t>A124854774L</t>
  </si>
  <si>
    <t>A124855006R</t>
  </si>
  <si>
    <t>Time Series Workbook</t>
  </si>
  <si>
    <t>6224.0.55.001 Labour Force Status of Families</t>
  </si>
  <si>
    <t>Table 10. Families with no dependent children by characteristics of wives, partners and mothers</t>
  </si>
  <si>
    <t>Enquiries</t>
  </si>
  <si>
    <t>Data Item Description</t>
  </si>
  <si>
    <t>No. Obs.</t>
  </si>
  <si>
    <t>Freq.</t>
  </si>
  <si>
    <t>© Commonwealth of Australia  2022</t>
  </si>
  <si>
    <t>3,6,9,12</t>
  </si>
  <si>
    <t>Contents</t>
  </si>
  <si>
    <t>Tables</t>
  </si>
  <si>
    <t>Table 10.2 -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</si>
  <si>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</si>
  <si>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</si>
  <si>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</si>
  <si>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</si>
  <si>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</si>
  <si>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</si>
  <si>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</si>
  <si>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'000</t>
  </si>
  <si>
    <t>COUPLE FAMILIES</t>
  </si>
  <si>
    <t>Labour force status and age of wives/partners</t>
  </si>
  <si>
    <t>Full-time workers</t>
  </si>
  <si>
    <t xml:space="preserve">  Wives/Partners aged 15–19 years</t>
  </si>
  <si>
    <t xml:space="preserve">  Wives/Partners aged 20–24 years</t>
  </si>
  <si>
    <t xml:space="preserve">  Wives/Partners aged 25–34 years</t>
  </si>
  <si>
    <t xml:space="preserve">  Wives/Partners aged 35–44 years</t>
  </si>
  <si>
    <t xml:space="preserve">  Wives/Partners aged 45–54 years</t>
  </si>
  <si>
    <t xml:space="preserve">  Wives/Partners aged 55–64 years</t>
  </si>
  <si>
    <t xml:space="preserve">  Wives/Partners aged 65 years and over</t>
  </si>
  <si>
    <t xml:space="preserve">  Total employed full-time</t>
  </si>
  <si>
    <t>Part-time workers</t>
  </si>
  <si>
    <t xml:space="preserve">  Total employed part-time</t>
  </si>
  <si>
    <t>Total employed</t>
  </si>
  <si>
    <t xml:space="preserve">  Total employed</t>
  </si>
  <si>
    <t>Unemployed</t>
  </si>
  <si>
    <t xml:space="preserve">  Total unemployed</t>
  </si>
  <si>
    <t xml:space="preserve">  Total not in labour force</t>
  </si>
  <si>
    <t>Total</t>
  </si>
  <si>
    <t xml:space="preserve">Total </t>
  </si>
  <si>
    <t>ONE PARENT FAMILIES</t>
  </si>
  <si>
    <t>Labour force status and age of mothers</t>
  </si>
  <si>
    <t xml:space="preserve">  Mothers aged 15–44 years</t>
  </si>
  <si>
    <t xml:space="preserve">  Mothers aged 45–54 years</t>
  </si>
  <si>
    <t xml:space="preserve">  Mothers aged 55–64 years</t>
  </si>
  <si>
    <t xml:space="preserve">  Mothers aged 65 years and over</t>
  </si>
  <si>
    <t xml:space="preserve">  Total </t>
  </si>
  <si>
    <t>Released at 11:30 am (Canberra time) Tue 18 Oct 2022</t>
  </si>
  <si>
    <t>Table 10.1 - June 2022</t>
  </si>
  <si>
    <t>Labour Force Status of Families, Jun 2022</t>
  </si>
  <si>
    <t>E N Q U I R I E S</t>
  </si>
  <si>
    <r>
      <t xml:space="preserve">Not in </t>
    </r>
    <r>
      <rPr>
        <b/>
        <sz val="8"/>
        <color indexed="8"/>
        <rFont val="Arial"/>
        <family val="2"/>
      </rPr>
      <t>the</t>
    </r>
    <r>
      <rPr>
        <b/>
        <sz val="8"/>
        <rFont val="Arial"/>
        <family val="2"/>
      </rPr>
      <t xml:space="preserve"> labour force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</si>
</sst>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3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sz val="10"/>
      <color rgb="FFFF0000"/>
      <name val="Tahoma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1" fillId="0" borderId="0"/>
    <xf numFmtId="0" fontId="12" fillId="0" borderId="0"/>
    <xf numFmtId="0" fontId="15" fillId="0" borderId="0"/>
    <xf numFmtId="0" fontId="23" fillId="0" borderId="0">
      <alignment horizontal="left"/>
    </xf>
    <xf numFmtId="0" fontId="11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8" fillId="0" borderId="0"/>
    <xf numFmtId="0" fontId="9" fillId="0" borderId="0">
      <alignment horizontal="left" vertical="center" wrapText="1"/>
    </xf>
    <xf numFmtId="0" fontId="23" fillId="0" borderId="0">
      <alignment horizontal="left"/>
    </xf>
    <xf numFmtId="0" fontId="11" fillId="0" borderId="0"/>
    <xf numFmtId="0" fontId="1" fillId="0" borderId="0"/>
    <xf numFmtId="0" fontId="8" fillId="0" borderId="0"/>
    <xf numFmtId="0" fontId="26" fillId="0" borderId="0">
      <alignment horizontal="right"/>
    </xf>
  </cellStyleXfs>
  <cellXfs count="8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/>
    <xf numFmtId="164" fontId="2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1" applyFont="1" applyAlignment="1">
      <alignment horizontal="lef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 vertical="center"/>
    </xf>
    <xf numFmtId="0" fontId="11" fillId="0" borderId="0" xfId="3"/>
    <xf numFmtId="0" fontId="12" fillId="0" borderId="0" xfId="4"/>
    <xf numFmtId="0" fontId="13" fillId="0" borderId="0" xfId="4" applyFont="1" applyAlignment="1">
      <alignment horizontal="left"/>
    </xf>
    <xf numFmtId="0" fontId="14" fillId="0" borderId="0" xfId="4" applyFont="1" applyAlignment="1">
      <alignment horizontal="left"/>
    </xf>
    <xf numFmtId="0" fontId="16" fillId="0" borderId="0" xfId="5" applyFont="1" applyAlignment="1">
      <alignment horizontal="center"/>
    </xf>
    <xf numFmtId="0" fontId="17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1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0" fontId="10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0" fontId="24" fillId="0" borderId="0" xfId="0" applyFont="1" applyAlignment="1">
      <alignment horizontal="center"/>
    </xf>
    <xf numFmtId="17" fontId="27" fillId="0" borderId="0" xfId="0" applyNumberFormat="1" applyFont="1" applyAlignment="1">
      <alignment horizontal="right"/>
    </xf>
    <xf numFmtId="17" fontId="27" fillId="0" borderId="0" xfId="9" quotePrefix="1" applyNumberFormat="1" applyFont="1" applyAlignment="1">
      <alignment horizontal="right" wrapText="1"/>
    </xf>
    <xf numFmtId="1" fontId="28" fillId="0" borderId="0" xfId="10" applyNumberFormat="1" applyFont="1" applyAlignment="1">
      <alignment horizontal="center"/>
    </xf>
    <xf numFmtId="0" fontId="1" fillId="0" borderId="0" xfId="10" applyFont="1" applyAlignment="1">
      <alignment horizontal="right"/>
    </xf>
    <xf numFmtId="0" fontId="9" fillId="0" borderId="0" xfId="10" applyFont="1" applyAlignment="1">
      <alignment horizontal="right"/>
    </xf>
    <xf numFmtId="0" fontId="29" fillId="0" borderId="0" xfId="7" applyFont="1" applyAlignment="1">
      <alignment horizontal="right"/>
    </xf>
    <xf numFmtId="0" fontId="11" fillId="0" borderId="0" xfId="7"/>
    <xf numFmtId="0" fontId="0" fillId="0" borderId="0" xfId="0" applyAlignment="1">
      <alignment horizontal="left" wrapText="1"/>
    </xf>
    <xf numFmtId="0" fontId="9" fillId="0" borderId="0" xfId="0" applyFont="1" applyAlignment="1">
      <alignment horizontal="right"/>
    </xf>
    <xf numFmtId="0" fontId="9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4" fillId="0" borderId="0" xfId="4" quotePrefix="1" applyFont="1" applyAlignment="1">
      <alignment horizontal="right"/>
    </xf>
    <xf numFmtId="0" fontId="27" fillId="0" borderId="0" xfId="8" applyFont="1" applyAlignment="1">
      <alignment horizontal="left"/>
    </xf>
    <xf numFmtId="166" fontId="9" fillId="0" borderId="0" xfId="11" applyNumberFormat="1" applyAlignment="1">
      <alignment horizontal="left" vertical="center"/>
    </xf>
    <xf numFmtId="0" fontId="27" fillId="0" borderId="0" xfId="4" applyFont="1" applyAlignment="1">
      <alignment horizontal="left" wrapText="1"/>
    </xf>
    <xf numFmtId="167" fontId="9" fillId="0" borderId="0" xfId="12" applyNumberFormat="1" applyFont="1" applyAlignment="1">
      <alignment horizontal="right"/>
    </xf>
    <xf numFmtId="166" fontId="17" fillId="0" borderId="0" xfId="7" applyNumberFormat="1" applyFont="1" applyAlignment="1">
      <alignment horizontal="right"/>
    </xf>
    <xf numFmtId="1" fontId="27" fillId="0" borderId="0" xfId="11" applyNumberFormat="1" applyFont="1" applyAlignment="1">
      <alignment horizontal="center" vertical="center"/>
    </xf>
    <xf numFmtId="0" fontId="27" fillId="0" borderId="0" xfId="11" applyFont="1" applyAlignment="1">
      <alignment vertical="center"/>
    </xf>
    <xf numFmtId="0" fontId="30" fillId="0" borderId="0" xfId="7" applyFont="1"/>
    <xf numFmtId="0" fontId="10" fillId="0" borderId="0" xfId="7" applyFont="1"/>
    <xf numFmtId="1" fontId="28" fillId="0" borderId="0" xfId="14" applyNumberFormat="1" applyFont="1" applyAlignment="1">
      <alignment horizontal="center"/>
    </xf>
    <xf numFmtId="0" fontId="27" fillId="0" borderId="0" xfId="11" applyFont="1" applyAlignment="1">
      <alignment horizontal="center" vertical="center"/>
    </xf>
    <xf numFmtId="0" fontId="27" fillId="0" borderId="0" xfId="7" applyFont="1"/>
    <xf numFmtId="0" fontId="9" fillId="0" borderId="0" xfId="13" applyFont="1"/>
    <xf numFmtId="166" fontId="1" fillId="0" borderId="0" xfId="15" applyNumberFormat="1" applyFont="1"/>
    <xf numFmtId="167" fontId="9" fillId="0" borderId="0" xfId="7" applyNumberFormat="1" applyFont="1"/>
    <xf numFmtId="0" fontId="31" fillId="0" borderId="0" xfId="7" applyFont="1"/>
    <xf numFmtId="0" fontId="27" fillId="0" borderId="0" xfId="13" applyFont="1"/>
    <xf numFmtId="166" fontId="27" fillId="0" borderId="0" xfId="11" applyNumberFormat="1" applyFont="1" applyAlignment="1">
      <alignment horizontal="left" vertical="center"/>
    </xf>
    <xf numFmtId="166" fontId="17" fillId="0" borderId="0" xfId="7" applyNumberFormat="1" applyFont="1"/>
    <xf numFmtId="166" fontId="14" fillId="0" borderId="0" xfId="7" applyNumberFormat="1" applyFont="1"/>
    <xf numFmtId="1" fontId="28" fillId="0" borderId="0" xfId="16" applyNumberFormat="1" applyFont="1" applyAlignment="1">
      <alignment horizontal="center"/>
    </xf>
    <xf numFmtId="0" fontId="9" fillId="0" borderId="0" xfId="0" applyFont="1"/>
    <xf numFmtId="0" fontId="22" fillId="0" borderId="0" xfId="10" applyFont="1" applyAlignment="1">
      <alignment horizontal="left"/>
    </xf>
    <xf numFmtId="165" fontId="1" fillId="0" borderId="0" xfId="0" applyNumberFormat="1" applyFont="1"/>
    <xf numFmtId="166" fontId="27" fillId="0" borderId="3" xfId="4" applyNumberFormat="1" applyFont="1" applyBorder="1" applyAlignment="1">
      <alignment horizontal="center" wrapText="1"/>
    </xf>
    <xf numFmtId="0" fontId="27" fillId="0" borderId="3" xfId="4" applyFont="1" applyBorder="1" applyAlignment="1">
      <alignment horizontal="center" wrapText="1"/>
    </xf>
    <xf numFmtId="0" fontId="27" fillId="0" borderId="0" xfId="4" applyFont="1" applyAlignment="1">
      <alignment horizontal="center" wrapText="1"/>
    </xf>
    <xf numFmtId="0" fontId="2" fillId="0" borderId="0" xfId="13" applyFont="1"/>
    <xf numFmtId="166" fontId="2" fillId="0" borderId="0" xfId="15" applyNumberFormat="1" applyFont="1"/>
    <xf numFmtId="166" fontId="27" fillId="0" borderId="3" xfId="4" applyNumberFormat="1" applyFont="1" applyBorder="1" applyAlignment="1">
      <alignment wrapText="1"/>
    </xf>
    <xf numFmtId="0" fontId="27" fillId="0" borderId="3" xfId="4" applyFont="1" applyBorder="1" applyAlignment="1">
      <alignment wrapText="1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8" fillId="0" borderId="2" xfId="4" applyFont="1" applyBorder="1" applyAlignment="1">
      <alignment horizontal="left"/>
    </xf>
    <xf numFmtId="0" fontId="13" fillId="0" borderId="0" xfId="4" applyFont="1" applyAlignment="1">
      <alignment horizontal="left"/>
    </xf>
    <xf numFmtId="0" fontId="16" fillId="0" borderId="0" xfId="5" applyFont="1"/>
    <xf numFmtId="49" fontId="5" fillId="3" borderId="0" xfId="0" applyNumberFormat="1" applyFont="1" applyFill="1" applyAlignment="1">
      <alignment horizontal="left" vertical="top" wrapText="1" indent="11"/>
    </xf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</cellXfs>
  <cellStyles count="17">
    <cellStyle name="Hyperlink" xfId="1" builtinId="8"/>
    <cellStyle name="Hyperlink 2" xfId="5" xr:uid="{0B4A51E7-E43D-4C53-B9EF-E54875AD80AB}"/>
    <cellStyle name="Normal" xfId="0" builtinId="0"/>
    <cellStyle name="Normal 10" xfId="3" xr:uid="{2344B867-E1D0-44FA-A6B8-EF97D56A4AB7}"/>
    <cellStyle name="Normal 10 2" xfId="13" xr:uid="{D34D6220-AEB1-4236-9E0B-3DBF58D355C4}"/>
    <cellStyle name="Normal 2" xfId="7" xr:uid="{283651CA-5596-4CA2-99DC-1A0CCEC258D6}"/>
    <cellStyle name="Normal 2 2" xfId="10" xr:uid="{EDCA33B1-EAC6-41FA-940A-8A71C575B777}"/>
    <cellStyle name="Normal 2 4" xfId="4" xr:uid="{339E0D41-2EC7-4319-80B7-B224EE2C8550}"/>
    <cellStyle name="Normal 3" xfId="15" xr:uid="{377FB019-DF71-4E4D-9557-EAE857E09BE3}"/>
    <cellStyle name="Normal 3 5 4" xfId="2" xr:uid="{9326B388-2C93-4BDA-91FA-E0A91B9CC852}"/>
    <cellStyle name="Normal 30" xfId="14" xr:uid="{CE560C2C-578D-41D0-9944-B433C5577C43}"/>
    <cellStyle name="Style1" xfId="6" xr:uid="{64C4C513-5BA9-4077-B2B3-5EDE21338ADE}"/>
    <cellStyle name="Style4" xfId="8" xr:uid="{20BFDC03-02EF-4502-B5AD-B2BC2CD87D2F}"/>
    <cellStyle name="Style5" xfId="9" xr:uid="{ABD4730E-4F29-4FD0-A4DC-579090450BAF}"/>
    <cellStyle name="Style8" xfId="12" xr:uid="{E6938273-0411-4C53-875D-01AC9FF73664}"/>
    <cellStyle name="Style8 2" xfId="16" xr:uid="{3395D204-1838-4E58-80B3-76BAFC89E261}"/>
    <cellStyle name="Style9" xfId="11" xr:uid="{212365FA-BA85-42AA-A0B5-BC210F66F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49F7E-90A0-46D0-A2BE-BE281F997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C8F983-FF68-4D0A-9119-FE607177B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6E5800-A8C0-4518-BAB8-921F69864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1168400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1143000" cy="101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HSF/Families%20data/Table_outputs/2022/templates/62240_Table10_te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0.1"/>
      <sheetName val="Table 10.2"/>
      <sheetName val="Index"/>
      <sheetName val="Dat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X1" t="str">
            <v>One parent families ; Full-time workers ; Mothers aged 15–19 years ;</v>
          </cell>
          <cell r="AY1" t="str">
            <v>One parent families ; Full-time workers ; Mothers aged 20–24 years ;</v>
          </cell>
          <cell r="AZ1" t="str">
            <v>One parent families ; Full-time workers ; Mothers aged 25–34 years ;</v>
          </cell>
          <cell r="BF1" t="str">
            <v>One parent families ; Part-time workers ; Mothers aged 25–34 years ;</v>
          </cell>
          <cell r="BL1" t="str">
            <v>One parent families ; Employed total ; Mothers aged 15–19 years ;</v>
          </cell>
          <cell r="BM1" t="str">
            <v>One parent families ; Employed total ; Mothers aged 20–24 years ;</v>
          </cell>
          <cell r="BN1" t="str">
            <v>One parent families ; Employed total ; Mothers aged 25–34 years ;</v>
          </cell>
          <cell r="BY1" t="str">
            <v>One parent families ; Not in the labour force ; Mothers aged 15–19 years ;</v>
          </cell>
          <cell r="BZ1" t="str">
            <v>One parent families ; Not in the labour force ; Mothers aged 25–34 years ;</v>
          </cell>
          <cell r="CF1" t="str">
            <v>One parent families ; Total ; Mothers aged 15–19 years ;</v>
          </cell>
          <cell r="CG1" t="str">
            <v>One parent families ; Total ; Mothers aged 25–34 years ;</v>
          </cell>
        </row>
        <row r="2">
          <cell r="AX2" t="str">
            <v>000</v>
          </cell>
          <cell r="AY2" t="str">
            <v>000</v>
          </cell>
          <cell r="AZ2" t="str">
            <v>000</v>
          </cell>
          <cell r="BF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Y2" t="str">
            <v>000</v>
          </cell>
          <cell r="BZ2" t="str">
            <v>000</v>
          </cell>
          <cell r="CF2" t="str">
            <v>000</v>
          </cell>
          <cell r="CG2" t="str">
            <v>000</v>
          </cell>
        </row>
        <row r="3">
          <cell r="AX3" t="str">
            <v>Original</v>
          </cell>
          <cell r="AY3" t="str">
            <v>Original</v>
          </cell>
          <cell r="AZ3" t="str">
            <v>Original</v>
          </cell>
          <cell r="BF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Y3" t="str">
            <v>Original</v>
          </cell>
          <cell r="BZ3" t="str">
            <v>Original</v>
          </cell>
          <cell r="CF3" t="str">
            <v>Original</v>
          </cell>
          <cell r="CG3" t="str">
            <v>Original</v>
          </cell>
        </row>
        <row r="4">
          <cell r="AX4" t="str">
            <v>STOCK</v>
          </cell>
          <cell r="AY4" t="str">
            <v>STOCK</v>
          </cell>
          <cell r="AZ4" t="str">
            <v>STOCK</v>
          </cell>
          <cell r="BF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Y4" t="str">
            <v>STOCK</v>
          </cell>
          <cell r="BZ4" t="str">
            <v>STOCK</v>
          </cell>
          <cell r="CF4" t="str">
            <v>STOCK</v>
          </cell>
          <cell r="CG4" t="str">
            <v>STOCK</v>
          </cell>
        </row>
        <row r="5">
          <cell r="AX5" t="str">
            <v>Month</v>
          </cell>
          <cell r="AY5" t="str">
            <v>Month</v>
          </cell>
          <cell r="AZ5" t="str">
            <v>Month</v>
          </cell>
          <cell r="BF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Y5" t="str">
            <v>Month</v>
          </cell>
          <cell r="BZ5" t="str">
            <v>Month</v>
          </cell>
          <cell r="CF5" t="str">
            <v>Month</v>
          </cell>
          <cell r="CG5" t="str">
            <v>Month</v>
          </cell>
        </row>
        <row r="6">
          <cell r="AX6">
            <v>1</v>
          </cell>
          <cell r="AY6">
            <v>1</v>
          </cell>
          <cell r="AZ6">
            <v>1</v>
          </cell>
          <cell r="BF6">
            <v>1</v>
          </cell>
          <cell r="BL6">
            <v>1</v>
          </cell>
          <cell r="BM6">
            <v>1</v>
          </cell>
          <cell r="BN6">
            <v>1</v>
          </cell>
          <cell r="BY6">
            <v>1</v>
          </cell>
          <cell r="BZ6">
            <v>1</v>
          </cell>
          <cell r="CF6">
            <v>1</v>
          </cell>
          <cell r="CG6">
            <v>1</v>
          </cell>
        </row>
        <row r="7">
          <cell r="AX7">
            <v>39965</v>
          </cell>
          <cell r="AY7">
            <v>39965</v>
          </cell>
          <cell r="AZ7">
            <v>39965</v>
          </cell>
          <cell r="BF7">
            <v>39965</v>
          </cell>
          <cell r="BL7">
            <v>39965</v>
          </cell>
          <cell r="BM7">
            <v>39965</v>
          </cell>
          <cell r="BN7">
            <v>39965</v>
          </cell>
          <cell r="BY7">
            <v>39965</v>
          </cell>
          <cell r="BZ7">
            <v>39965</v>
          </cell>
          <cell r="CF7">
            <v>39965</v>
          </cell>
          <cell r="CG7">
            <v>39965</v>
          </cell>
        </row>
        <row r="8">
          <cell r="AX8">
            <v>44348</v>
          </cell>
          <cell r="AY8">
            <v>44348</v>
          </cell>
          <cell r="AZ8">
            <v>44348</v>
          </cell>
          <cell r="BF8">
            <v>44348</v>
          </cell>
          <cell r="BL8">
            <v>44348</v>
          </cell>
          <cell r="BM8">
            <v>44348</v>
          </cell>
          <cell r="BN8">
            <v>44348</v>
          </cell>
          <cell r="BY8">
            <v>44348</v>
          </cell>
          <cell r="BZ8">
            <v>44348</v>
          </cell>
          <cell r="CF8">
            <v>44348</v>
          </cell>
          <cell r="CG8">
            <v>44348</v>
          </cell>
        </row>
        <row r="9">
          <cell r="AX9">
            <v>145</v>
          </cell>
          <cell r="AY9">
            <v>145</v>
          </cell>
          <cell r="AZ9">
            <v>145</v>
          </cell>
          <cell r="BF9">
            <v>145</v>
          </cell>
          <cell r="BL9">
            <v>145</v>
          </cell>
          <cell r="BM9">
            <v>145</v>
          </cell>
          <cell r="BN9">
            <v>145</v>
          </cell>
          <cell r="BY9">
            <v>145</v>
          </cell>
          <cell r="BZ9">
            <v>145</v>
          </cell>
          <cell r="CF9">
            <v>145</v>
          </cell>
          <cell r="CG9">
            <v>145</v>
          </cell>
        </row>
        <row r="10">
          <cell r="AX10" t="str">
            <v>A124854790L</v>
          </cell>
          <cell r="AY10" t="str">
            <v>A124854722K</v>
          </cell>
          <cell r="AZ10" t="str">
            <v>A124855026X</v>
          </cell>
          <cell r="BF10" t="str">
            <v>A124854986R</v>
          </cell>
          <cell r="BL10" t="str">
            <v>A124855034X</v>
          </cell>
          <cell r="BM10" t="str">
            <v>A124854766L</v>
          </cell>
          <cell r="BN10" t="str">
            <v>A124854846L</v>
          </cell>
          <cell r="BY10" t="str">
            <v>A124854954W</v>
          </cell>
          <cell r="BZ10" t="str">
            <v>A124854798F</v>
          </cell>
          <cell r="CF10" t="str">
            <v>A124854962W</v>
          </cell>
          <cell r="CG10" t="str">
            <v>A124854854L</v>
          </cell>
        </row>
        <row r="11">
          <cell r="AX11">
            <v>0.26600000000000001</v>
          </cell>
          <cell r="AY11">
            <v>0</v>
          </cell>
          <cell r="AZ11">
            <v>0.35899999999999999</v>
          </cell>
          <cell r="BF11">
            <v>0</v>
          </cell>
          <cell r="BL11">
            <v>0.26600000000000001</v>
          </cell>
          <cell r="BM11">
            <v>0</v>
          </cell>
          <cell r="BN11">
            <v>0.35899999999999999</v>
          </cell>
          <cell r="BY11">
            <v>0</v>
          </cell>
          <cell r="BZ11">
            <v>0</v>
          </cell>
          <cell r="CF11">
            <v>0.26600000000000001</v>
          </cell>
          <cell r="CG11">
            <v>0.35899999999999999</v>
          </cell>
        </row>
        <row r="12">
          <cell r="AX12">
            <v>0</v>
          </cell>
          <cell r="AY12">
            <v>0</v>
          </cell>
          <cell r="AZ12">
            <v>0</v>
          </cell>
          <cell r="BF12">
            <v>0</v>
          </cell>
          <cell r="BL12">
            <v>0</v>
          </cell>
          <cell r="BM12">
            <v>0</v>
          </cell>
          <cell r="BN12">
            <v>0</v>
          </cell>
          <cell r="BY12">
            <v>0</v>
          </cell>
          <cell r="BZ12">
            <v>0</v>
          </cell>
          <cell r="CF12">
            <v>0</v>
          </cell>
          <cell r="CG12">
            <v>0</v>
          </cell>
        </row>
        <row r="13">
          <cell r="AX13">
            <v>0</v>
          </cell>
          <cell r="AY13">
            <v>0</v>
          </cell>
          <cell r="AZ13">
            <v>0</v>
          </cell>
          <cell r="BF13">
            <v>0</v>
          </cell>
          <cell r="BL13">
            <v>0</v>
          </cell>
          <cell r="BM13">
            <v>0</v>
          </cell>
          <cell r="BN13">
            <v>0</v>
          </cell>
          <cell r="BY13">
            <v>0</v>
          </cell>
          <cell r="BZ13">
            <v>0</v>
          </cell>
          <cell r="CF13">
            <v>0</v>
          </cell>
          <cell r="CG13">
            <v>0</v>
          </cell>
        </row>
        <row r="14">
          <cell r="AX14">
            <v>0</v>
          </cell>
          <cell r="AY14">
            <v>0</v>
          </cell>
          <cell r="AZ14">
            <v>0</v>
          </cell>
          <cell r="BF14">
            <v>0</v>
          </cell>
          <cell r="BL14">
            <v>0</v>
          </cell>
          <cell r="BM14">
            <v>0</v>
          </cell>
          <cell r="BN14">
            <v>0</v>
          </cell>
          <cell r="BY14">
            <v>0</v>
          </cell>
          <cell r="BZ14">
            <v>0</v>
          </cell>
          <cell r="CF14">
            <v>0</v>
          </cell>
          <cell r="CG14">
            <v>0</v>
          </cell>
        </row>
        <row r="15">
          <cell r="AX15">
            <v>0</v>
          </cell>
          <cell r="AY15">
            <v>0</v>
          </cell>
          <cell r="AZ15">
            <v>0</v>
          </cell>
          <cell r="BF15">
            <v>0</v>
          </cell>
          <cell r="BL15">
            <v>0</v>
          </cell>
          <cell r="BM15">
            <v>0</v>
          </cell>
          <cell r="BN15">
            <v>0</v>
          </cell>
          <cell r="BY15">
            <v>0</v>
          </cell>
          <cell r="BZ15">
            <v>0</v>
          </cell>
          <cell r="CF15">
            <v>0</v>
          </cell>
          <cell r="CG15">
            <v>0</v>
          </cell>
        </row>
        <row r="16">
          <cell r="AX16">
            <v>0</v>
          </cell>
          <cell r="AY16">
            <v>0</v>
          </cell>
          <cell r="AZ16">
            <v>0</v>
          </cell>
          <cell r="BF16">
            <v>0</v>
          </cell>
          <cell r="BL16">
            <v>0</v>
          </cell>
          <cell r="BM16">
            <v>0</v>
          </cell>
          <cell r="BN16">
            <v>0</v>
          </cell>
          <cell r="BY16">
            <v>0</v>
          </cell>
          <cell r="BZ16">
            <v>0</v>
          </cell>
          <cell r="CF16">
            <v>0</v>
          </cell>
          <cell r="CG16">
            <v>0</v>
          </cell>
        </row>
        <row r="17">
          <cell r="AX17">
            <v>0</v>
          </cell>
          <cell r="AY17">
            <v>0</v>
          </cell>
          <cell r="AZ17">
            <v>0</v>
          </cell>
          <cell r="BF17">
            <v>0</v>
          </cell>
          <cell r="BL17">
            <v>0</v>
          </cell>
          <cell r="BM17">
            <v>0</v>
          </cell>
          <cell r="BN17">
            <v>0</v>
          </cell>
          <cell r="BY17">
            <v>0</v>
          </cell>
          <cell r="BZ17">
            <v>0</v>
          </cell>
          <cell r="CF17">
            <v>0</v>
          </cell>
          <cell r="CG17">
            <v>0</v>
          </cell>
        </row>
        <row r="18">
          <cell r="AX18">
            <v>0</v>
          </cell>
          <cell r="AY18">
            <v>0</v>
          </cell>
          <cell r="AZ18">
            <v>0</v>
          </cell>
          <cell r="BF18">
            <v>0</v>
          </cell>
          <cell r="BL18">
            <v>0</v>
          </cell>
          <cell r="BM18">
            <v>0</v>
          </cell>
          <cell r="BN18">
            <v>0</v>
          </cell>
          <cell r="BY18">
            <v>0</v>
          </cell>
          <cell r="BZ18">
            <v>0</v>
          </cell>
          <cell r="CF18">
            <v>0</v>
          </cell>
          <cell r="CG18">
            <v>0</v>
          </cell>
        </row>
        <row r="19">
          <cell r="AX19">
            <v>0</v>
          </cell>
          <cell r="AY19">
            <v>0</v>
          </cell>
          <cell r="AZ19">
            <v>0</v>
          </cell>
          <cell r="BF19">
            <v>0</v>
          </cell>
          <cell r="BL19">
            <v>0</v>
          </cell>
          <cell r="BM19">
            <v>0</v>
          </cell>
          <cell r="BN19">
            <v>0</v>
          </cell>
          <cell r="BY19">
            <v>0</v>
          </cell>
          <cell r="BZ19">
            <v>0</v>
          </cell>
          <cell r="CF19">
            <v>0</v>
          </cell>
          <cell r="CG19">
            <v>0</v>
          </cell>
        </row>
        <row r="20">
          <cell r="AX20">
            <v>0</v>
          </cell>
          <cell r="AY20">
            <v>0</v>
          </cell>
          <cell r="AZ20">
            <v>0</v>
          </cell>
          <cell r="BF20">
            <v>0</v>
          </cell>
          <cell r="BL20">
            <v>0</v>
          </cell>
          <cell r="BM20">
            <v>0</v>
          </cell>
          <cell r="BN20">
            <v>0</v>
          </cell>
          <cell r="BY20">
            <v>0</v>
          </cell>
          <cell r="BZ20">
            <v>0</v>
          </cell>
          <cell r="CF20">
            <v>0</v>
          </cell>
          <cell r="CG20">
            <v>0</v>
          </cell>
        </row>
        <row r="21">
          <cell r="AX21">
            <v>0</v>
          </cell>
          <cell r="AY21">
            <v>0</v>
          </cell>
          <cell r="AZ21">
            <v>0</v>
          </cell>
          <cell r="BF21">
            <v>0</v>
          </cell>
          <cell r="BL21">
            <v>0</v>
          </cell>
          <cell r="BM21">
            <v>0</v>
          </cell>
          <cell r="BN21">
            <v>0</v>
          </cell>
          <cell r="BY21">
            <v>0</v>
          </cell>
          <cell r="BZ21">
            <v>0</v>
          </cell>
          <cell r="CF21">
            <v>0</v>
          </cell>
          <cell r="CG21">
            <v>0</v>
          </cell>
        </row>
        <row r="22">
          <cell r="AX22">
            <v>0</v>
          </cell>
          <cell r="AY22">
            <v>0</v>
          </cell>
          <cell r="AZ22">
            <v>0</v>
          </cell>
          <cell r="BF22">
            <v>0</v>
          </cell>
          <cell r="BL22">
            <v>0</v>
          </cell>
          <cell r="BM22">
            <v>0</v>
          </cell>
          <cell r="BN22">
            <v>0</v>
          </cell>
          <cell r="BY22">
            <v>0</v>
          </cell>
          <cell r="BZ22">
            <v>0</v>
          </cell>
          <cell r="CF22">
            <v>0</v>
          </cell>
          <cell r="CG22">
            <v>0</v>
          </cell>
        </row>
        <row r="23">
          <cell r="AX23">
            <v>0</v>
          </cell>
          <cell r="AY23">
            <v>0</v>
          </cell>
          <cell r="AZ23">
            <v>0</v>
          </cell>
          <cell r="BF23">
            <v>0</v>
          </cell>
          <cell r="BL23">
            <v>0</v>
          </cell>
          <cell r="BM23">
            <v>0</v>
          </cell>
          <cell r="BN23">
            <v>0</v>
          </cell>
          <cell r="BY23">
            <v>0</v>
          </cell>
          <cell r="BZ23">
            <v>0</v>
          </cell>
          <cell r="CF23">
            <v>0</v>
          </cell>
          <cell r="CG23">
            <v>0</v>
          </cell>
        </row>
        <row r="24">
          <cell r="AX24">
            <v>0</v>
          </cell>
          <cell r="AY24">
            <v>0</v>
          </cell>
          <cell r="AZ24">
            <v>0</v>
          </cell>
          <cell r="BF24">
            <v>0</v>
          </cell>
          <cell r="BL24">
            <v>0</v>
          </cell>
          <cell r="BM24">
            <v>0</v>
          </cell>
          <cell r="BN24">
            <v>0</v>
          </cell>
          <cell r="BY24">
            <v>0</v>
          </cell>
          <cell r="BZ24">
            <v>0</v>
          </cell>
          <cell r="CF24">
            <v>0</v>
          </cell>
          <cell r="CG24">
            <v>0</v>
          </cell>
        </row>
        <row r="25">
          <cell r="AX25">
            <v>0</v>
          </cell>
          <cell r="AY25">
            <v>0</v>
          </cell>
          <cell r="AZ25">
            <v>0</v>
          </cell>
          <cell r="BF25">
            <v>0</v>
          </cell>
          <cell r="BL25">
            <v>0</v>
          </cell>
          <cell r="BM25">
            <v>0</v>
          </cell>
          <cell r="BN25">
            <v>0</v>
          </cell>
          <cell r="BY25">
            <v>0</v>
          </cell>
          <cell r="BZ25">
            <v>0</v>
          </cell>
          <cell r="CF25">
            <v>0</v>
          </cell>
          <cell r="CG25">
            <v>0</v>
          </cell>
        </row>
        <row r="26">
          <cell r="AX26">
            <v>0</v>
          </cell>
          <cell r="AY26">
            <v>0</v>
          </cell>
          <cell r="AZ26">
            <v>0</v>
          </cell>
          <cell r="BF26">
            <v>0</v>
          </cell>
          <cell r="BL26">
            <v>0</v>
          </cell>
          <cell r="BM26">
            <v>0</v>
          </cell>
          <cell r="BN26">
            <v>0</v>
          </cell>
          <cell r="BY26">
            <v>0</v>
          </cell>
          <cell r="BZ26">
            <v>0</v>
          </cell>
          <cell r="CF26">
            <v>0</v>
          </cell>
          <cell r="CG26">
            <v>0</v>
          </cell>
        </row>
        <row r="27">
          <cell r="AX27">
            <v>0</v>
          </cell>
          <cell r="AY27">
            <v>0</v>
          </cell>
          <cell r="AZ27">
            <v>0</v>
          </cell>
          <cell r="BF27">
            <v>0</v>
          </cell>
          <cell r="BL27">
            <v>0</v>
          </cell>
          <cell r="BM27">
            <v>0</v>
          </cell>
          <cell r="BN27">
            <v>0</v>
          </cell>
          <cell r="BY27">
            <v>0</v>
          </cell>
          <cell r="BZ27">
            <v>0</v>
          </cell>
          <cell r="CF27">
            <v>0</v>
          </cell>
          <cell r="CG27">
            <v>0</v>
          </cell>
        </row>
        <row r="28">
          <cell r="AX28">
            <v>0</v>
          </cell>
          <cell r="AY28">
            <v>0</v>
          </cell>
          <cell r="AZ28">
            <v>0</v>
          </cell>
          <cell r="BF28">
            <v>0</v>
          </cell>
          <cell r="BL28">
            <v>0</v>
          </cell>
          <cell r="BM28">
            <v>0</v>
          </cell>
          <cell r="BN28">
            <v>0</v>
          </cell>
          <cell r="BY28">
            <v>0</v>
          </cell>
          <cell r="BZ28">
            <v>0</v>
          </cell>
          <cell r="CF28">
            <v>0</v>
          </cell>
          <cell r="CG28">
            <v>0</v>
          </cell>
        </row>
        <row r="29">
          <cell r="AX29">
            <v>0</v>
          </cell>
          <cell r="AY29">
            <v>0</v>
          </cell>
          <cell r="AZ29">
            <v>0</v>
          </cell>
          <cell r="BF29">
            <v>0</v>
          </cell>
          <cell r="BL29">
            <v>0</v>
          </cell>
          <cell r="BM29">
            <v>0</v>
          </cell>
          <cell r="BN29">
            <v>0</v>
          </cell>
          <cell r="BY29">
            <v>0</v>
          </cell>
          <cell r="BZ29">
            <v>0</v>
          </cell>
          <cell r="CF29">
            <v>0</v>
          </cell>
          <cell r="CG29">
            <v>0</v>
          </cell>
        </row>
        <row r="30">
          <cell r="AX30">
            <v>0</v>
          </cell>
          <cell r="AY30">
            <v>0</v>
          </cell>
          <cell r="AZ30">
            <v>0</v>
          </cell>
          <cell r="BF30">
            <v>0</v>
          </cell>
          <cell r="BL30">
            <v>0</v>
          </cell>
          <cell r="BM30">
            <v>0</v>
          </cell>
          <cell r="BN30">
            <v>0</v>
          </cell>
          <cell r="BY30">
            <v>0</v>
          </cell>
          <cell r="BZ30">
            <v>0</v>
          </cell>
          <cell r="CF30">
            <v>0</v>
          </cell>
          <cell r="CG30">
            <v>0</v>
          </cell>
        </row>
        <row r="31">
          <cell r="AX31">
            <v>0</v>
          </cell>
          <cell r="AY31">
            <v>0</v>
          </cell>
          <cell r="AZ31">
            <v>0</v>
          </cell>
          <cell r="BF31">
            <v>0</v>
          </cell>
          <cell r="BL31">
            <v>0</v>
          </cell>
          <cell r="BM31">
            <v>0</v>
          </cell>
          <cell r="BN31">
            <v>0</v>
          </cell>
          <cell r="BY31">
            <v>0</v>
          </cell>
          <cell r="BZ31">
            <v>0</v>
          </cell>
          <cell r="CF31">
            <v>0</v>
          </cell>
          <cell r="CG31">
            <v>0</v>
          </cell>
        </row>
        <row r="32">
          <cell r="AX32">
            <v>0</v>
          </cell>
          <cell r="AY32">
            <v>0</v>
          </cell>
          <cell r="AZ32">
            <v>0</v>
          </cell>
          <cell r="BF32">
            <v>0</v>
          </cell>
          <cell r="BL32">
            <v>0</v>
          </cell>
          <cell r="BM32">
            <v>0</v>
          </cell>
          <cell r="BN32">
            <v>0</v>
          </cell>
          <cell r="BY32">
            <v>0</v>
          </cell>
          <cell r="BZ32">
            <v>0</v>
          </cell>
          <cell r="CF32">
            <v>0</v>
          </cell>
          <cell r="CG32">
            <v>0</v>
          </cell>
        </row>
        <row r="33">
          <cell r="AX33">
            <v>0</v>
          </cell>
          <cell r="AY33">
            <v>0</v>
          </cell>
          <cell r="AZ33">
            <v>0</v>
          </cell>
          <cell r="BF33">
            <v>0</v>
          </cell>
          <cell r="BL33">
            <v>0</v>
          </cell>
          <cell r="BM33">
            <v>0</v>
          </cell>
          <cell r="BN33">
            <v>0</v>
          </cell>
          <cell r="BY33">
            <v>0</v>
          </cell>
          <cell r="BZ33">
            <v>0</v>
          </cell>
          <cell r="CF33">
            <v>0</v>
          </cell>
          <cell r="CG33">
            <v>0</v>
          </cell>
        </row>
        <row r="34">
          <cell r="AX34">
            <v>0</v>
          </cell>
          <cell r="AY34">
            <v>0</v>
          </cell>
          <cell r="AZ34">
            <v>0</v>
          </cell>
          <cell r="BF34">
            <v>0</v>
          </cell>
          <cell r="BL34">
            <v>0</v>
          </cell>
          <cell r="BM34">
            <v>0</v>
          </cell>
          <cell r="BN34">
            <v>0</v>
          </cell>
          <cell r="BY34">
            <v>0</v>
          </cell>
          <cell r="BZ34">
            <v>0</v>
          </cell>
          <cell r="CF34">
            <v>0</v>
          </cell>
          <cell r="CG34">
            <v>0</v>
          </cell>
        </row>
        <row r="35">
          <cell r="AX35">
            <v>0</v>
          </cell>
          <cell r="AY35">
            <v>0.38300000000000001</v>
          </cell>
          <cell r="AZ35">
            <v>0</v>
          </cell>
          <cell r="BF35">
            <v>0</v>
          </cell>
          <cell r="BL35">
            <v>0</v>
          </cell>
          <cell r="BM35">
            <v>0.38300000000000001</v>
          </cell>
          <cell r="BN35">
            <v>0</v>
          </cell>
          <cell r="BY35">
            <v>0</v>
          </cell>
          <cell r="BZ35">
            <v>0</v>
          </cell>
          <cell r="CF35">
            <v>0</v>
          </cell>
          <cell r="CG35">
            <v>0</v>
          </cell>
        </row>
        <row r="36">
          <cell r="AX36">
            <v>0</v>
          </cell>
          <cell r="AY36">
            <v>0</v>
          </cell>
          <cell r="AZ36">
            <v>0</v>
          </cell>
          <cell r="BF36">
            <v>0</v>
          </cell>
          <cell r="BL36">
            <v>0</v>
          </cell>
          <cell r="BM36">
            <v>0</v>
          </cell>
          <cell r="BN36">
            <v>0</v>
          </cell>
          <cell r="BY36">
            <v>0</v>
          </cell>
          <cell r="BZ36">
            <v>0</v>
          </cell>
          <cell r="CF36">
            <v>0</v>
          </cell>
          <cell r="CG36">
            <v>0</v>
          </cell>
        </row>
        <row r="37">
          <cell r="AX37">
            <v>0</v>
          </cell>
          <cell r="AY37">
            <v>0</v>
          </cell>
          <cell r="AZ37">
            <v>0</v>
          </cell>
          <cell r="BF37">
            <v>0</v>
          </cell>
          <cell r="BL37">
            <v>0</v>
          </cell>
          <cell r="BM37">
            <v>0</v>
          </cell>
          <cell r="BN37">
            <v>0</v>
          </cell>
          <cell r="BY37">
            <v>0</v>
          </cell>
          <cell r="BZ37">
            <v>0</v>
          </cell>
          <cell r="CF37">
            <v>0</v>
          </cell>
          <cell r="CG37">
            <v>0</v>
          </cell>
        </row>
        <row r="38">
          <cell r="AX38">
            <v>0</v>
          </cell>
          <cell r="AY38">
            <v>0</v>
          </cell>
          <cell r="AZ38">
            <v>0</v>
          </cell>
          <cell r="BF38">
            <v>0</v>
          </cell>
          <cell r="BL38">
            <v>0</v>
          </cell>
          <cell r="BM38">
            <v>0</v>
          </cell>
          <cell r="BN38">
            <v>0</v>
          </cell>
          <cell r="BY38">
            <v>0</v>
          </cell>
          <cell r="BZ38">
            <v>0</v>
          </cell>
          <cell r="CF38">
            <v>0</v>
          </cell>
          <cell r="CG38">
            <v>0</v>
          </cell>
        </row>
        <row r="39">
          <cell r="AX39">
            <v>0</v>
          </cell>
          <cell r="AY39">
            <v>0</v>
          </cell>
          <cell r="AZ39">
            <v>0</v>
          </cell>
          <cell r="BF39">
            <v>0</v>
          </cell>
          <cell r="BL39">
            <v>0</v>
          </cell>
          <cell r="BM39">
            <v>0</v>
          </cell>
          <cell r="BN39">
            <v>0</v>
          </cell>
          <cell r="BY39">
            <v>0</v>
          </cell>
          <cell r="BZ39">
            <v>0</v>
          </cell>
          <cell r="CF39">
            <v>0</v>
          </cell>
          <cell r="CG39">
            <v>0</v>
          </cell>
        </row>
        <row r="40">
          <cell r="AX40">
            <v>0</v>
          </cell>
          <cell r="AY40">
            <v>0</v>
          </cell>
          <cell r="AZ40">
            <v>0</v>
          </cell>
          <cell r="BF40">
            <v>0</v>
          </cell>
          <cell r="BL40">
            <v>0</v>
          </cell>
          <cell r="BM40">
            <v>0</v>
          </cell>
          <cell r="BN40">
            <v>0</v>
          </cell>
          <cell r="BY40">
            <v>0</v>
          </cell>
          <cell r="BZ40">
            <v>0</v>
          </cell>
          <cell r="CF40">
            <v>0</v>
          </cell>
          <cell r="CG40">
            <v>0</v>
          </cell>
        </row>
        <row r="41">
          <cell r="AX41">
            <v>0</v>
          </cell>
          <cell r="AY41">
            <v>0</v>
          </cell>
          <cell r="AZ41">
            <v>0</v>
          </cell>
          <cell r="BF41">
            <v>0</v>
          </cell>
          <cell r="BL41">
            <v>0</v>
          </cell>
          <cell r="BM41">
            <v>0</v>
          </cell>
          <cell r="BN41">
            <v>0</v>
          </cell>
          <cell r="BY41">
            <v>0</v>
          </cell>
          <cell r="BZ41">
            <v>0</v>
          </cell>
          <cell r="CF41">
            <v>0</v>
          </cell>
          <cell r="CG41">
            <v>0</v>
          </cell>
        </row>
        <row r="42">
          <cell r="AX42">
            <v>0</v>
          </cell>
          <cell r="AY42">
            <v>0</v>
          </cell>
          <cell r="AZ42">
            <v>0</v>
          </cell>
          <cell r="BF42">
            <v>0</v>
          </cell>
          <cell r="BL42">
            <v>0</v>
          </cell>
          <cell r="BM42">
            <v>0</v>
          </cell>
          <cell r="BN42">
            <v>0</v>
          </cell>
          <cell r="BY42">
            <v>0</v>
          </cell>
          <cell r="BZ42">
            <v>0</v>
          </cell>
          <cell r="CF42">
            <v>0</v>
          </cell>
          <cell r="CG42">
            <v>0</v>
          </cell>
        </row>
        <row r="43">
          <cell r="AX43">
            <v>0</v>
          </cell>
          <cell r="AY43">
            <v>0</v>
          </cell>
          <cell r="AZ43">
            <v>0</v>
          </cell>
          <cell r="BF43">
            <v>0</v>
          </cell>
          <cell r="BL43">
            <v>0</v>
          </cell>
          <cell r="BM43">
            <v>0</v>
          </cell>
          <cell r="BN43">
            <v>0</v>
          </cell>
          <cell r="BY43">
            <v>0</v>
          </cell>
          <cell r="BZ43">
            <v>0</v>
          </cell>
          <cell r="CF43">
            <v>0</v>
          </cell>
          <cell r="CG43">
            <v>0</v>
          </cell>
        </row>
        <row r="44">
          <cell r="AX44">
            <v>0</v>
          </cell>
          <cell r="AY44">
            <v>0</v>
          </cell>
          <cell r="AZ44">
            <v>0</v>
          </cell>
          <cell r="BF44">
            <v>0</v>
          </cell>
          <cell r="BL44">
            <v>0</v>
          </cell>
          <cell r="BM44">
            <v>0</v>
          </cell>
          <cell r="BN44">
            <v>0</v>
          </cell>
          <cell r="BY44">
            <v>0</v>
          </cell>
          <cell r="BZ44">
            <v>0</v>
          </cell>
          <cell r="CF44">
            <v>0</v>
          </cell>
          <cell r="CG44">
            <v>0</v>
          </cell>
        </row>
        <row r="45">
          <cell r="AX45">
            <v>0</v>
          </cell>
          <cell r="AY45">
            <v>0</v>
          </cell>
          <cell r="AZ45">
            <v>0</v>
          </cell>
          <cell r="BF45">
            <v>0</v>
          </cell>
          <cell r="BL45">
            <v>0</v>
          </cell>
          <cell r="BM45">
            <v>0</v>
          </cell>
          <cell r="BN45">
            <v>0</v>
          </cell>
          <cell r="BY45">
            <v>0</v>
          </cell>
          <cell r="BZ45">
            <v>0</v>
          </cell>
          <cell r="CF45">
            <v>0</v>
          </cell>
          <cell r="CG45">
            <v>0</v>
          </cell>
        </row>
        <row r="46">
          <cell r="AX46">
            <v>0</v>
          </cell>
          <cell r="AY46">
            <v>0</v>
          </cell>
          <cell r="AZ46">
            <v>0</v>
          </cell>
          <cell r="BF46">
            <v>0</v>
          </cell>
          <cell r="BL46">
            <v>0</v>
          </cell>
          <cell r="BM46">
            <v>0</v>
          </cell>
          <cell r="BN46">
            <v>0</v>
          </cell>
          <cell r="BY46">
            <v>0</v>
          </cell>
          <cell r="BZ46">
            <v>0</v>
          </cell>
          <cell r="CF46">
            <v>0</v>
          </cell>
          <cell r="CG46">
            <v>0</v>
          </cell>
        </row>
        <row r="47">
          <cell r="AX47">
            <v>0</v>
          </cell>
          <cell r="AY47">
            <v>0</v>
          </cell>
          <cell r="AZ47">
            <v>0.24099999999999999</v>
          </cell>
          <cell r="BF47">
            <v>0</v>
          </cell>
          <cell r="BL47">
            <v>0</v>
          </cell>
          <cell r="BM47">
            <v>0</v>
          </cell>
          <cell r="BN47">
            <v>0.24099999999999999</v>
          </cell>
          <cell r="BY47">
            <v>0</v>
          </cell>
          <cell r="BZ47">
            <v>0</v>
          </cell>
          <cell r="CF47">
            <v>0</v>
          </cell>
          <cell r="CG47">
            <v>0.24099999999999999</v>
          </cell>
        </row>
        <row r="48">
          <cell r="AX48">
            <v>0</v>
          </cell>
          <cell r="AY48">
            <v>0</v>
          </cell>
          <cell r="AZ48">
            <v>0</v>
          </cell>
          <cell r="BF48">
            <v>0</v>
          </cell>
          <cell r="BL48">
            <v>0</v>
          </cell>
          <cell r="BM48">
            <v>0</v>
          </cell>
          <cell r="BN48">
            <v>0</v>
          </cell>
          <cell r="BY48">
            <v>0</v>
          </cell>
          <cell r="BZ48">
            <v>0</v>
          </cell>
          <cell r="CF48">
            <v>0</v>
          </cell>
          <cell r="CG48">
            <v>0</v>
          </cell>
        </row>
        <row r="49">
          <cell r="AX49">
            <v>0</v>
          </cell>
          <cell r="AY49">
            <v>0</v>
          </cell>
          <cell r="AZ49">
            <v>0</v>
          </cell>
          <cell r="BF49">
            <v>0</v>
          </cell>
          <cell r="BL49">
            <v>0</v>
          </cell>
          <cell r="BM49">
            <v>0</v>
          </cell>
          <cell r="BN49">
            <v>0</v>
          </cell>
          <cell r="BY49">
            <v>0</v>
          </cell>
          <cell r="BZ49">
            <v>0</v>
          </cell>
          <cell r="CF49">
            <v>0</v>
          </cell>
          <cell r="CG49">
            <v>0</v>
          </cell>
        </row>
        <row r="50">
          <cell r="AX50">
            <v>0</v>
          </cell>
          <cell r="AY50">
            <v>0</v>
          </cell>
          <cell r="AZ50">
            <v>0</v>
          </cell>
          <cell r="BF50">
            <v>0</v>
          </cell>
          <cell r="BL50">
            <v>0</v>
          </cell>
          <cell r="BM50">
            <v>0</v>
          </cell>
          <cell r="BN50">
            <v>0</v>
          </cell>
          <cell r="BY50">
            <v>0</v>
          </cell>
          <cell r="BZ50">
            <v>0</v>
          </cell>
          <cell r="CF50">
            <v>0</v>
          </cell>
          <cell r="CG50">
            <v>0</v>
          </cell>
        </row>
        <row r="51">
          <cell r="AX51">
            <v>0</v>
          </cell>
          <cell r="AY51">
            <v>0</v>
          </cell>
          <cell r="AZ51">
            <v>0</v>
          </cell>
          <cell r="BF51">
            <v>0</v>
          </cell>
          <cell r="BL51">
            <v>0</v>
          </cell>
          <cell r="BM51">
            <v>0</v>
          </cell>
          <cell r="BN51">
            <v>0</v>
          </cell>
          <cell r="BY51">
            <v>0</v>
          </cell>
          <cell r="BZ51">
            <v>0</v>
          </cell>
          <cell r="CF51">
            <v>0</v>
          </cell>
          <cell r="CG51">
            <v>0</v>
          </cell>
        </row>
        <row r="52">
          <cell r="AX52">
            <v>0</v>
          </cell>
          <cell r="AY52">
            <v>0</v>
          </cell>
          <cell r="AZ52">
            <v>0</v>
          </cell>
          <cell r="BF52">
            <v>0</v>
          </cell>
          <cell r="BL52">
            <v>0</v>
          </cell>
          <cell r="BM52">
            <v>0</v>
          </cell>
          <cell r="BN52">
            <v>0</v>
          </cell>
          <cell r="BY52">
            <v>0</v>
          </cell>
          <cell r="BZ52">
            <v>0</v>
          </cell>
          <cell r="CF52">
            <v>0</v>
          </cell>
          <cell r="CG52">
            <v>0</v>
          </cell>
        </row>
        <row r="53">
          <cell r="AX53">
            <v>0</v>
          </cell>
          <cell r="AY53">
            <v>0</v>
          </cell>
          <cell r="AZ53">
            <v>0</v>
          </cell>
          <cell r="BF53">
            <v>0</v>
          </cell>
          <cell r="BL53">
            <v>0</v>
          </cell>
          <cell r="BM53">
            <v>0</v>
          </cell>
          <cell r="BN53">
            <v>0</v>
          </cell>
          <cell r="BY53">
            <v>0</v>
          </cell>
          <cell r="BZ53">
            <v>0</v>
          </cell>
          <cell r="CF53">
            <v>0</v>
          </cell>
          <cell r="CG53">
            <v>0</v>
          </cell>
        </row>
        <row r="54">
          <cell r="AX54">
            <v>0</v>
          </cell>
          <cell r="AY54">
            <v>0</v>
          </cell>
          <cell r="AZ54">
            <v>0</v>
          </cell>
          <cell r="BF54">
            <v>0</v>
          </cell>
          <cell r="BL54">
            <v>0</v>
          </cell>
          <cell r="BM54">
            <v>0</v>
          </cell>
          <cell r="BN54">
            <v>0</v>
          </cell>
          <cell r="BY54">
            <v>0</v>
          </cell>
          <cell r="BZ54">
            <v>0</v>
          </cell>
          <cell r="CF54">
            <v>0</v>
          </cell>
          <cell r="CG54">
            <v>0</v>
          </cell>
        </row>
        <row r="55">
          <cell r="AX55">
            <v>0</v>
          </cell>
          <cell r="AY55">
            <v>0</v>
          </cell>
          <cell r="AZ55">
            <v>0</v>
          </cell>
          <cell r="BF55">
            <v>0</v>
          </cell>
          <cell r="BL55">
            <v>0</v>
          </cell>
          <cell r="BM55">
            <v>0</v>
          </cell>
          <cell r="BN55">
            <v>0</v>
          </cell>
          <cell r="BY55">
            <v>0</v>
          </cell>
          <cell r="BZ55">
            <v>0</v>
          </cell>
          <cell r="CF55">
            <v>0</v>
          </cell>
          <cell r="CG55">
            <v>0</v>
          </cell>
        </row>
        <row r="56">
          <cell r="AX56">
            <v>0</v>
          </cell>
          <cell r="AY56">
            <v>0</v>
          </cell>
          <cell r="AZ56">
            <v>0</v>
          </cell>
          <cell r="BF56">
            <v>0</v>
          </cell>
          <cell r="BL56">
            <v>0</v>
          </cell>
          <cell r="BM56">
            <v>0</v>
          </cell>
          <cell r="BN56">
            <v>0</v>
          </cell>
          <cell r="BY56">
            <v>0</v>
          </cell>
          <cell r="BZ56">
            <v>0</v>
          </cell>
          <cell r="CF56">
            <v>0</v>
          </cell>
          <cell r="CG56">
            <v>0</v>
          </cell>
        </row>
        <row r="57">
          <cell r="AX57">
            <v>0</v>
          </cell>
          <cell r="AY57">
            <v>0</v>
          </cell>
          <cell r="AZ57">
            <v>0</v>
          </cell>
          <cell r="BF57">
            <v>0</v>
          </cell>
          <cell r="BL57">
            <v>0</v>
          </cell>
          <cell r="BM57">
            <v>0</v>
          </cell>
          <cell r="BN57">
            <v>0</v>
          </cell>
          <cell r="BY57">
            <v>0</v>
          </cell>
          <cell r="BZ57">
            <v>0</v>
          </cell>
          <cell r="CF57">
            <v>0</v>
          </cell>
          <cell r="CG57">
            <v>0</v>
          </cell>
        </row>
        <row r="58">
          <cell r="AX58">
            <v>0</v>
          </cell>
          <cell r="AY58">
            <v>0</v>
          </cell>
          <cell r="AZ58">
            <v>0</v>
          </cell>
          <cell r="BF58">
            <v>0</v>
          </cell>
          <cell r="BL58">
            <v>0</v>
          </cell>
          <cell r="BM58">
            <v>0</v>
          </cell>
          <cell r="BN58">
            <v>0</v>
          </cell>
          <cell r="BY58">
            <v>0</v>
          </cell>
          <cell r="BZ58">
            <v>0</v>
          </cell>
          <cell r="CF58">
            <v>0</v>
          </cell>
          <cell r="CG58">
            <v>0</v>
          </cell>
        </row>
        <row r="59">
          <cell r="AX59">
            <v>0</v>
          </cell>
          <cell r="AY59">
            <v>0</v>
          </cell>
          <cell r="AZ59">
            <v>0</v>
          </cell>
          <cell r="BF59">
            <v>0</v>
          </cell>
          <cell r="BL59">
            <v>0</v>
          </cell>
          <cell r="BM59">
            <v>0</v>
          </cell>
          <cell r="BN59">
            <v>0</v>
          </cell>
          <cell r="BY59">
            <v>0.58099999999999996</v>
          </cell>
          <cell r="BZ59">
            <v>0</v>
          </cell>
          <cell r="CF59">
            <v>0.58099999999999996</v>
          </cell>
          <cell r="CG59">
            <v>0</v>
          </cell>
        </row>
        <row r="60">
          <cell r="AX60">
            <v>0</v>
          </cell>
          <cell r="AY60">
            <v>0</v>
          </cell>
          <cell r="AZ60">
            <v>0</v>
          </cell>
          <cell r="BF60">
            <v>0</v>
          </cell>
          <cell r="BL60">
            <v>0</v>
          </cell>
          <cell r="BM60">
            <v>0</v>
          </cell>
          <cell r="BN60">
            <v>0</v>
          </cell>
          <cell r="BY60">
            <v>0</v>
          </cell>
          <cell r="BZ60">
            <v>0</v>
          </cell>
          <cell r="CF60">
            <v>0</v>
          </cell>
          <cell r="CG60">
            <v>0</v>
          </cell>
        </row>
        <row r="61">
          <cell r="AX61">
            <v>0</v>
          </cell>
          <cell r="AY61">
            <v>0</v>
          </cell>
          <cell r="AZ61">
            <v>0</v>
          </cell>
          <cell r="BF61">
            <v>0</v>
          </cell>
          <cell r="BL61">
            <v>0</v>
          </cell>
          <cell r="BM61">
            <v>0</v>
          </cell>
          <cell r="BN61">
            <v>0</v>
          </cell>
          <cell r="BY61">
            <v>0</v>
          </cell>
          <cell r="BZ61">
            <v>0</v>
          </cell>
          <cell r="CF61">
            <v>0</v>
          </cell>
          <cell r="CG61">
            <v>0</v>
          </cell>
        </row>
        <row r="62">
          <cell r="AX62">
            <v>0</v>
          </cell>
          <cell r="AY62">
            <v>0</v>
          </cell>
          <cell r="AZ62">
            <v>0</v>
          </cell>
          <cell r="BF62">
            <v>0</v>
          </cell>
          <cell r="BL62">
            <v>0</v>
          </cell>
          <cell r="BM62">
            <v>0</v>
          </cell>
          <cell r="BN62">
            <v>0</v>
          </cell>
          <cell r="BY62">
            <v>0</v>
          </cell>
          <cell r="BZ62">
            <v>0</v>
          </cell>
          <cell r="CF62">
            <v>0</v>
          </cell>
          <cell r="CG62">
            <v>0</v>
          </cell>
        </row>
        <row r="63">
          <cell r="AX63">
            <v>0</v>
          </cell>
          <cell r="AY63">
            <v>0</v>
          </cell>
          <cell r="AZ63">
            <v>0</v>
          </cell>
          <cell r="BF63">
            <v>0</v>
          </cell>
          <cell r="BL63">
            <v>0</v>
          </cell>
          <cell r="BM63">
            <v>0</v>
          </cell>
          <cell r="BN63">
            <v>0</v>
          </cell>
          <cell r="BY63">
            <v>0</v>
          </cell>
          <cell r="BZ63">
            <v>0</v>
          </cell>
          <cell r="CF63">
            <v>0</v>
          </cell>
          <cell r="CG63">
            <v>0</v>
          </cell>
        </row>
        <row r="64">
          <cell r="AX64">
            <v>0</v>
          </cell>
          <cell r="AY64">
            <v>0</v>
          </cell>
          <cell r="AZ64">
            <v>0</v>
          </cell>
          <cell r="BF64">
            <v>0</v>
          </cell>
          <cell r="BL64">
            <v>0</v>
          </cell>
          <cell r="BM64">
            <v>0</v>
          </cell>
          <cell r="BN64">
            <v>0</v>
          </cell>
          <cell r="BY64">
            <v>0</v>
          </cell>
          <cell r="BZ64">
            <v>0</v>
          </cell>
          <cell r="CF64">
            <v>0</v>
          </cell>
          <cell r="CG64">
            <v>0</v>
          </cell>
        </row>
        <row r="65">
          <cell r="AX65">
            <v>0</v>
          </cell>
          <cell r="AY65">
            <v>0</v>
          </cell>
          <cell r="AZ65">
            <v>0</v>
          </cell>
          <cell r="BF65">
            <v>0</v>
          </cell>
          <cell r="BL65">
            <v>0</v>
          </cell>
          <cell r="BM65">
            <v>0</v>
          </cell>
          <cell r="BN65">
            <v>0</v>
          </cell>
          <cell r="BY65">
            <v>0</v>
          </cell>
          <cell r="BZ65">
            <v>0</v>
          </cell>
          <cell r="CF65">
            <v>0</v>
          </cell>
          <cell r="CG65">
            <v>0</v>
          </cell>
        </row>
        <row r="66">
          <cell r="AX66">
            <v>0</v>
          </cell>
          <cell r="AY66">
            <v>0</v>
          </cell>
          <cell r="AZ66">
            <v>0</v>
          </cell>
          <cell r="BF66">
            <v>0</v>
          </cell>
          <cell r="BL66">
            <v>0</v>
          </cell>
          <cell r="BM66">
            <v>0</v>
          </cell>
          <cell r="BN66">
            <v>0</v>
          </cell>
          <cell r="BY66">
            <v>0</v>
          </cell>
          <cell r="BZ66">
            <v>0</v>
          </cell>
          <cell r="CF66">
            <v>0</v>
          </cell>
          <cell r="CG66">
            <v>0</v>
          </cell>
        </row>
        <row r="67">
          <cell r="AX67">
            <v>0</v>
          </cell>
          <cell r="AY67">
            <v>0</v>
          </cell>
          <cell r="AZ67">
            <v>0</v>
          </cell>
          <cell r="BF67">
            <v>0</v>
          </cell>
          <cell r="BL67">
            <v>0</v>
          </cell>
          <cell r="BM67">
            <v>0</v>
          </cell>
          <cell r="BN67">
            <v>0</v>
          </cell>
          <cell r="BY67">
            <v>0</v>
          </cell>
          <cell r="BZ67">
            <v>0</v>
          </cell>
          <cell r="CF67">
            <v>0</v>
          </cell>
          <cell r="CG67">
            <v>0</v>
          </cell>
        </row>
        <row r="68">
          <cell r="AX68">
            <v>0</v>
          </cell>
          <cell r="AY68">
            <v>0</v>
          </cell>
          <cell r="AZ68">
            <v>0</v>
          </cell>
          <cell r="BF68">
            <v>0</v>
          </cell>
          <cell r="BL68">
            <v>0</v>
          </cell>
          <cell r="BM68">
            <v>0</v>
          </cell>
          <cell r="BN68">
            <v>0</v>
          </cell>
          <cell r="BY68">
            <v>0</v>
          </cell>
          <cell r="BZ68">
            <v>0</v>
          </cell>
          <cell r="CF68">
            <v>0</v>
          </cell>
          <cell r="CG68">
            <v>0</v>
          </cell>
        </row>
        <row r="69">
          <cell r="AX69">
            <v>0</v>
          </cell>
          <cell r="AY69">
            <v>0</v>
          </cell>
          <cell r="AZ69">
            <v>0</v>
          </cell>
          <cell r="BF69">
            <v>0</v>
          </cell>
          <cell r="BL69">
            <v>0</v>
          </cell>
          <cell r="BM69">
            <v>0</v>
          </cell>
          <cell r="BN69">
            <v>0</v>
          </cell>
          <cell r="BY69">
            <v>0</v>
          </cell>
          <cell r="BZ69">
            <v>0</v>
          </cell>
          <cell r="CF69">
            <v>0</v>
          </cell>
          <cell r="CG69">
            <v>0</v>
          </cell>
        </row>
        <row r="70">
          <cell r="AX70">
            <v>0</v>
          </cell>
          <cell r="AY70">
            <v>0</v>
          </cell>
          <cell r="AZ70">
            <v>0</v>
          </cell>
          <cell r="BF70">
            <v>0</v>
          </cell>
          <cell r="BL70">
            <v>0</v>
          </cell>
          <cell r="BM70">
            <v>0</v>
          </cell>
          <cell r="BN70">
            <v>0</v>
          </cell>
          <cell r="BY70">
            <v>0</v>
          </cell>
          <cell r="BZ70">
            <v>0</v>
          </cell>
          <cell r="CF70">
            <v>0</v>
          </cell>
          <cell r="CG70">
            <v>0</v>
          </cell>
        </row>
        <row r="71">
          <cell r="AX71">
            <v>0</v>
          </cell>
          <cell r="AY71">
            <v>0</v>
          </cell>
          <cell r="AZ71">
            <v>0</v>
          </cell>
          <cell r="BF71">
            <v>0</v>
          </cell>
          <cell r="BL71">
            <v>0</v>
          </cell>
          <cell r="BM71">
            <v>0</v>
          </cell>
          <cell r="BN71">
            <v>0</v>
          </cell>
          <cell r="BY71">
            <v>0</v>
          </cell>
          <cell r="BZ71">
            <v>0</v>
          </cell>
          <cell r="CF71">
            <v>0</v>
          </cell>
          <cell r="CG71">
            <v>0</v>
          </cell>
        </row>
        <row r="72">
          <cell r="AX72">
            <v>0</v>
          </cell>
          <cell r="AY72">
            <v>0</v>
          </cell>
          <cell r="AZ72">
            <v>0</v>
          </cell>
          <cell r="BF72">
            <v>0</v>
          </cell>
          <cell r="BL72">
            <v>0</v>
          </cell>
          <cell r="BM72">
            <v>0</v>
          </cell>
          <cell r="BN72">
            <v>0</v>
          </cell>
          <cell r="BY72">
            <v>0</v>
          </cell>
          <cell r="BZ72">
            <v>0</v>
          </cell>
          <cell r="CF72">
            <v>0</v>
          </cell>
          <cell r="CG72">
            <v>0</v>
          </cell>
        </row>
        <row r="73">
          <cell r="AX73">
            <v>0</v>
          </cell>
          <cell r="AY73">
            <v>0</v>
          </cell>
          <cell r="AZ73">
            <v>0</v>
          </cell>
          <cell r="BF73">
            <v>0</v>
          </cell>
          <cell r="BL73">
            <v>0</v>
          </cell>
          <cell r="BM73">
            <v>0</v>
          </cell>
          <cell r="BN73">
            <v>0</v>
          </cell>
          <cell r="BY73">
            <v>0</v>
          </cell>
          <cell r="BZ73">
            <v>0</v>
          </cell>
          <cell r="CF73">
            <v>0</v>
          </cell>
          <cell r="CG73">
            <v>0</v>
          </cell>
        </row>
        <row r="74">
          <cell r="AX74">
            <v>0</v>
          </cell>
          <cell r="AY74">
            <v>0</v>
          </cell>
          <cell r="AZ74">
            <v>0</v>
          </cell>
          <cell r="BF74">
            <v>0</v>
          </cell>
          <cell r="BL74">
            <v>0</v>
          </cell>
          <cell r="BM74">
            <v>0</v>
          </cell>
          <cell r="BN74">
            <v>0</v>
          </cell>
          <cell r="BY74">
            <v>0</v>
          </cell>
          <cell r="BZ74">
            <v>0</v>
          </cell>
          <cell r="CF74">
            <v>0</v>
          </cell>
          <cell r="CG74">
            <v>0</v>
          </cell>
        </row>
        <row r="75">
          <cell r="AX75">
            <v>0</v>
          </cell>
          <cell r="AY75">
            <v>0</v>
          </cell>
          <cell r="AZ75">
            <v>0</v>
          </cell>
          <cell r="BF75">
            <v>0</v>
          </cell>
          <cell r="BL75">
            <v>0</v>
          </cell>
          <cell r="BM75">
            <v>0</v>
          </cell>
          <cell r="BN75">
            <v>0</v>
          </cell>
          <cell r="BY75">
            <v>0</v>
          </cell>
          <cell r="BZ75">
            <v>0</v>
          </cell>
          <cell r="CF75">
            <v>0</v>
          </cell>
          <cell r="CG75">
            <v>0</v>
          </cell>
        </row>
        <row r="76">
          <cell r="AX76">
            <v>0</v>
          </cell>
          <cell r="AY76">
            <v>0</v>
          </cell>
          <cell r="AZ76">
            <v>0</v>
          </cell>
          <cell r="BF76">
            <v>0</v>
          </cell>
          <cell r="BL76">
            <v>0</v>
          </cell>
          <cell r="BM76">
            <v>0</v>
          </cell>
          <cell r="BN76">
            <v>0</v>
          </cell>
          <cell r="BY76">
            <v>0</v>
          </cell>
          <cell r="BZ76">
            <v>0</v>
          </cell>
          <cell r="CF76">
            <v>0</v>
          </cell>
          <cell r="CG76">
            <v>0</v>
          </cell>
        </row>
        <row r="77">
          <cell r="AX77">
            <v>0</v>
          </cell>
          <cell r="AY77">
            <v>0</v>
          </cell>
          <cell r="AZ77">
            <v>0</v>
          </cell>
          <cell r="BF77">
            <v>0</v>
          </cell>
          <cell r="BL77">
            <v>0</v>
          </cell>
          <cell r="BM77">
            <v>0</v>
          </cell>
          <cell r="BN77">
            <v>0</v>
          </cell>
          <cell r="BY77">
            <v>0</v>
          </cell>
          <cell r="BZ77">
            <v>0</v>
          </cell>
          <cell r="CF77">
            <v>0</v>
          </cell>
          <cell r="CG77">
            <v>0</v>
          </cell>
        </row>
        <row r="78">
          <cell r="AX78">
            <v>0</v>
          </cell>
          <cell r="AY78">
            <v>0</v>
          </cell>
          <cell r="AZ78">
            <v>0</v>
          </cell>
          <cell r="BF78">
            <v>0</v>
          </cell>
          <cell r="BL78">
            <v>0</v>
          </cell>
          <cell r="BM78">
            <v>0</v>
          </cell>
          <cell r="BN78">
            <v>0</v>
          </cell>
          <cell r="BY78">
            <v>0</v>
          </cell>
          <cell r="BZ78">
            <v>0</v>
          </cell>
          <cell r="CF78">
            <v>0</v>
          </cell>
          <cell r="CG78">
            <v>0</v>
          </cell>
        </row>
        <row r="79">
          <cell r="AX79">
            <v>0</v>
          </cell>
          <cell r="AY79">
            <v>0</v>
          </cell>
          <cell r="AZ79">
            <v>0</v>
          </cell>
          <cell r="BF79">
            <v>0</v>
          </cell>
          <cell r="BL79">
            <v>0</v>
          </cell>
          <cell r="BM79">
            <v>0</v>
          </cell>
          <cell r="BN79">
            <v>0</v>
          </cell>
          <cell r="BY79">
            <v>0</v>
          </cell>
          <cell r="BZ79">
            <v>0</v>
          </cell>
          <cell r="CF79">
            <v>0</v>
          </cell>
          <cell r="CG79">
            <v>0</v>
          </cell>
        </row>
        <row r="80">
          <cell r="AX80">
            <v>0</v>
          </cell>
          <cell r="AY80">
            <v>0</v>
          </cell>
          <cell r="AZ80">
            <v>0</v>
          </cell>
          <cell r="BF80">
            <v>0</v>
          </cell>
          <cell r="BL80">
            <v>0</v>
          </cell>
          <cell r="BM80">
            <v>0</v>
          </cell>
          <cell r="BN80">
            <v>0</v>
          </cell>
          <cell r="BY80">
            <v>0</v>
          </cell>
          <cell r="BZ80">
            <v>0</v>
          </cell>
          <cell r="CF80">
            <v>0</v>
          </cell>
          <cell r="CG80">
            <v>0</v>
          </cell>
        </row>
        <row r="81">
          <cell r="AX81">
            <v>0</v>
          </cell>
          <cell r="AY81">
            <v>0</v>
          </cell>
          <cell r="AZ81">
            <v>0</v>
          </cell>
          <cell r="BF81">
            <v>0</v>
          </cell>
          <cell r="BL81">
            <v>0</v>
          </cell>
          <cell r="BM81">
            <v>0</v>
          </cell>
          <cell r="BN81">
            <v>0</v>
          </cell>
          <cell r="BY81">
            <v>0</v>
          </cell>
          <cell r="BZ81">
            <v>0</v>
          </cell>
          <cell r="CF81">
            <v>0</v>
          </cell>
          <cell r="CG81">
            <v>0</v>
          </cell>
        </row>
        <row r="82">
          <cell r="AX82">
            <v>0</v>
          </cell>
          <cell r="AY82">
            <v>0</v>
          </cell>
          <cell r="AZ82">
            <v>0</v>
          </cell>
          <cell r="BF82">
            <v>0</v>
          </cell>
          <cell r="BL82">
            <v>0</v>
          </cell>
          <cell r="BM82">
            <v>0</v>
          </cell>
          <cell r="BN82">
            <v>0</v>
          </cell>
          <cell r="BY82">
            <v>0</v>
          </cell>
          <cell r="BZ82">
            <v>0</v>
          </cell>
          <cell r="CF82">
            <v>0</v>
          </cell>
          <cell r="CG82">
            <v>0</v>
          </cell>
        </row>
        <row r="83">
          <cell r="AX83">
            <v>0</v>
          </cell>
          <cell r="AY83">
            <v>0</v>
          </cell>
          <cell r="AZ83">
            <v>0.61</v>
          </cell>
          <cell r="BF83">
            <v>0</v>
          </cell>
          <cell r="BL83">
            <v>0</v>
          </cell>
          <cell r="BM83">
            <v>0</v>
          </cell>
          <cell r="BN83">
            <v>0.61</v>
          </cell>
          <cell r="BY83">
            <v>0</v>
          </cell>
          <cell r="BZ83">
            <v>0</v>
          </cell>
          <cell r="CF83">
            <v>0</v>
          </cell>
          <cell r="CG83">
            <v>0.61</v>
          </cell>
        </row>
        <row r="84">
          <cell r="AX84">
            <v>0</v>
          </cell>
          <cell r="AY84">
            <v>0</v>
          </cell>
          <cell r="AZ84">
            <v>0</v>
          </cell>
          <cell r="BF84">
            <v>0</v>
          </cell>
          <cell r="BL84">
            <v>0</v>
          </cell>
          <cell r="BM84">
            <v>0</v>
          </cell>
          <cell r="BN84">
            <v>0</v>
          </cell>
          <cell r="BY84">
            <v>0</v>
          </cell>
          <cell r="BZ84">
            <v>0</v>
          </cell>
          <cell r="CF84">
            <v>0</v>
          </cell>
          <cell r="CG84">
            <v>0</v>
          </cell>
        </row>
        <row r="85">
          <cell r="AX85">
            <v>0</v>
          </cell>
          <cell r="AY85">
            <v>0</v>
          </cell>
          <cell r="AZ85">
            <v>0</v>
          </cell>
          <cell r="BF85">
            <v>0</v>
          </cell>
          <cell r="BL85">
            <v>0</v>
          </cell>
          <cell r="BM85">
            <v>0</v>
          </cell>
          <cell r="BN85">
            <v>0</v>
          </cell>
          <cell r="BY85">
            <v>0</v>
          </cell>
          <cell r="BZ85">
            <v>0</v>
          </cell>
          <cell r="CF85">
            <v>0</v>
          </cell>
          <cell r="CG85">
            <v>0</v>
          </cell>
        </row>
        <row r="86">
          <cell r="AX86">
            <v>0</v>
          </cell>
          <cell r="AY86">
            <v>0</v>
          </cell>
          <cell r="AZ86">
            <v>0</v>
          </cell>
          <cell r="BF86">
            <v>0</v>
          </cell>
          <cell r="BL86">
            <v>0</v>
          </cell>
          <cell r="BM86">
            <v>0</v>
          </cell>
          <cell r="BN86">
            <v>0</v>
          </cell>
          <cell r="BY86">
            <v>0</v>
          </cell>
          <cell r="BZ86">
            <v>0</v>
          </cell>
          <cell r="CF86">
            <v>0</v>
          </cell>
          <cell r="CG86">
            <v>0</v>
          </cell>
        </row>
        <row r="87">
          <cell r="AX87">
            <v>0</v>
          </cell>
          <cell r="AY87">
            <v>0</v>
          </cell>
          <cell r="AZ87">
            <v>0</v>
          </cell>
          <cell r="BF87">
            <v>0</v>
          </cell>
          <cell r="BL87">
            <v>0</v>
          </cell>
          <cell r="BM87">
            <v>0</v>
          </cell>
          <cell r="BN87">
            <v>0</v>
          </cell>
          <cell r="BY87">
            <v>0</v>
          </cell>
          <cell r="BZ87">
            <v>0</v>
          </cell>
          <cell r="CF87">
            <v>0</v>
          </cell>
          <cell r="CG87">
            <v>0</v>
          </cell>
        </row>
        <row r="88">
          <cell r="AX88">
            <v>0</v>
          </cell>
          <cell r="AY88">
            <v>0</v>
          </cell>
          <cell r="AZ88">
            <v>0</v>
          </cell>
          <cell r="BF88">
            <v>0</v>
          </cell>
          <cell r="BL88">
            <v>0</v>
          </cell>
          <cell r="BM88">
            <v>0</v>
          </cell>
          <cell r="BN88">
            <v>0</v>
          </cell>
          <cell r="BY88">
            <v>0</v>
          </cell>
          <cell r="BZ88">
            <v>0</v>
          </cell>
          <cell r="CF88">
            <v>0</v>
          </cell>
          <cell r="CG88">
            <v>0</v>
          </cell>
        </row>
        <row r="89">
          <cell r="AX89">
            <v>0</v>
          </cell>
          <cell r="AY89">
            <v>0</v>
          </cell>
          <cell r="AZ89">
            <v>0</v>
          </cell>
          <cell r="BF89">
            <v>0</v>
          </cell>
          <cell r="BL89">
            <v>0</v>
          </cell>
          <cell r="BM89">
            <v>0</v>
          </cell>
          <cell r="BN89">
            <v>0</v>
          </cell>
          <cell r="BY89">
            <v>0</v>
          </cell>
          <cell r="BZ89">
            <v>0</v>
          </cell>
          <cell r="CF89">
            <v>0</v>
          </cell>
          <cell r="CG89">
            <v>0</v>
          </cell>
        </row>
        <row r="90">
          <cell r="AX90">
            <v>0</v>
          </cell>
          <cell r="AY90">
            <v>0</v>
          </cell>
          <cell r="AZ90">
            <v>0</v>
          </cell>
          <cell r="BF90">
            <v>0</v>
          </cell>
          <cell r="BL90">
            <v>0</v>
          </cell>
          <cell r="BM90">
            <v>0</v>
          </cell>
          <cell r="BN90">
            <v>0</v>
          </cell>
          <cell r="BY90">
            <v>0</v>
          </cell>
          <cell r="BZ90">
            <v>0</v>
          </cell>
          <cell r="CF90">
            <v>0</v>
          </cell>
          <cell r="CG90">
            <v>0</v>
          </cell>
        </row>
        <row r="91">
          <cell r="AX91">
            <v>0</v>
          </cell>
          <cell r="AY91">
            <v>0</v>
          </cell>
          <cell r="AZ91">
            <v>0</v>
          </cell>
          <cell r="BF91">
            <v>0</v>
          </cell>
          <cell r="BL91">
            <v>0</v>
          </cell>
          <cell r="BM91">
            <v>0</v>
          </cell>
          <cell r="BN91">
            <v>0</v>
          </cell>
          <cell r="BY91">
            <v>0</v>
          </cell>
          <cell r="BZ91">
            <v>0</v>
          </cell>
          <cell r="CF91">
            <v>0</v>
          </cell>
          <cell r="CG91">
            <v>0</v>
          </cell>
        </row>
        <row r="92">
          <cell r="AX92">
            <v>0</v>
          </cell>
          <cell r="AY92">
            <v>0</v>
          </cell>
          <cell r="AZ92">
            <v>0</v>
          </cell>
          <cell r="BF92">
            <v>0</v>
          </cell>
          <cell r="BL92">
            <v>0</v>
          </cell>
          <cell r="BM92">
            <v>0</v>
          </cell>
          <cell r="BN92">
            <v>0</v>
          </cell>
          <cell r="BY92">
            <v>0</v>
          </cell>
          <cell r="BZ92">
            <v>0</v>
          </cell>
          <cell r="CF92">
            <v>0</v>
          </cell>
          <cell r="CG92">
            <v>0</v>
          </cell>
        </row>
        <row r="93">
          <cell r="AX93">
            <v>0</v>
          </cell>
          <cell r="AY93">
            <v>0</v>
          </cell>
          <cell r="AZ93">
            <v>0</v>
          </cell>
          <cell r="BF93">
            <v>0</v>
          </cell>
          <cell r="BL93">
            <v>0</v>
          </cell>
          <cell r="BM93">
            <v>0</v>
          </cell>
          <cell r="BN93">
            <v>0</v>
          </cell>
          <cell r="BY93">
            <v>0</v>
          </cell>
          <cell r="BZ93">
            <v>0</v>
          </cell>
          <cell r="CF93">
            <v>0</v>
          </cell>
          <cell r="CG93">
            <v>0</v>
          </cell>
        </row>
        <row r="94">
          <cell r="AX94">
            <v>0</v>
          </cell>
          <cell r="AY94">
            <v>0</v>
          </cell>
          <cell r="AZ94">
            <v>0</v>
          </cell>
          <cell r="BF94">
            <v>0</v>
          </cell>
          <cell r="BL94">
            <v>0</v>
          </cell>
          <cell r="BM94">
            <v>0</v>
          </cell>
          <cell r="BN94">
            <v>0</v>
          </cell>
          <cell r="BY94">
            <v>0</v>
          </cell>
          <cell r="BZ94">
            <v>0</v>
          </cell>
          <cell r="CF94">
            <v>0</v>
          </cell>
          <cell r="CG94">
            <v>0</v>
          </cell>
        </row>
        <row r="95">
          <cell r="AX95">
            <v>0</v>
          </cell>
          <cell r="AY95">
            <v>0</v>
          </cell>
          <cell r="AZ95">
            <v>0</v>
          </cell>
          <cell r="BF95">
            <v>0.3</v>
          </cell>
          <cell r="BL95">
            <v>0</v>
          </cell>
          <cell r="BM95">
            <v>0</v>
          </cell>
          <cell r="BN95">
            <v>0.3</v>
          </cell>
          <cell r="BY95">
            <v>0</v>
          </cell>
          <cell r="BZ95">
            <v>0.31</v>
          </cell>
          <cell r="CF95">
            <v>0</v>
          </cell>
          <cell r="CG95">
            <v>0.61</v>
          </cell>
        </row>
        <row r="96">
          <cell r="AX96">
            <v>0</v>
          </cell>
          <cell r="AY96">
            <v>0</v>
          </cell>
          <cell r="AZ96">
            <v>0</v>
          </cell>
          <cell r="BF96">
            <v>0</v>
          </cell>
          <cell r="BL96">
            <v>0</v>
          </cell>
          <cell r="BM96">
            <v>0</v>
          </cell>
          <cell r="BN96">
            <v>0</v>
          </cell>
          <cell r="BY96">
            <v>0</v>
          </cell>
          <cell r="BZ96">
            <v>0</v>
          </cell>
          <cell r="CF96">
            <v>0</v>
          </cell>
          <cell r="CG96">
            <v>0</v>
          </cell>
        </row>
        <row r="97">
          <cell r="AX97">
            <v>0</v>
          </cell>
          <cell r="AY97">
            <v>0</v>
          </cell>
          <cell r="AZ97">
            <v>0</v>
          </cell>
          <cell r="BF97">
            <v>0</v>
          </cell>
          <cell r="BL97">
            <v>0</v>
          </cell>
          <cell r="BM97">
            <v>0</v>
          </cell>
          <cell r="BN97">
            <v>0</v>
          </cell>
          <cell r="BY97">
            <v>0</v>
          </cell>
          <cell r="BZ97">
            <v>0</v>
          </cell>
          <cell r="CF97">
            <v>0</v>
          </cell>
          <cell r="CG97">
            <v>0</v>
          </cell>
        </row>
        <row r="98">
          <cell r="AX98">
            <v>0</v>
          </cell>
          <cell r="AY98">
            <v>0</v>
          </cell>
          <cell r="AZ98">
            <v>0</v>
          </cell>
          <cell r="BF98">
            <v>0</v>
          </cell>
          <cell r="BL98">
            <v>0</v>
          </cell>
          <cell r="BM98">
            <v>0</v>
          </cell>
          <cell r="BN98">
            <v>0</v>
          </cell>
          <cell r="BY98">
            <v>0</v>
          </cell>
          <cell r="BZ98">
            <v>0</v>
          </cell>
          <cell r="CF98">
            <v>0</v>
          </cell>
          <cell r="CG98">
            <v>0</v>
          </cell>
        </row>
        <row r="99">
          <cell r="AX99">
            <v>0</v>
          </cell>
          <cell r="AY99">
            <v>0</v>
          </cell>
          <cell r="AZ99">
            <v>0</v>
          </cell>
          <cell r="BF99">
            <v>0</v>
          </cell>
          <cell r="BL99">
            <v>0</v>
          </cell>
          <cell r="BM99">
            <v>0</v>
          </cell>
          <cell r="BN99">
            <v>0</v>
          </cell>
          <cell r="BY99">
            <v>0</v>
          </cell>
          <cell r="BZ99">
            <v>0</v>
          </cell>
          <cell r="CF99">
            <v>0</v>
          </cell>
          <cell r="CG99">
            <v>0</v>
          </cell>
        </row>
        <row r="100">
          <cell r="AX100">
            <v>0</v>
          </cell>
          <cell r="AY100">
            <v>0</v>
          </cell>
          <cell r="AZ100">
            <v>0</v>
          </cell>
          <cell r="BF100">
            <v>0</v>
          </cell>
          <cell r="BL100">
            <v>0</v>
          </cell>
          <cell r="BM100">
            <v>0</v>
          </cell>
          <cell r="BN100">
            <v>0</v>
          </cell>
          <cell r="BY100">
            <v>0</v>
          </cell>
          <cell r="BZ100">
            <v>0</v>
          </cell>
          <cell r="CF100">
            <v>0</v>
          </cell>
          <cell r="CG100">
            <v>0</v>
          </cell>
        </row>
        <row r="101">
          <cell r="AX101">
            <v>0</v>
          </cell>
          <cell r="AY101">
            <v>0</v>
          </cell>
          <cell r="AZ101">
            <v>0</v>
          </cell>
          <cell r="BF101">
            <v>0</v>
          </cell>
          <cell r="BL101">
            <v>0</v>
          </cell>
          <cell r="BM101">
            <v>0</v>
          </cell>
          <cell r="BN101">
            <v>0</v>
          </cell>
          <cell r="BY101">
            <v>0</v>
          </cell>
          <cell r="BZ101">
            <v>0</v>
          </cell>
          <cell r="CF101">
            <v>0</v>
          </cell>
          <cell r="CG101">
            <v>0</v>
          </cell>
        </row>
        <row r="102">
          <cell r="AX102">
            <v>0</v>
          </cell>
          <cell r="AY102">
            <v>0</v>
          </cell>
          <cell r="AZ102">
            <v>0</v>
          </cell>
          <cell r="BF102">
            <v>0</v>
          </cell>
          <cell r="BL102">
            <v>0</v>
          </cell>
          <cell r="BM102">
            <v>0</v>
          </cell>
          <cell r="BN102">
            <v>0</v>
          </cell>
          <cell r="BY102">
            <v>0</v>
          </cell>
          <cell r="BZ102">
            <v>0</v>
          </cell>
          <cell r="CF102">
            <v>0</v>
          </cell>
          <cell r="CG102">
            <v>0</v>
          </cell>
        </row>
        <row r="103">
          <cell r="AX103">
            <v>0</v>
          </cell>
          <cell r="AY103">
            <v>0</v>
          </cell>
          <cell r="AZ103">
            <v>0</v>
          </cell>
          <cell r="BF103">
            <v>0</v>
          </cell>
          <cell r="BL103">
            <v>0</v>
          </cell>
          <cell r="BM103">
            <v>0</v>
          </cell>
          <cell r="BN103">
            <v>0</v>
          </cell>
          <cell r="BY103">
            <v>0</v>
          </cell>
          <cell r="BZ103">
            <v>0</v>
          </cell>
          <cell r="CF103">
            <v>0</v>
          </cell>
          <cell r="CG103">
            <v>0</v>
          </cell>
        </row>
        <row r="104">
          <cell r="AX104">
            <v>0</v>
          </cell>
          <cell r="AY104">
            <v>0</v>
          </cell>
          <cell r="AZ104">
            <v>0</v>
          </cell>
          <cell r="BF104">
            <v>0</v>
          </cell>
          <cell r="BL104">
            <v>0</v>
          </cell>
          <cell r="BM104">
            <v>0</v>
          </cell>
          <cell r="BN104">
            <v>0</v>
          </cell>
          <cell r="BY104">
            <v>0</v>
          </cell>
          <cell r="BZ104">
            <v>0</v>
          </cell>
          <cell r="CF104">
            <v>0</v>
          </cell>
          <cell r="CG104">
            <v>0</v>
          </cell>
        </row>
        <row r="105">
          <cell r="AX105">
            <v>0</v>
          </cell>
          <cell r="AY105">
            <v>0</v>
          </cell>
          <cell r="AZ105">
            <v>0</v>
          </cell>
          <cell r="BF105">
            <v>0</v>
          </cell>
          <cell r="BL105">
            <v>0</v>
          </cell>
          <cell r="BM105">
            <v>0</v>
          </cell>
          <cell r="BN105">
            <v>0</v>
          </cell>
          <cell r="BY105">
            <v>0</v>
          </cell>
          <cell r="BZ105">
            <v>0</v>
          </cell>
          <cell r="CF105">
            <v>0</v>
          </cell>
          <cell r="CG105">
            <v>0</v>
          </cell>
        </row>
        <row r="106">
          <cell r="AX106">
            <v>0</v>
          </cell>
          <cell r="AY106">
            <v>0</v>
          </cell>
          <cell r="AZ106">
            <v>0</v>
          </cell>
          <cell r="BF106">
            <v>0</v>
          </cell>
          <cell r="BL106">
            <v>0</v>
          </cell>
          <cell r="BM106">
            <v>0</v>
          </cell>
          <cell r="BN106">
            <v>0</v>
          </cell>
          <cell r="BY106">
            <v>0</v>
          </cell>
          <cell r="BZ106">
            <v>0</v>
          </cell>
          <cell r="CF106">
            <v>0</v>
          </cell>
          <cell r="CG106">
            <v>0</v>
          </cell>
        </row>
        <row r="107">
          <cell r="AX107">
            <v>0</v>
          </cell>
          <cell r="AY107">
            <v>0</v>
          </cell>
          <cell r="AZ107">
            <v>0</v>
          </cell>
          <cell r="BF107">
            <v>0</v>
          </cell>
          <cell r="BL107">
            <v>0</v>
          </cell>
          <cell r="BM107">
            <v>0</v>
          </cell>
          <cell r="BN107">
            <v>0</v>
          </cell>
          <cell r="BY107">
            <v>0</v>
          </cell>
          <cell r="BZ107">
            <v>0</v>
          </cell>
          <cell r="CF107">
            <v>0</v>
          </cell>
          <cell r="CG107">
            <v>0</v>
          </cell>
        </row>
        <row r="108">
          <cell r="AX108">
            <v>0</v>
          </cell>
          <cell r="AY108">
            <v>0</v>
          </cell>
          <cell r="AZ108">
            <v>0</v>
          </cell>
          <cell r="BF108">
            <v>0</v>
          </cell>
          <cell r="BL108">
            <v>0</v>
          </cell>
          <cell r="BM108">
            <v>0</v>
          </cell>
          <cell r="BN108">
            <v>0</v>
          </cell>
          <cell r="BY108">
            <v>0</v>
          </cell>
          <cell r="BZ108">
            <v>0</v>
          </cell>
          <cell r="CF108">
            <v>0</v>
          </cell>
          <cell r="CG108">
            <v>0</v>
          </cell>
        </row>
        <row r="109">
          <cell r="AX109">
            <v>0</v>
          </cell>
          <cell r="AY109">
            <v>0</v>
          </cell>
          <cell r="AZ109">
            <v>0</v>
          </cell>
          <cell r="BF109">
            <v>0</v>
          </cell>
          <cell r="BL109">
            <v>0</v>
          </cell>
          <cell r="BM109">
            <v>0</v>
          </cell>
          <cell r="BN109">
            <v>0</v>
          </cell>
          <cell r="BY109">
            <v>0</v>
          </cell>
          <cell r="BZ109">
            <v>0</v>
          </cell>
          <cell r="CF109">
            <v>0</v>
          </cell>
          <cell r="CG109">
            <v>0</v>
          </cell>
        </row>
        <row r="110">
          <cell r="AX110">
            <v>0</v>
          </cell>
          <cell r="AY110">
            <v>0</v>
          </cell>
          <cell r="AZ110">
            <v>0</v>
          </cell>
          <cell r="BF110">
            <v>0</v>
          </cell>
          <cell r="BL110">
            <v>0</v>
          </cell>
          <cell r="BM110">
            <v>0</v>
          </cell>
          <cell r="BN110">
            <v>0</v>
          </cell>
          <cell r="BY110">
            <v>0</v>
          </cell>
          <cell r="BZ110">
            <v>0</v>
          </cell>
          <cell r="CF110">
            <v>0</v>
          </cell>
          <cell r="CG110">
            <v>0</v>
          </cell>
        </row>
        <row r="111">
          <cell r="AX111">
            <v>0</v>
          </cell>
          <cell r="AY111">
            <v>0</v>
          </cell>
          <cell r="AZ111">
            <v>0</v>
          </cell>
          <cell r="BF111">
            <v>0</v>
          </cell>
          <cell r="BL111">
            <v>0</v>
          </cell>
          <cell r="BM111">
            <v>0</v>
          </cell>
          <cell r="BN111">
            <v>0</v>
          </cell>
          <cell r="BY111">
            <v>0</v>
          </cell>
          <cell r="BZ111">
            <v>0</v>
          </cell>
          <cell r="CF111">
            <v>0</v>
          </cell>
          <cell r="CG111">
            <v>0</v>
          </cell>
        </row>
        <row r="112">
          <cell r="AX112">
            <v>0</v>
          </cell>
          <cell r="AY112">
            <v>0</v>
          </cell>
          <cell r="AZ112">
            <v>0</v>
          </cell>
          <cell r="BF112">
            <v>0</v>
          </cell>
          <cell r="BL112">
            <v>0</v>
          </cell>
          <cell r="BM112">
            <v>0</v>
          </cell>
          <cell r="BN112">
            <v>0</v>
          </cell>
          <cell r="BY112">
            <v>0</v>
          </cell>
          <cell r="BZ112">
            <v>0</v>
          </cell>
          <cell r="CF112">
            <v>0</v>
          </cell>
          <cell r="CG112">
            <v>0</v>
          </cell>
        </row>
        <row r="113">
          <cell r="AX113">
            <v>0</v>
          </cell>
          <cell r="AY113">
            <v>0</v>
          </cell>
          <cell r="AZ113">
            <v>0</v>
          </cell>
          <cell r="BF113">
            <v>0</v>
          </cell>
          <cell r="BL113">
            <v>0</v>
          </cell>
          <cell r="BM113">
            <v>0</v>
          </cell>
          <cell r="BN113">
            <v>0</v>
          </cell>
          <cell r="BY113">
            <v>0</v>
          </cell>
          <cell r="BZ113">
            <v>0</v>
          </cell>
          <cell r="CF113">
            <v>0</v>
          </cell>
          <cell r="CG113">
            <v>0</v>
          </cell>
        </row>
        <row r="114">
          <cell r="AX114">
            <v>0</v>
          </cell>
          <cell r="AY114">
            <v>0</v>
          </cell>
          <cell r="AZ114">
            <v>0</v>
          </cell>
          <cell r="BF114">
            <v>0</v>
          </cell>
          <cell r="BL114">
            <v>0</v>
          </cell>
          <cell r="BM114">
            <v>0</v>
          </cell>
          <cell r="BN114">
            <v>0</v>
          </cell>
          <cell r="BY114">
            <v>0</v>
          </cell>
          <cell r="BZ114">
            <v>0</v>
          </cell>
          <cell r="CF114">
            <v>0</v>
          </cell>
          <cell r="CG114">
            <v>0</v>
          </cell>
        </row>
        <row r="115">
          <cell r="AX115">
            <v>0</v>
          </cell>
          <cell r="AY115">
            <v>0</v>
          </cell>
          <cell r="AZ115">
            <v>0</v>
          </cell>
          <cell r="BF115">
            <v>0</v>
          </cell>
          <cell r="BL115">
            <v>0</v>
          </cell>
          <cell r="BM115">
            <v>0</v>
          </cell>
          <cell r="BN115">
            <v>0</v>
          </cell>
          <cell r="BY115">
            <v>0</v>
          </cell>
          <cell r="BZ115">
            <v>0</v>
          </cell>
          <cell r="CF115">
            <v>0</v>
          </cell>
          <cell r="CG115">
            <v>0</v>
          </cell>
        </row>
        <row r="116">
          <cell r="AX116">
            <v>0</v>
          </cell>
          <cell r="AY116">
            <v>0</v>
          </cell>
          <cell r="AZ116">
            <v>0</v>
          </cell>
          <cell r="BF116">
            <v>0</v>
          </cell>
          <cell r="BL116">
            <v>0</v>
          </cell>
          <cell r="BM116">
            <v>0</v>
          </cell>
          <cell r="BN116">
            <v>0</v>
          </cell>
          <cell r="BY116">
            <v>0</v>
          </cell>
          <cell r="BZ116">
            <v>0</v>
          </cell>
          <cell r="CF116">
            <v>0</v>
          </cell>
          <cell r="CG116">
            <v>0</v>
          </cell>
        </row>
        <row r="117">
          <cell r="AX117">
            <v>0</v>
          </cell>
          <cell r="AY117">
            <v>0</v>
          </cell>
          <cell r="AZ117">
            <v>0</v>
          </cell>
          <cell r="BF117">
            <v>0</v>
          </cell>
          <cell r="BL117">
            <v>0</v>
          </cell>
          <cell r="BM117">
            <v>0</v>
          </cell>
          <cell r="BN117">
            <v>0</v>
          </cell>
          <cell r="BY117">
            <v>0</v>
          </cell>
          <cell r="BZ117">
            <v>0</v>
          </cell>
          <cell r="CF117">
            <v>0</v>
          </cell>
          <cell r="CG117">
            <v>0</v>
          </cell>
        </row>
        <row r="118">
          <cell r="AX118">
            <v>0</v>
          </cell>
          <cell r="AY118">
            <v>0</v>
          </cell>
          <cell r="AZ118">
            <v>0</v>
          </cell>
          <cell r="BF118">
            <v>0</v>
          </cell>
          <cell r="BL118">
            <v>0</v>
          </cell>
          <cell r="BM118">
            <v>0</v>
          </cell>
          <cell r="BN118">
            <v>0</v>
          </cell>
          <cell r="BY118">
            <v>0</v>
          </cell>
          <cell r="BZ118">
            <v>0</v>
          </cell>
          <cell r="CF118">
            <v>0</v>
          </cell>
          <cell r="CG118">
            <v>0</v>
          </cell>
        </row>
        <row r="119">
          <cell r="AX119">
            <v>0</v>
          </cell>
          <cell r="AY119">
            <v>0</v>
          </cell>
          <cell r="AZ119">
            <v>0.36599999999999999</v>
          </cell>
          <cell r="BF119">
            <v>0</v>
          </cell>
          <cell r="BL119">
            <v>0</v>
          </cell>
          <cell r="BM119">
            <v>0</v>
          </cell>
          <cell r="BN119">
            <v>0.36599999999999999</v>
          </cell>
          <cell r="BY119">
            <v>0</v>
          </cell>
          <cell r="BZ119">
            <v>0</v>
          </cell>
          <cell r="CF119">
            <v>0</v>
          </cell>
          <cell r="CG119">
            <v>0.36599999999999999</v>
          </cell>
        </row>
        <row r="120">
          <cell r="AX120">
            <v>0</v>
          </cell>
          <cell r="AY120">
            <v>0</v>
          </cell>
          <cell r="AZ120">
            <v>0</v>
          </cell>
          <cell r="BF120">
            <v>0</v>
          </cell>
          <cell r="BL120">
            <v>0</v>
          </cell>
          <cell r="BM120">
            <v>0</v>
          </cell>
          <cell r="BN120">
            <v>0</v>
          </cell>
          <cell r="BY120">
            <v>0</v>
          </cell>
          <cell r="BZ120">
            <v>0</v>
          </cell>
          <cell r="CF120">
            <v>0</v>
          </cell>
          <cell r="CG120">
            <v>0</v>
          </cell>
        </row>
        <row r="121">
          <cell r="AX121">
            <v>0</v>
          </cell>
          <cell r="AY121">
            <v>0</v>
          </cell>
          <cell r="AZ121">
            <v>0</v>
          </cell>
          <cell r="BF121">
            <v>0</v>
          </cell>
          <cell r="BL121">
            <v>0</v>
          </cell>
          <cell r="BM121">
            <v>0</v>
          </cell>
          <cell r="BN121">
            <v>0</v>
          </cell>
          <cell r="BY121">
            <v>0</v>
          </cell>
          <cell r="BZ121">
            <v>0</v>
          </cell>
          <cell r="CF121">
            <v>0</v>
          </cell>
          <cell r="CG121">
            <v>0</v>
          </cell>
        </row>
        <row r="122">
          <cell r="AX122">
            <v>0</v>
          </cell>
          <cell r="AY122">
            <v>0</v>
          </cell>
          <cell r="AZ122">
            <v>0</v>
          </cell>
          <cell r="BF122">
            <v>0</v>
          </cell>
          <cell r="BL122">
            <v>0</v>
          </cell>
          <cell r="BM122">
            <v>0</v>
          </cell>
          <cell r="BN122">
            <v>0</v>
          </cell>
          <cell r="BY122">
            <v>0</v>
          </cell>
          <cell r="BZ122">
            <v>0</v>
          </cell>
          <cell r="CF122">
            <v>0</v>
          </cell>
          <cell r="CG122">
            <v>0</v>
          </cell>
        </row>
        <row r="123">
          <cell r="AX123">
            <v>0</v>
          </cell>
          <cell r="AY123">
            <v>0</v>
          </cell>
          <cell r="AZ123">
            <v>0</v>
          </cell>
          <cell r="BF123">
            <v>0</v>
          </cell>
          <cell r="BL123">
            <v>0</v>
          </cell>
          <cell r="BM123">
            <v>0</v>
          </cell>
          <cell r="BN123">
            <v>0</v>
          </cell>
          <cell r="BY123">
            <v>0</v>
          </cell>
          <cell r="BZ123">
            <v>0</v>
          </cell>
          <cell r="CF123">
            <v>0</v>
          </cell>
          <cell r="CG123">
            <v>0</v>
          </cell>
        </row>
        <row r="124">
          <cell r="AX124">
            <v>0</v>
          </cell>
          <cell r="AY124">
            <v>0</v>
          </cell>
          <cell r="AZ124">
            <v>0</v>
          </cell>
          <cell r="BF124">
            <v>0</v>
          </cell>
          <cell r="BL124">
            <v>0</v>
          </cell>
          <cell r="BM124">
            <v>0</v>
          </cell>
          <cell r="BN124">
            <v>0</v>
          </cell>
          <cell r="BY124">
            <v>0</v>
          </cell>
          <cell r="BZ124">
            <v>0</v>
          </cell>
          <cell r="CF124">
            <v>0</v>
          </cell>
          <cell r="CG124">
            <v>0</v>
          </cell>
        </row>
        <row r="125">
          <cell r="AX125">
            <v>0</v>
          </cell>
          <cell r="AY125">
            <v>0</v>
          </cell>
          <cell r="AZ125">
            <v>0</v>
          </cell>
          <cell r="BF125">
            <v>0</v>
          </cell>
          <cell r="BL125">
            <v>0</v>
          </cell>
          <cell r="BM125">
            <v>0</v>
          </cell>
          <cell r="BN125">
            <v>0</v>
          </cell>
          <cell r="BY125">
            <v>0</v>
          </cell>
          <cell r="BZ125">
            <v>0</v>
          </cell>
          <cell r="CF125">
            <v>0</v>
          </cell>
          <cell r="CG125">
            <v>0</v>
          </cell>
        </row>
        <row r="126">
          <cell r="AX126">
            <v>0</v>
          </cell>
          <cell r="AY126">
            <v>0</v>
          </cell>
          <cell r="AZ126">
            <v>0</v>
          </cell>
          <cell r="BF126">
            <v>0</v>
          </cell>
          <cell r="BL126">
            <v>0</v>
          </cell>
          <cell r="BM126">
            <v>0</v>
          </cell>
          <cell r="BN126">
            <v>0</v>
          </cell>
          <cell r="BY126">
            <v>0</v>
          </cell>
          <cell r="BZ126">
            <v>0</v>
          </cell>
          <cell r="CF126">
            <v>0</v>
          </cell>
          <cell r="CG126">
            <v>0</v>
          </cell>
        </row>
        <row r="127">
          <cell r="AX127">
            <v>0</v>
          </cell>
          <cell r="AY127">
            <v>0</v>
          </cell>
          <cell r="AZ127">
            <v>0</v>
          </cell>
          <cell r="BF127">
            <v>0</v>
          </cell>
          <cell r="BL127">
            <v>0</v>
          </cell>
          <cell r="BM127">
            <v>0</v>
          </cell>
          <cell r="BN127">
            <v>0</v>
          </cell>
          <cell r="BY127">
            <v>0</v>
          </cell>
          <cell r="BZ127">
            <v>0</v>
          </cell>
          <cell r="CF127">
            <v>0</v>
          </cell>
          <cell r="CG127">
            <v>0</v>
          </cell>
        </row>
        <row r="128">
          <cell r="AX128">
            <v>0</v>
          </cell>
          <cell r="AY128">
            <v>0</v>
          </cell>
          <cell r="AZ128">
            <v>0.68700000000000006</v>
          </cell>
          <cell r="BF128">
            <v>0</v>
          </cell>
          <cell r="BL128">
            <v>0</v>
          </cell>
          <cell r="BM128">
            <v>0</v>
          </cell>
          <cell r="BN128">
            <v>0.68700000000000006</v>
          </cell>
          <cell r="BY128">
            <v>0</v>
          </cell>
          <cell r="BZ128">
            <v>0</v>
          </cell>
          <cell r="CF128">
            <v>0</v>
          </cell>
          <cell r="CG128">
            <v>0.68700000000000006</v>
          </cell>
        </row>
        <row r="129">
          <cell r="AX129">
            <v>0</v>
          </cell>
          <cell r="AY129">
            <v>0</v>
          </cell>
          <cell r="AZ129">
            <v>0</v>
          </cell>
          <cell r="BF129">
            <v>0</v>
          </cell>
          <cell r="BL129">
            <v>0</v>
          </cell>
          <cell r="BM129">
            <v>0</v>
          </cell>
          <cell r="BN129">
            <v>0</v>
          </cell>
          <cell r="BY129">
            <v>0</v>
          </cell>
          <cell r="BZ129">
            <v>0</v>
          </cell>
          <cell r="CF129">
            <v>0</v>
          </cell>
          <cell r="CG129">
            <v>0</v>
          </cell>
        </row>
        <row r="130">
          <cell r="AX130">
            <v>0</v>
          </cell>
          <cell r="AY130">
            <v>0</v>
          </cell>
          <cell r="AZ130">
            <v>0</v>
          </cell>
          <cell r="BF130">
            <v>0</v>
          </cell>
          <cell r="BL130">
            <v>0</v>
          </cell>
          <cell r="BM130">
            <v>0</v>
          </cell>
          <cell r="BN130">
            <v>0</v>
          </cell>
          <cell r="BY130">
            <v>0</v>
          </cell>
          <cell r="BZ130">
            <v>0</v>
          </cell>
          <cell r="CF130">
            <v>0</v>
          </cell>
          <cell r="CG130">
            <v>0</v>
          </cell>
        </row>
        <row r="131">
          <cell r="AX131">
            <v>0</v>
          </cell>
          <cell r="AY131">
            <v>0</v>
          </cell>
          <cell r="AZ131">
            <v>0.33600000000000002</v>
          </cell>
          <cell r="BF131">
            <v>0</v>
          </cell>
          <cell r="BL131">
            <v>0</v>
          </cell>
          <cell r="BM131">
            <v>0</v>
          </cell>
          <cell r="BN131">
            <v>0.33600000000000002</v>
          </cell>
          <cell r="BY131">
            <v>0</v>
          </cell>
          <cell r="BZ131">
            <v>0</v>
          </cell>
          <cell r="CF131">
            <v>0</v>
          </cell>
          <cell r="CG131">
            <v>0.33600000000000002</v>
          </cell>
        </row>
        <row r="132">
          <cell r="AX132">
            <v>0</v>
          </cell>
          <cell r="AY132">
            <v>0</v>
          </cell>
          <cell r="AZ132">
            <v>0</v>
          </cell>
          <cell r="BF132">
            <v>0</v>
          </cell>
          <cell r="BL132">
            <v>0</v>
          </cell>
          <cell r="BM132">
            <v>0</v>
          </cell>
          <cell r="BN132">
            <v>0</v>
          </cell>
          <cell r="BY132">
            <v>0</v>
          </cell>
          <cell r="BZ132">
            <v>0</v>
          </cell>
          <cell r="CF132">
            <v>0</v>
          </cell>
          <cell r="CG132">
            <v>0</v>
          </cell>
        </row>
        <row r="133">
          <cell r="AX133">
            <v>0</v>
          </cell>
          <cell r="AY133">
            <v>0</v>
          </cell>
          <cell r="AZ133">
            <v>0</v>
          </cell>
          <cell r="BF133">
            <v>0</v>
          </cell>
          <cell r="BL133">
            <v>0</v>
          </cell>
          <cell r="BM133">
            <v>0</v>
          </cell>
          <cell r="BN133">
            <v>0</v>
          </cell>
          <cell r="BY133">
            <v>0</v>
          </cell>
          <cell r="BZ133">
            <v>0</v>
          </cell>
          <cell r="CF133">
            <v>0</v>
          </cell>
          <cell r="CG133">
            <v>0</v>
          </cell>
        </row>
        <row r="134">
          <cell r="AX134">
            <v>0</v>
          </cell>
          <cell r="AY134">
            <v>0</v>
          </cell>
          <cell r="AZ134">
            <v>0</v>
          </cell>
          <cell r="BF134">
            <v>0.30299999999999999</v>
          </cell>
          <cell r="BL134">
            <v>0</v>
          </cell>
          <cell r="BM134">
            <v>0</v>
          </cell>
          <cell r="BN134">
            <v>0.30299999999999999</v>
          </cell>
          <cell r="BY134">
            <v>0</v>
          </cell>
          <cell r="BZ134">
            <v>0</v>
          </cell>
          <cell r="CF134">
            <v>0</v>
          </cell>
          <cell r="CG134">
            <v>0.30299999999999999</v>
          </cell>
        </row>
        <row r="135">
          <cell r="AX135">
            <v>0</v>
          </cell>
          <cell r="AY135">
            <v>0</v>
          </cell>
          <cell r="AZ135">
            <v>0</v>
          </cell>
          <cell r="BF135">
            <v>0</v>
          </cell>
          <cell r="BL135">
            <v>0</v>
          </cell>
          <cell r="BM135">
            <v>0</v>
          </cell>
          <cell r="BN135">
            <v>0</v>
          </cell>
          <cell r="BY135">
            <v>0</v>
          </cell>
          <cell r="BZ135">
            <v>0</v>
          </cell>
          <cell r="CF135">
            <v>0</v>
          </cell>
          <cell r="CG135">
            <v>0</v>
          </cell>
        </row>
        <row r="136">
          <cell r="AX136">
            <v>0</v>
          </cell>
          <cell r="AY136">
            <v>0</v>
          </cell>
          <cell r="AZ136">
            <v>0</v>
          </cell>
          <cell r="BF136">
            <v>0</v>
          </cell>
          <cell r="BL136">
            <v>0</v>
          </cell>
          <cell r="BM136">
            <v>0</v>
          </cell>
          <cell r="BN136">
            <v>0</v>
          </cell>
          <cell r="BY136">
            <v>0</v>
          </cell>
          <cell r="BZ136">
            <v>0</v>
          </cell>
          <cell r="CF136">
            <v>0</v>
          </cell>
          <cell r="CG136">
            <v>0</v>
          </cell>
        </row>
        <row r="137">
          <cell r="AX137">
            <v>0</v>
          </cell>
          <cell r="AY137">
            <v>0</v>
          </cell>
          <cell r="AZ137">
            <v>0</v>
          </cell>
          <cell r="BF137">
            <v>0.26300000000000001</v>
          </cell>
          <cell r="BL137">
            <v>0</v>
          </cell>
          <cell r="BM137">
            <v>0</v>
          </cell>
          <cell r="BN137">
            <v>0.26300000000000001</v>
          </cell>
          <cell r="BY137">
            <v>0</v>
          </cell>
          <cell r="BZ137">
            <v>0</v>
          </cell>
          <cell r="CF137">
            <v>0</v>
          </cell>
          <cell r="CG137">
            <v>0.26300000000000001</v>
          </cell>
        </row>
        <row r="138">
          <cell r="AX138">
            <v>0</v>
          </cell>
          <cell r="AY138">
            <v>0</v>
          </cell>
          <cell r="AZ138">
            <v>0</v>
          </cell>
          <cell r="BF138">
            <v>0</v>
          </cell>
          <cell r="BL138">
            <v>0</v>
          </cell>
          <cell r="BM138">
            <v>0</v>
          </cell>
          <cell r="BN138">
            <v>0</v>
          </cell>
          <cell r="BY138">
            <v>0</v>
          </cell>
          <cell r="BZ138">
            <v>0</v>
          </cell>
          <cell r="CF138">
            <v>0</v>
          </cell>
          <cell r="CG138">
            <v>0</v>
          </cell>
        </row>
        <row r="139">
          <cell r="AX139">
            <v>0</v>
          </cell>
          <cell r="AY139">
            <v>0</v>
          </cell>
          <cell r="AZ139">
            <v>0</v>
          </cell>
          <cell r="BF139">
            <v>0</v>
          </cell>
          <cell r="BL139">
            <v>0</v>
          </cell>
          <cell r="BM139">
            <v>0</v>
          </cell>
          <cell r="BN139">
            <v>0</v>
          </cell>
          <cell r="BY139">
            <v>0</v>
          </cell>
          <cell r="BZ139">
            <v>0</v>
          </cell>
          <cell r="CF139">
            <v>0</v>
          </cell>
          <cell r="CG139">
            <v>0</v>
          </cell>
        </row>
        <row r="140">
          <cell r="AX140">
            <v>0</v>
          </cell>
          <cell r="AY140">
            <v>0</v>
          </cell>
          <cell r="AZ140">
            <v>0</v>
          </cell>
          <cell r="BF140">
            <v>0</v>
          </cell>
          <cell r="BL140">
            <v>0</v>
          </cell>
          <cell r="BM140">
            <v>0</v>
          </cell>
          <cell r="BN140">
            <v>0</v>
          </cell>
          <cell r="BY140">
            <v>0</v>
          </cell>
          <cell r="BZ140">
            <v>0</v>
          </cell>
          <cell r="CF140">
            <v>0</v>
          </cell>
          <cell r="CG140">
            <v>0</v>
          </cell>
        </row>
        <row r="141">
          <cell r="AX141">
            <v>0</v>
          </cell>
          <cell r="AY141">
            <v>0</v>
          </cell>
          <cell r="AZ141">
            <v>0</v>
          </cell>
          <cell r="BF141">
            <v>0</v>
          </cell>
          <cell r="BL141">
            <v>0</v>
          </cell>
          <cell r="BM141">
            <v>0</v>
          </cell>
          <cell r="BN141">
            <v>0</v>
          </cell>
          <cell r="BY141">
            <v>0</v>
          </cell>
          <cell r="BZ141">
            <v>0</v>
          </cell>
          <cell r="CF141">
            <v>0</v>
          </cell>
          <cell r="CG141">
            <v>0</v>
          </cell>
        </row>
        <row r="142">
          <cell r="AX142">
            <v>0</v>
          </cell>
          <cell r="AY142">
            <v>0</v>
          </cell>
          <cell r="AZ142">
            <v>0</v>
          </cell>
          <cell r="BF142">
            <v>0</v>
          </cell>
          <cell r="BL142">
            <v>0</v>
          </cell>
          <cell r="BM142">
            <v>0</v>
          </cell>
          <cell r="BN142">
            <v>0</v>
          </cell>
          <cell r="BY142">
            <v>0</v>
          </cell>
          <cell r="BZ142">
            <v>0</v>
          </cell>
          <cell r="CF142">
            <v>0</v>
          </cell>
          <cell r="CG142">
            <v>0</v>
          </cell>
        </row>
        <row r="143">
          <cell r="AX143">
            <v>0</v>
          </cell>
          <cell r="AY143">
            <v>0</v>
          </cell>
          <cell r="AZ143">
            <v>0</v>
          </cell>
          <cell r="BF143">
            <v>0</v>
          </cell>
          <cell r="BL143">
            <v>0</v>
          </cell>
          <cell r="BM143">
            <v>0</v>
          </cell>
          <cell r="BN143">
            <v>0</v>
          </cell>
          <cell r="BY143">
            <v>0</v>
          </cell>
          <cell r="BZ143">
            <v>0</v>
          </cell>
          <cell r="CF143">
            <v>0</v>
          </cell>
          <cell r="CG143">
            <v>0</v>
          </cell>
        </row>
        <row r="144">
          <cell r="AX144">
            <v>0</v>
          </cell>
          <cell r="AY144">
            <v>0</v>
          </cell>
          <cell r="AZ144">
            <v>0</v>
          </cell>
          <cell r="BF144">
            <v>0</v>
          </cell>
          <cell r="BL144">
            <v>0</v>
          </cell>
          <cell r="BM144">
            <v>0</v>
          </cell>
          <cell r="BN144">
            <v>0</v>
          </cell>
          <cell r="BY144">
            <v>0</v>
          </cell>
          <cell r="BZ144">
            <v>0</v>
          </cell>
          <cell r="CF144">
            <v>0</v>
          </cell>
          <cell r="CG144">
            <v>0</v>
          </cell>
        </row>
        <row r="145">
          <cell r="AX145">
            <v>0</v>
          </cell>
          <cell r="AY145">
            <v>0</v>
          </cell>
          <cell r="AZ145">
            <v>0</v>
          </cell>
          <cell r="BF145">
            <v>0</v>
          </cell>
          <cell r="BL145">
            <v>0</v>
          </cell>
          <cell r="BM145">
            <v>0</v>
          </cell>
          <cell r="BN145">
            <v>0</v>
          </cell>
          <cell r="BY145">
            <v>0</v>
          </cell>
          <cell r="BZ145">
            <v>0</v>
          </cell>
          <cell r="CF145">
            <v>0</v>
          </cell>
          <cell r="CG145">
            <v>0</v>
          </cell>
        </row>
        <row r="146">
          <cell r="AX146">
            <v>0</v>
          </cell>
          <cell r="AY146">
            <v>0</v>
          </cell>
          <cell r="AZ146">
            <v>0</v>
          </cell>
          <cell r="BF146">
            <v>0</v>
          </cell>
          <cell r="BL146">
            <v>0</v>
          </cell>
          <cell r="BM146">
            <v>0</v>
          </cell>
          <cell r="BN146">
            <v>0</v>
          </cell>
          <cell r="BY146">
            <v>0</v>
          </cell>
          <cell r="BZ146">
            <v>0.99299999999999999</v>
          </cell>
          <cell r="CF146">
            <v>0</v>
          </cell>
          <cell r="CG146">
            <v>0.99299999999999999</v>
          </cell>
        </row>
        <row r="147">
          <cell r="AX147">
            <v>0</v>
          </cell>
          <cell r="AY147">
            <v>0</v>
          </cell>
          <cell r="AZ147">
            <v>0</v>
          </cell>
          <cell r="BF147">
            <v>0</v>
          </cell>
          <cell r="BL147">
            <v>0</v>
          </cell>
          <cell r="BM147">
            <v>0</v>
          </cell>
          <cell r="BN147">
            <v>0</v>
          </cell>
          <cell r="BY147">
            <v>0</v>
          </cell>
          <cell r="BZ147">
            <v>0</v>
          </cell>
          <cell r="CF147">
            <v>0</v>
          </cell>
          <cell r="CG147">
            <v>0</v>
          </cell>
        </row>
        <row r="148">
          <cell r="AX148">
            <v>0</v>
          </cell>
          <cell r="AY148">
            <v>0</v>
          </cell>
          <cell r="AZ148">
            <v>0</v>
          </cell>
          <cell r="BF148">
            <v>0</v>
          </cell>
          <cell r="BL148">
            <v>0</v>
          </cell>
          <cell r="BM148">
            <v>0</v>
          </cell>
          <cell r="BN148">
            <v>0</v>
          </cell>
          <cell r="BY148">
            <v>0</v>
          </cell>
          <cell r="BZ148">
            <v>0</v>
          </cell>
          <cell r="CF148">
            <v>0</v>
          </cell>
          <cell r="CG148">
            <v>0</v>
          </cell>
        </row>
        <row r="149">
          <cell r="AX149">
            <v>0</v>
          </cell>
          <cell r="AY149">
            <v>0</v>
          </cell>
          <cell r="AZ149">
            <v>0.59499999999999997</v>
          </cell>
          <cell r="BF149">
            <v>0</v>
          </cell>
          <cell r="BL149">
            <v>0</v>
          </cell>
          <cell r="BM149">
            <v>0</v>
          </cell>
          <cell r="BN149">
            <v>0.59499999999999997</v>
          </cell>
          <cell r="BY149">
            <v>0</v>
          </cell>
          <cell r="BZ149">
            <v>0</v>
          </cell>
          <cell r="CF149">
            <v>0</v>
          </cell>
          <cell r="CG149">
            <v>0.59499999999999997</v>
          </cell>
        </row>
        <row r="150">
          <cell r="AX150">
            <v>0</v>
          </cell>
          <cell r="AY150">
            <v>0</v>
          </cell>
          <cell r="AZ150">
            <v>0</v>
          </cell>
          <cell r="BF150">
            <v>0</v>
          </cell>
          <cell r="BL150">
            <v>0</v>
          </cell>
          <cell r="BM150">
            <v>0</v>
          </cell>
          <cell r="BN150">
            <v>0</v>
          </cell>
          <cell r="BY150">
            <v>0</v>
          </cell>
          <cell r="BZ150">
            <v>0</v>
          </cell>
          <cell r="CF150">
            <v>0</v>
          </cell>
          <cell r="CG150">
            <v>0</v>
          </cell>
        </row>
        <row r="151">
          <cell r="AX151">
            <v>0</v>
          </cell>
          <cell r="AY151">
            <v>0</v>
          </cell>
          <cell r="AZ151">
            <v>0</v>
          </cell>
          <cell r="BF151">
            <v>0</v>
          </cell>
          <cell r="BL151">
            <v>0</v>
          </cell>
          <cell r="BM151">
            <v>0</v>
          </cell>
          <cell r="BN151">
            <v>0</v>
          </cell>
          <cell r="BY151">
            <v>0</v>
          </cell>
          <cell r="BZ151">
            <v>0</v>
          </cell>
          <cell r="CF151">
            <v>0</v>
          </cell>
          <cell r="CG151">
            <v>0</v>
          </cell>
        </row>
        <row r="152">
          <cell r="AX152">
            <v>0</v>
          </cell>
          <cell r="AY152">
            <v>0</v>
          </cell>
          <cell r="AZ152">
            <v>0</v>
          </cell>
          <cell r="BF152">
            <v>0</v>
          </cell>
          <cell r="BL152">
            <v>0</v>
          </cell>
          <cell r="BM152">
            <v>0</v>
          </cell>
          <cell r="BN152">
            <v>0</v>
          </cell>
          <cell r="BY152">
            <v>0</v>
          </cell>
          <cell r="BZ152">
            <v>0</v>
          </cell>
          <cell r="CF152">
            <v>0</v>
          </cell>
          <cell r="CG152">
            <v>0</v>
          </cell>
        </row>
        <row r="153">
          <cell r="AX153">
            <v>0</v>
          </cell>
          <cell r="AY153">
            <v>0</v>
          </cell>
          <cell r="AZ153">
            <v>0</v>
          </cell>
          <cell r="BF153">
            <v>0</v>
          </cell>
          <cell r="BL153">
            <v>0</v>
          </cell>
          <cell r="BM153">
            <v>0</v>
          </cell>
          <cell r="BN153">
            <v>0</v>
          </cell>
          <cell r="BY153">
            <v>0</v>
          </cell>
          <cell r="BZ153">
            <v>0</v>
          </cell>
          <cell r="CF153">
            <v>0</v>
          </cell>
          <cell r="CG153">
            <v>0</v>
          </cell>
        </row>
        <row r="154">
          <cell r="AX154">
            <v>0</v>
          </cell>
          <cell r="AY154">
            <v>0</v>
          </cell>
          <cell r="AZ154">
            <v>0</v>
          </cell>
          <cell r="BF154">
            <v>0</v>
          </cell>
          <cell r="BL154">
            <v>0</v>
          </cell>
          <cell r="BM154">
            <v>0</v>
          </cell>
          <cell r="BN154">
            <v>0</v>
          </cell>
          <cell r="BY154">
            <v>0</v>
          </cell>
          <cell r="BZ154">
            <v>0</v>
          </cell>
          <cell r="CF154">
            <v>0</v>
          </cell>
          <cell r="CG154">
            <v>0</v>
          </cell>
        </row>
        <row r="155">
          <cell r="AX155">
            <v>0</v>
          </cell>
          <cell r="AY155">
            <v>0</v>
          </cell>
          <cell r="AZ155">
            <v>0</v>
          </cell>
          <cell r="BF155">
            <v>0</v>
          </cell>
          <cell r="BL155">
            <v>0</v>
          </cell>
          <cell r="BM155">
            <v>0</v>
          </cell>
          <cell r="BN155">
            <v>0</v>
          </cell>
          <cell r="BY155">
            <v>0</v>
          </cell>
          <cell r="BZ155">
            <v>0</v>
          </cell>
          <cell r="CF155">
            <v>0</v>
          </cell>
          <cell r="CG1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2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141F-BAAD-467E-B950-2CF10B583F6A}">
  <dimension ref="A1:L26"/>
  <sheetViews>
    <sheetView showGridLines="0" tabSelected="1" workbookViewId="0">
      <pane ySplit="7" topLeftCell="A8" activePane="bottomLeft" state="frozen"/>
      <selection activeCell="B11" sqref="B11:C1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10"/>
      <c r="B1" s="10"/>
      <c r="C1" s="10"/>
      <c r="D1" s="10"/>
      <c r="E1" s="10"/>
    </row>
    <row r="2" spans="1:12">
      <c r="A2" s="10"/>
      <c r="B2" s="12" t="s">
        <v>169</v>
      </c>
      <c r="C2" s="11"/>
      <c r="D2" s="11"/>
      <c r="E2" s="11"/>
    </row>
    <row r="3" spans="1:12" ht="12" customHeight="1">
      <c r="A3" s="10"/>
      <c r="B3" s="11"/>
      <c r="C3" s="11"/>
      <c r="D3" s="11"/>
      <c r="E3" s="11"/>
    </row>
    <row r="4" spans="1:12">
      <c r="A4" s="10"/>
      <c r="B4" s="11"/>
      <c r="C4" s="11"/>
      <c r="D4" s="11"/>
      <c r="E4" s="11"/>
    </row>
    <row r="5" spans="1:12" ht="15.75">
      <c r="A5" s="10"/>
      <c r="B5" s="13" t="s">
        <v>170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customHeight="1">
      <c r="A6" s="10"/>
      <c r="B6" s="81" t="s">
        <v>171</v>
      </c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15.75" customHeight="1">
      <c r="A7" s="10"/>
      <c r="B7" s="19" t="s">
        <v>216</v>
      </c>
      <c r="C7" s="10"/>
      <c r="D7" s="10"/>
      <c r="E7" s="10"/>
    </row>
    <row r="8" spans="1:12">
      <c r="A8" s="20"/>
      <c r="B8" s="20"/>
      <c r="C8" s="20"/>
      <c r="D8" s="10"/>
      <c r="E8" s="10"/>
    </row>
    <row r="9" spans="1:12" ht="15.75">
      <c r="A9" s="21"/>
      <c r="B9" s="22" t="s">
        <v>178</v>
      </c>
      <c r="C9" s="21"/>
      <c r="D9" s="10"/>
      <c r="E9" s="10"/>
    </row>
    <row r="10" spans="1:12">
      <c r="A10" s="21"/>
      <c r="B10" s="23" t="s">
        <v>179</v>
      </c>
      <c r="C10" s="21"/>
      <c r="D10" s="10"/>
      <c r="E10" s="10"/>
    </row>
    <row r="11" spans="1:12">
      <c r="A11" s="21"/>
      <c r="B11" s="24">
        <v>10.1</v>
      </c>
      <c r="C11" s="25" t="s">
        <v>217</v>
      </c>
      <c r="D11" s="10"/>
      <c r="E11" s="10"/>
    </row>
    <row r="12" spans="1:12">
      <c r="A12" s="21"/>
      <c r="B12" s="24">
        <v>10.199999999999999</v>
      </c>
      <c r="C12" s="25" t="s">
        <v>180</v>
      </c>
      <c r="D12" s="10"/>
      <c r="E12" s="10"/>
    </row>
    <row r="13" spans="1:12">
      <c r="A13" s="21"/>
      <c r="B13" s="24" t="s">
        <v>181</v>
      </c>
      <c r="C13" s="25" t="s">
        <v>182</v>
      </c>
      <c r="D13" s="10"/>
      <c r="E13" s="10"/>
    </row>
    <row r="14" spans="1:12">
      <c r="A14" s="20"/>
      <c r="B14" s="20"/>
      <c r="C14" s="20"/>
      <c r="D14" s="10"/>
      <c r="E14" s="10"/>
    </row>
    <row r="15" spans="1:12" ht="15.75">
      <c r="A15" s="21"/>
      <c r="B15" s="82"/>
      <c r="C15" s="82"/>
      <c r="D15" s="10"/>
      <c r="E15" s="10"/>
    </row>
    <row r="16" spans="1:12" ht="15.75">
      <c r="A16" s="21"/>
      <c r="B16" s="83" t="s">
        <v>183</v>
      </c>
      <c r="C16" s="83"/>
      <c r="D16" s="10"/>
      <c r="E16" s="10"/>
    </row>
    <row r="17" spans="1:5">
      <c r="A17" s="20"/>
      <c r="B17" s="20"/>
      <c r="C17" s="20"/>
      <c r="D17" s="10"/>
      <c r="E17" s="10"/>
    </row>
    <row r="18" spans="1:5">
      <c r="A18" s="21"/>
      <c r="B18" s="26" t="s">
        <v>218</v>
      </c>
      <c r="C18" s="21"/>
      <c r="D18" s="10"/>
      <c r="E18" s="10"/>
    </row>
    <row r="19" spans="1:5">
      <c r="A19" s="21"/>
      <c r="B19" s="84" t="s">
        <v>184</v>
      </c>
      <c r="C19" s="84"/>
      <c r="D19" s="10"/>
      <c r="E19" s="10"/>
    </row>
    <row r="20" spans="1:5">
      <c r="A20" s="21"/>
      <c r="B20" s="84" t="s">
        <v>185</v>
      </c>
      <c r="C20" s="84"/>
      <c r="D20" s="10"/>
      <c r="E20" s="10"/>
    </row>
    <row r="21" spans="1:5">
      <c r="A21" s="20"/>
      <c r="B21" s="20"/>
      <c r="C21" s="20"/>
      <c r="D21" s="10"/>
      <c r="E21" s="10"/>
    </row>
    <row r="22" spans="1:5">
      <c r="A22" s="20"/>
      <c r="B22" s="80" t="s">
        <v>219</v>
      </c>
      <c r="C22" s="80"/>
      <c r="D22" s="10"/>
      <c r="E22" s="10"/>
    </row>
    <row r="23" spans="1:5">
      <c r="A23" s="20"/>
      <c r="B23" s="79" t="s">
        <v>186</v>
      </c>
      <c r="C23" s="79"/>
      <c r="D23" s="79"/>
      <c r="E23" s="79"/>
    </row>
    <row r="24" spans="1:5">
      <c r="A24" s="20"/>
      <c r="B24" s="79" t="s">
        <v>187</v>
      </c>
      <c r="C24" s="79"/>
      <c r="D24" s="79"/>
      <c r="E24" s="79"/>
    </row>
    <row r="25" spans="1:5">
      <c r="A25" s="20"/>
      <c r="B25" s="20"/>
      <c r="C25" s="20"/>
      <c r="D25" s="10"/>
      <c r="E25" s="10"/>
    </row>
    <row r="26" spans="1:5">
      <c r="A26" s="20"/>
      <c r="B26" s="27" t="str">
        <f ca="1">"© Commonwealth of Australia "&amp;YEAR(TODAY())</f>
        <v>© Commonwealth of Australia 2022</v>
      </c>
      <c r="C26" s="21"/>
      <c r="D26" s="10"/>
      <c r="E26" s="10"/>
    </row>
  </sheetData>
  <mergeCells count="8">
    <mergeCell ref="B24:E24"/>
    <mergeCell ref="B22:C22"/>
    <mergeCell ref="B6:L6"/>
    <mergeCell ref="B15:C15"/>
    <mergeCell ref="B16:C16"/>
    <mergeCell ref="B19:C19"/>
    <mergeCell ref="B20:C20"/>
    <mergeCell ref="B23:E23"/>
  </mergeCells>
  <hyperlinks>
    <hyperlink ref="B12" location="'Table 10.2'!A1" display="'Table 10.2'!A1" xr:uid="{E100C3F0-10FC-4A58-8E12-7AC47F3AC1F0}"/>
    <hyperlink ref="B13" location="Index!A12" display="Index" xr:uid="{B3707161-D7A9-4E63-935D-5E058AA2B6DC}"/>
    <hyperlink ref="B11" location="'Table 10.1'!A1" display="'Table 10.1'!A1" xr:uid="{8D96398D-F2FB-4756-91CE-6FAE7A8D1129}"/>
    <hyperlink ref="B16" r:id="rId1" xr:uid="{866C9AD9-1112-41BD-BDA1-7956EE7A4245}"/>
    <hyperlink ref="B26" r:id="rId2" display="© Commonwealth of Australia 2015" xr:uid="{3C1DB52E-1F54-4AD3-B86A-E3387ADEA82F}"/>
    <hyperlink ref="B20" r:id="rId3" display="Explanatory Notes" xr:uid="{CD99EEE4-3A9F-49FB-83B7-F84A5E482212}"/>
    <hyperlink ref="B19" r:id="rId4" xr:uid="{7C8704C3-2338-436F-BC79-5CCFDF5B497B}"/>
    <hyperlink ref="B19:C19" r:id="rId5" display="Summary" xr:uid="{0B423D21-4501-4E98-9369-183837A92757}"/>
    <hyperlink ref="B20:C20" r:id="rId6" display="Methodology" xr:uid="{91C78FA3-0B19-4D3B-95CC-CC1CBD8FBC8B}"/>
    <hyperlink ref="B24" r:id="rId7" display="or the Labour Surveys Branch at labour.statistics@abs.gov.au." xr:uid="{F791CA35-D81F-449D-A0C9-6A0169FAFC5B}"/>
    <hyperlink ref="B23:E23" r:id="rId8" display="For further information about these and related statistics visit www.abs.gov.au/about/contact-us" xr:uid="{62B7023D-6B22-4926-9B49-57B69DC7F6E0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596F-64CB-4F0B-96CE-BA4FCBE0ACEF}">
  <sheetPr>
    <pageSetUpPr fitToPage="1"/>
  </sheetPr>
  <dimension ref="A1:L117"/>
  <sheetViews>
    <sheetView zoomScaleNormal="100" workbookViewId="0">
      <pane ySplit="10" topLeftCell="A11" activePane="bottomLeft" state="frozen"/>
      <selection activeCell="B11" sqref="B11:C11"/>
      <selection pane="bottomLeft" activeCell="C14" sqref="C14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95" customHeight="1">
      <c r="A2" s="10"/>
      <c r="B2" s="29" t="s">
        <v>169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1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1.2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95" customHeight="1">
      <c r="A5" s="28"/>
      <c r="B5" s="85" t="str">
        <f>Contents!B5</f>
        <v>6224.0.55.001 Labour Force Status of Families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15.95" customHeight="1">
      <c r="A6" s="28"/>
      <c r="B6" s="86" t="str">
        <f>Contents!B6</f>
        <v>Table 10. Families with no dependent children by characteristics of wives, partners and mothers</v>
      </c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15.95" customHeight="1">
      <c r="A7" s="28"/>
      <c r="B7" s="30" t="str">
        <f>Contents!B7</f>
        <v>Released at 11:30 am (Canberra time) Tue 18 Oct 2022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customHeight="1">
      <c r="A8" s="87" t="str">
        <f>Contents!C11</f>
        <v>Table 10.1 - June 2022</v>
      </c>
      <c r="B8" s="87"/>
      <c r="C8" s="87"/>
      <c r="D8" s="87"/>
      <c r="E8" s="87"/>
      <c r="F8" s="87"/>
      <c r="G8" s="87"/>
      <c r="H8" s="87"/>
      <c r="I8" s="31"/>
      <c r="J8" s="32"/>
      <c r="K8" s="33"/>
      <c r="L8" s="33"/>
    </row>
    <row r="9" spans="1:12">
      <c r="A9" s="34"/>
      <c r="B9" s="35"/>
      <c r="C9" s="36">
        <v>44713</v>
      </c>
      <c r="D9" s="37"/>
      <c r="E9" s="37"/>
      <c r="F9" s="38"/>
      <c r="G9" s="39"/>
      <c r="H9" s="40"/>
      <c r="I9" s="41"/>
      <c r="J9" s="42"/>
      <c r="K9" s="42"/>
      <c r="L9" s="42"/>
    </row>
    <row r="10" spans="1:12">
      <c r="A10" s="34"/>
      <c r="B10" s="43"/>
      <c r="C10" s="44" t="s">
        <v>188</v>
      </c>
      <c r="D10" s="45"/>
      <c r="E10" s="45"/>
      <c r="F10" s="46"/>
      <c r="G10" s="47"/>
      <c r="H10" s="47"/>
      <c r="I10" s="47"/>
      <c r="J10" s="42"/>
      <c r="K10" s="42"/>
      <c r="L10" s="42"/>
    </row>
    <row r="11" spans="1:12" ht="15" customHeight="1">
      <c r="A11" s="48"/>
      <c r="B11" s="72" t="s">
        <v>189</v>
      </c>
      <c r="C11" s="77"/>
      <c r="D11" s="45"/>
      <c r="F11" s="46"/>
      <c r="G11" s="47"/>
      <c r="H11" s="47"/>
      <c r="I11" s="47"/>
      <c r="J11" s="42"/>
      <c r="K11" s="42"/>
      <c r="L11" s="42"/>
    </row>
    <row r="12" spans="1:12">
      <c r="A12" s="49"/>
      <c r="B12" s="74" t="s">
        <v>190</v>
      </c>
      <c r="C12" s="51"/>
      <c r="D12" s="52"/>
      <c r="F12" s="53"/>
      <c r="G12" s="54"/>
      <c r="H12" s="54"/>
      <c r="I12" s="54"/>
      <c r="J12" s="55"/>
      <c r="K12" s="55"/>
      <c r="L12" s="55"/>
    </row>
    <row r="13" spans="1:12">
      <c r="A13" s="56"/>
      <c r="B13" s="75" t="s">
        <v>191</v>
      </c>
      <c r="C13" s="51"/>
      <c r="D13" s="52"/>
      <c r="F13" s="57"/>
      <c r="G13" s="58"/>
      <c r="H13" s="59"/>
      <c r="I13" s="59"/>
      <c r="J13" s="59"/>
      <c r="K13" s="59"/>
      <c r="L13" s="59"/>
    </row>
    <row r="14" spans="1:12">
      <c r="A14" s="56"/>
      <c r="B14" s="60" t="s">
        <v>192</v>
      </c>
      <c r="C14" s="61">
        <f>A124854966F_Latest</f>
        <v>3.194</v>
      </c>
      <c r="D14" s="52"/>
      <c r="F14" s="57"/>
      <c r="G14" s="62"/>
      <c r="H14" s="62"/>
      <c r="I14" s="62"/>
      <c r="J14" s="63"/>
      <c r="K14" s="63"/>
      <c r="L14" s="63"/>
    </row>
    <row r="15" spans="1:12">
      <c r="A15" s="56"/>
      <c r="B15" s="60" t="s">
        <v>193</v>
      </c>
      <c r="C15" s="61">
        <f>A124854878F_Latest</f>
        <v>59.9</v>
      </c>
      <c r="D15" s="52"/>
      <c r="F15" s="57"/>
      <c r="G15" s="62"/>
      <c r="H15" s="62"/>
      <c r="I15" s="62"/>
      <c r="J15" s="42"/>
      <c r="K15" s="42"/>
      <c r="L15" s="42"/>
    </row>
    <row r="16" spans="1:12">
      <c r="A16" s="56"/>
      <c r="B16" s="60" t="s">
        <v>194</v>
      </c>
      <c r="C16" s="61">
        <f>A124854978R_Latest</f>
        <v>429.48500000000001</v>
      </c>
      <c r="D16" s="52"/>
      <c r="F16" s="57"/>
      <c r="G16" s="62"/>
      <c r="H16" s="62"/>
      <c r="I16" s="62"/>
      <c r="J16" s="42"/>
      <c r="K16" s="42"/>
      <c r="L16" s="42"/>
    </row>
    <row r="17" spans="1:12" ht="15" customHeight="1">
      <c r="A17" s="56"/>
      <c r="B17" s="60" t="s">
        <v>195</v>
      </c>
      <c r="C17" s="61">
        <f>A124854982F_Latest</f>
        <v>158.87200000000001</v>
      </c>
      <c r="D17" s="52"/>
      <c r="F17" s="57"/>
      <c r="G17" s="62"/>
      <c r="H17" s="62"/>
      <c r="I17" s="62"/>
      <c r="J17" s="42"/>
      <c r="K17" s="42"/>
      <c r="L17" s="42"/>
    </row>
    <row r="18" spans="1:12">
      <c r="A18" s="56"/>
      <c r="B18" s="60" t="s">
        <v>196</v>
      </c>
      <c r="C18" s="61">
        <f>A124854906C_Latest</f>
        <v>255.541</v>
      </c>
      <c r="D18" s="52"/>
      <c r="F18" s="57"/>
      <c r="G18" s="62"/>
      <c r="H18" s="62"/>
      <c r="I18" s="62"/>
      <c r="J18" s="42"/>
      <c r="K18" s="42"/>
      <c r="L18" s="42"/>
    </row>
    <row r="19" spans="1:12">
      <c r="A19" s="56"/>
      <c r="B19" s="60" t="s">
        <v>197</v>
      </c>
      <c r="C19" s="61">
        <f>A124854910V_Latest</f>
        <v>278.99400000000003</v>
      </c>
      <c r="D19" s="52"/>
      <c r="F19" s="57"/>
      <c r="G19" s="62"/>
      <c r="H19" s="62"/>
      <c r="I19" s="62"/>
      <c r="J19" s="42"/>
      <c r="K19" s="42"/>
      <c r="L19" s="42"/>
    </row>
    <row r="20" spans="1:12">
      <c r="A20" s="56"/>
      <c r="B20" s="60" t="s">
        <v>198</v>
      </c>
      <c r="C20" s="61">
        <f>A124854950L_Latest</f>
        <v>40.872</v>
      </c>
      <c r="D20" s="52"/>
      <c r="F20" s="57"/>
      <c r="G20" s="62"/>
      <c r="H20" s="62"/>
      <c r="I20" s="62"/>
      <c r="J20" s="42"/>
      <c r="K20" s="42"/>
      <c r="L20" s="42"/>
    </row>
    <row r="21" spans="1:12">
      <c r="A21" s="56"/>
      <c r="B21" s="64" t="s">
        <v>199</v>
      </c>
      <c r="C21" s="76">
        <f>A124854850C_Latest</f>
        <v>1226.8589999999999</v>
      </c>
      <c r="D21" s="52"/>
      <c r="F21" s="57"/>
      <c r="G21" s="62"/>
      <c r="H21" s="62"/>
      <c r="I21" s="62"/>
      <c r="J21" s="42"/>
      <c r="K21" s="42"/>
      <c r="L21" s="42"/>
    </row>
    <row r="22" spans="1:12">
      <c r="A22" s="56"/>
      <c r="B22" s="64"/>
      <c r="C22" s="61"/>
      <c r="D22" s="52"/>
      <c r="F22" s="57"/>
      <c r="G22" s="62"/>
      <c r="H22" s="62"/>
      <c r="I22" s="62"/>
      <c r="J22" s="42"/>
      <c r="K22" s="42"/>
      <c r="L22" s="42"/>
    </row>
    <row r="23" spans="1:12">
      <c r="A23" s="56"/>
      <c r="B23" s="75" t="s">
        <v>200</v>
      </c>
      <c r="C23" s="61"/>
      <c r="D23" s="52"/>
      <c r="F23" s="57"/>
      <c r="G23" s="62"/>
      <c r="H23" s="62"/>
      <c r="I23" s="62"/>
      <c r="J23" s="42"/>
      <c r="K23" s="42"/>
      <c r="L23" s="42"/>
    </row>
    <row r="24" spans="1:12">
      <c r="A24" s="56"/>
      <c r="B24" s="60" t="s">
        <v>192</v>
      </c>
      <c r="C24" s="61">
        <f>A124855002F_Latest</f>
        <v>3.0110000000000001</v>
      </c>
      <c r="D24" s="52"/>
      <c r="F24" s="57"/>
      <c r="G24" s="62"/>
      <c r="H24" s="62"/>
      <c r="I24" s="62"/>
      <c r="J24" s="42"/>
      <c r="K24" s="42"/>
      <c r="L24" s="42"/>
    </row>
    <row r="25" spans="1:12">
      <c r="A25" s="56"/>
      <c r="B25" s="60" t="s">
        <v>193</v>
      </c>
      <c r="C25" s="61">
        <f>A124854926L_Latest</f>
        <v>37.765000000000001</v>
      </c>
      <c r="D25" s="52"/>
      <c r="F25" s="52"/>
      <c r="G25" s="52"/>
      <c r="H25" s="52"/>
      <c r="I25" s="57"/>
      <c r="J25" s="62"/>
      <c r="K25" s="62"/>
      <c r="L25" s="62"/>
    </row>
    <row r="26" spans="1:12">
      <c r="A26" s="56"/>
      <c r="B26" s="60" t="s">
        <v>194</v>
      </c>
      <c r="C26" s="61">
        <f>A124855010F_Latest</f>
        <v>89.504000000000005</v>
      </c>
      <c r="D26" s="52"/>
      <c r="F26" s="52"/>
      <c r="G26" s="52"/>
      <c r="H26" s="52"/>
      <c r="I26" s="57"/>
      <c r="J26" s="62"/>
      <c r="K26" s="62"/>
      <c r="L26" s="62"/>
    </row>
    <row r="27" spans="1:12">
      <c r="A27" s="56"/>
      <c r="B27" s="60" t="s">
        <v>195</v>
      </c>
      <c r="C27" s="61">
        <f>A124854810K_Latest</f>
        <v>38.32</v>
      </c>
      <c r="D27" s="52"/>
      <c r="F27" s="52"/>
      <c r="G27" s="52"/>
      <c r="H27" s="52"/>
      <c r="I27" s="57"/>
      <c r="J27" s="62"/>
      <c r="K27" s="62"/>
      <c r="L27" s="62"/>
    </row>
    <row r="28" spans="1:12">
      <c r="A28" s="56"/>
      <c r="B28" s="60" t="s">
        <v>196</v>
      </c>
      <c r="C28" s="61">
        <f>A124854698W_Latest</f>
        <v>126.48</v>
      </c>
      <c r="D28" s="52"/>
      <c r="F28" s="52"/>
      <c r="G28" s="52"/>
      <c r="H28" s="52"/>
      <c r="I28" s="57"/>
      <c r="J28" s="62"/>
      <c r="K28" s="62"/>
      <c r="L28" s="62"/>
    </row>
    <row r="29" spans="1:12">
      <c r="A29" s="56"/>
      <c r="B29" s="60" t="s">
        <v>197</v>
      </c>
      <c r="C29" s="61">
        <f>A124854746C_Latest</f>
        <v>284.464</v>
      </c>
      <c r="D29" s="52"/>
      <c r="F29" s="52"/>
      <c r="G29" s="52"/>
      <c r="H29" s="52"/>
      <c r="I29" s="57"/>
      <c r="J29" s="62"/>
      <c r="K29" s="62"/>
      <c r="L29" s="62"/>
    </row>
    <row r="30" spans="1:12">
      <c r="A30" s="56"/>
      <c r="B30" s="60" t="s">
        <v>198</v>
      </c>
      <c r="C30" s="61">
        <f>A124854866W_Latest</f>
        <v>115.587</v>
      </c>
      <c r="D30" s="52"/>
      <c r="F30" s="52"/>
      <c r="G30" s="52"/>
      <c r="H30" s="52"/>
      <c r="I30" s="57"/>
      <c r="J30" s="62"/>
      <c r="K30" s="62"/>
      <c r="L30" s="62"/>
    </row>
    <row r="31" spans="1:12">
      <c r="A31" s="56"/>
      <c r="B31" s="64" t="s">
        <v>201</v>
      </c>
      <c r="C31" s="76">
        <f>A124854750V_Latest</f>
        <v>695.13099999999997</v>
      </c>
      <c r="D31" s="52"/>
      <c r="F31" s="52"/>
      <c r="G31" s="52"/>
      <c r="H31" s="52"/>
      <c r="I31" s="57"/>
      <c r="J31" s="62"/>
      <c r="K31" s="62"/>
      <c r="L31" s="62"/>
    </row>
    <row r="32" spans="1:12">
      <c r="A32" s="56"/>
      <c r="B32" s="60"/>
      <c r="C32" s="61"/>
      <c r="D32" s="52"/>
      <c r="F32" s="52"/>
      <c r="G32" s="52"/>
      <c r="H32" s="52"/>
      <c r="I32" s="57"/>
      <c r="J32" s="62"/>
      <c r="K32" s="62"/>
      <c r="L32" s="62"/>
    </row>
    <row r="33" spans="1:12" ht="15" customHeight="1">
      <c r="A33" s="56"/>
      <c r="B33" s="64" t="s">
        <v>202</v>
      </c>
      <c r="C33" s="61"/>
      <c r="D33" s="52"/>
      <c r="F33" s="52"/>
      <c r="G33" s="52"/>
      <c r="H33" s="52"/>
      <c r="I33" s="57"/>
      <c r="J33" s="62"/>
      <c r="K33" s="62"/>
      <c r="L33" s="62"/>
    </row>
    <row r="34" spans="1:12">
      <c r="A34" s="56"/>
      <c r="B34" s="60" t="s">
        <v>192</v>
      </c>
      <c r="C34" s="61">
        <f>A124854870L_Latest</f>
        <v>6.2050000000000001</v>
      </c>
      <c r="D34" s="52"/>
      <c r="F34" s="52"/>
      <c r="G34" s="52"/>
      <c r="H34" s="52"/>
      <c r="I34" s="57"/>
      <c r="J34" s="62"/>
      <c r="K34" s="62"/>
      <c r="L34" s="62"/>
    </row>
    <row r="35" spans="1:12">
      <c r="A35" s="65"/>
      <c r="B35" s="60" t="s">
        <v>193</v>
      </c>
      <c r="C35" s="61">
        <f>A124854874W_Latest</f>
        <v>97.665000000000006</v>
      </c>
      <c r="D35" s="66"/>
      <c r="F35" s="66"/>
      <c r="G35" s="66"/>
      <c r="H35" s="67"/>
      <c r="I35" s="57"/>
      <c r="J35" s="42"/>
      <c r="K35" s="42"/>
      <c r="L35" s="42"/>
    </row>
    <row r="36" spans="1:12">
      <c r="A36" s="42"/>
      <c r="B36" s="60" t="s">
        <v>194</v>
      </c>
      <c r="C36" s="61">
        <f>A124855014R_Latest</f>
        <v>518.98900000000003</v>
      </c>
      <c r="D36" s="42"/>
      <c r="F36" s="42"/>
      <c r="G36" s="42"/>
      <c r="H36" s="42"/>
      <c r="I36" s="68"/>
      <c r="J36" s="42"/>
      <c r="K36" s="42"/>
      <c r="L36" s="42"/>
    </row>
    <row r="37" spans="1:12">
      <c r="A37" s="27"/>
      <c r="B37" s="60" t="s">
        <v>195</v>
      </c>
      <c r="C37" s="61">
        <f>A124854702A_Latest</f>
        <v>197.19200000000001</v>
      </c>
      <c r="D37" s="42"/>
      <c r="F37" s="42"/>
      <c r="G37" s="42"/>
      <c r="H37" s="42"/>
      <c r="I37" s="68"/>
      <c r="J37" s="42"/>
      <c r="K37" s="42"/>
      <c r="L37" s="42"/>
    </row>
    <row r="38" spans="1:12" ht="15" customHeight="1">
      <c r="B38" s="60" t="s">
        <v>196</v>
      </c>
      <c r="C38" s="61">
        <f>A124854970W_Latest</f>
        <v>382.02199999999999</v>
      </c>
    </row>
    <row r="39" spans="1:12" ht="15" customHeight="1">
      <c r="B39" s="60" t="s">
        <v>197</v>
      </c>
      <c r="C39" s="61">
        <f>A124854974F_Latest</f>
        <v>563.45799999999997</v>
      </c>
    </row>
    <row r="40" spans="1:12" ht="15" customHeight="1">
      <c r="B40" s="60" t="s">
        <v>198</v>
      </c>
      <c r="C40" s="61">
        <f>A124854706K_Latest</f>
        <v>156.459</v>
      </c>
    </row>
    <row r="41" spans="1:12" ht="15" customHeight="1">
      <c r="B41" s="64" t="s">
        <v>203</v>
      </c>
      <c r="C41" s="76">
        <f>A124854814V_Latest</f>
        <v>1921.99</v>
      </c>
    </row>
    <row r="42" spans="1:12" ht="15" customHeight="1">
      <c r="B42" s="60"/>
      <c r="C42" s="61"/>
    </row>
    <row r="43" spans="1:12" ht="15" customHeight="1">
      <c r="B43" s="64" t="s">
        <v>204</v>
      </c>
      <c r="C43" s="61"/>
    </row>
    <row r="44" spans="1:12" ht="15" customHeight="1">
      <c r="B44" s="60" t="s">
        <v>192</v>
      </c>
      <c r="C44" s="61">
        <f>A124854882W_Latest</f>
        <v>0.379</v>
      </c>
    </row>
    <row r="45" spans="1:12" ht="15" customHeight="1">
      <c r="B45" s="60" t="s">
        <v>193</v>
      </c>
      <c r="C45" s="61">
        <f>A124855018X_Latest</f>
        <v>4.8959999999999999</v>
      </c>
    </row>
    <row r="46" spans="1:12" ht="15" customHeight="1">
      <c r="B46" s="60" t="s">
        <v>194</v>
      </c>
      <c r="C46" s="61">
        <f>A124854710A_Latest</f>
        <v>8.3339999999999996</v>
      </c>
    </row>
    <row r="47" spans="1:12" ht="15" customHeight="1">
      <c r="B47" s="60" t="s">
        <v>195</v>
      </c>
      <c r="C47" s="61">
        <f>A124854930C_Latest</f>
        <v>4.766</v>
      </c>
    </row>
    <row r="48" spans="1:12" ht="15" customHeight="1">
      <c r="B48" s="60" t="s">
        <v>196</v>
      </c>
      <c r="C48" s="61">
        <f>A124854934L_Latest</f>
        <v>4.593</v>
      </c>
    </row>
    <row r="49" spans="2:3" ht="15" customHeight="1">
      <c r="B49" s="60" t="s">
        <v>197</v>
      </c>
      <c r="C49" s="61">
        <f>A124854778W_Latest</f>
        <v>8.61</v>
      </c>
    </row>
    <row r="50" spans="2:3" ht="15" customHeight="1">
      <c r="B50" s="60" t="s">
        <v>198</v>
      </c>
      <c r="C50" s="61">
        <f>A124854714K_Latest</f>
        <v>3.0579999999999998</v>
      </c>
    </row>
    <row r="51" spans="2:3" ht="15" customHeight="1">
      <c r="B51" s="64" t="s">
        <v>205</v>
      </c>
      <c r="C51" s="76">
        <f>A124854818C_Latest</f>
        <v>34.634999999999998</v>
      </c>
    </row>
    <row r="52" spans="2:3" ht="15" customHeight="1">
      <c r="B52" s="60"/>
      <c r="C52" s="61"/>
    </row>
    <row r="53" spans="2:3" ht="15" customHeight="1">
      <c r="B53" s="64" t="s">
        <v>220</v>
      </c>
      <c r="C53" s="61"/>
    </row>
    <row r="54" spans="2:3" ht="15" customHeight="1">
      <c r="B54" s="60" t="s">
        <v>192</v>
      </c>
      <c r="C54" s="61">
        <f>A124854754C_Latest</f>
        <v>3.3000000000000002E-2</v>
      </c>
    </row>
    <row r="55" spans="2:3" ht="15" customHeight="1">
      <c r="B55" s="60" t="s">
        <v>193</v>
      </c>
      <c r="C55" s="61">
        <f>A124854822V_Latest</f>
        <v>11.691000000000001</v>
      </c>
    </row>
    <row r="56" spans="2:3" ht="15" customHeight="1">
      <c r="B56" s="60" t="s">
        <v>194</v>
      </c>
      <c r="C56" s="61">
        <f>A124854782L_Latest</f>
        <v>36.704999999999998</v>
      </c>
    </row>
    <row r="57" spans="2:3" ht="15" customHeight="1">
      <c r="B57" s="60" t="s">
        <v>195</v>
      </c>
      <c r="C57" s="61">
        <f>A124854826C_Latest</f>
        <v>23.771000000000001</v>
      </c>
    </row>
    <row r="58" spans="2:3" ht="15" customHeight="1">
      <c r="B58" s="60" t="s">
        <v>196</v>
      </c>
      <c r="C58" s="61">
        <f>A124854886F_Latest</f>
        <v>76.230999999999995</v>
      </c>
    </row>
    <row r="59" spans="2:3" ht="15" customHeight="1">
      <c r="B59" s="60" t="s">
        <v>197</v>
      </c>
      <c r="C59" s="61">
        <f>A124854830V_Latest</f>
        <v>335.93599999999998</v>
      </c>
    </row>
    <row r="60" spans="2:3" ht="15" customHeight="1">
      <c r="B60" s="60" t="s">
        <v>198</v>
      </c>
      <c r="C60" s="61">
        <f>A124854786W_Latest</f>
        <v>1014.29</v>
      </c>
    </row>
    <row r="61" spans="2:3" ht="15" customHeight="1">
      <c r="B61" s="64" t="s">
        <v>206</v>
      </c>
      <c r="C61" s="76">
        <f>A124854938W_Latest</f>
        <v>1498.6579999999999</v>
      </c>
    </row>
    <row r="62" spans="2:3" ht="15" customHeight="1">
      <c r="B62" s="64"/>
      <c r="C62" s="61"/>
    </row>
    <row r="63" spans="2:3" ht="15" customHeight="1">
      <c r="B63" s="64" t="s">
        <v>207</v>
      </c>
      <c r="C63" s="61"/>
    </row>
    <row r="64" spans="2:3" ht="15" customHeight="1">
      <c r="B64" s="60" t="s">
        <v>192</v>
      </c>
      <c r="C64" s="61">
        <f>A124854890W_Latest</f>
        <v>6.617</v>
      </c>
    </row>
    <row r="65" spans="2:3" ht="15" customHeight="1">
      <c r="B65" s="60" t="s">
        <v>193</v>
      </c>
      <c r="C65" s="61">
        <f>A124854894F_Latest</f>
        <v>116.973</v>
      </c>
    </row>
    <row r="66" spans="2:3" ht="15" customHeight="1">
      <c r="B66" s="60" t="s">
        <v>194</v>
      </c>
      <c r="C66" s="61">
        <f>A124855022R_Latest</f>
        <v>566.32899999999995</v>
      </c>
    </row>
    <row r="67" spans="2:3" ht="15" customHeight="1">
      <c r="B67" s="60" t="s">
        <v>195</v>
      </c>
      <c r="C67" s="61">
        <f>A124854718V_Latest</f>
        <v>228.44800000000001</v>
      </c>
    </row>
    <row r="68" spans="2:3" ht="15" customHeight="1">
      <c r="B68" s="60" t="s">
        <v>196</v>
      </c>
      <c r="C68" s="61">
        <f>A124854834C_Latest</f>
        <v>467.62200000000001</v>
      </c>
    </row>
    <row r="69" spans="2:3" ht="15" customHeight="1">
      <c r="B69" s="60" t="s">
        <v>197</v>
      </c>
      <c r="C69" s="61">
        <f>A124854758L_Latest</f>
        <v>927.20100000000002</v>
      </c>
    </row>
    <row r="70" spans="2:3" ht="15" customHeight="1">
      <c r="B70" s="60" t="s">
        <v>198</v>
      </c>
      <c r="C70" s="61">
        <f>A124854898R_Latest</f>
        <v>1183.6369999999999</v>
      </c>
    </row>
    <row r="71" spans="2:3" ht="15" customHeight="1">
      <c r="B71" s="64" t="s">
        <v>208</v>
      </c>
      <c r="C71" s="76">
        <f>A124854902V_Latest</f>
        <v>3496.8270000000002</v>
      </c>
    </row>
    <row r="72" spans="2:3" ht="15" customHeight="1">
      <c r="B72" s="60"/>
      <c r="C72" s="60"/>
    </row>
    <row r="73" spans="2:3" ht="15" customHeight="1">
      <c r="B73" s="73" t="s">
        <v>209</v>
      </c>
      <c r="C73" s="78"/>
    </row>
    <row r="74" spans="2:3" ht="15" customHeight="1">
      <c r="B74" s="74" t="s">
        <v>210</v>
      </c>
      <c r="C74" s="50"/>
    </row>
    <row r="75" spans="2:3" ht="15" customHeight="1">
      <c r="B75" s="75" t="s">
        <v>191</v>
      </c>
      <c r="C75" s="61"/>
    </row>
    <row r="76" spans="2:3" ht="15" customHeight="1">
      <c r="B76" s="60" t="s">
        <v>211</v>
      </c>
      <c r="C76" s="61">
        <f>A124854838L_Latest</f>
        <v>4.101</v>
      </c>
    </row>
    <row r="77" spans="2:3" ht="15" customHeight="1">
      <c r="B77" s="60" t="s">
        <v>212</v>
      </c>
      <c r="C77" s="61">
        <f>A124854942L_Latest</f>
        <v>29.218</v>
      </c>
    </row>
    <row r="78" spans="2:3" ht="15" customHeight="1">
      <c r="B78" s="60" t="s">
        <v>213</v>
      </c>
      <c r="C78" s="61">
        <f>A124855030R_Latest</f>
        <v>35.128</v>
      </c>
    </row>
    <row r="79" spans="2:3" ht="15" customHeight="1">
      <c r="B79" s="60" t="s">
        <v>214</v>
      </c>
      <c r="C79" s="61">
        <f>A124854726V_Latest</f>
        <v>4.32</v>
      </c>
    </row>
    <row r="80" spans="2:3" ht="15" customHeight="1">
      <c r="B80" s="64" t="s">
        <v>199</v>
      </c>
      <c r="C80" s="76">
        <f>A124854794W_Latest</f>
        <v>72.766999999999996</v>
      </c>
    </row>
    <row r="81" spans="2:3" ht="15" customHeight="1">
      <c r="B81" s="60"/>
      <c r="C81" s="61"/>
    </row>
    <row r="82" spans="2:3" ht="15" customHeight="1">
      <c r="B82" s="75" t="s">
        <v>200</v>
      </c>
      <c r="C82" s="61"/>
    </row>
    <row r="83" spans="2:3" ht="15" customHeight="1">
      <c r="B83" s="60" t="s">
        <v>211</v>
      </c>
      <c r="C83" s="61">
        <f>A124854730K_Latest</f>
        <v>1.3740000000000001</v>
      </c>
    </row>
    <row r="84" spans="2:3" ht="15" customHeight="1">
      <c r="B84" s="60" t="s">
        <v>212</v>
      </c>
      <c r="C84" s="61">
        <f>A124854990F_Latest</f>
        <v>15.276999999999999</v>
      </c>
    </row>
    <row r="85" spans="2:3" ht="15" customHeight="1">
      <c r="B85" s="60" t="s">
        <v>213</v>
      </c>
      <c r="C85" s="61">
        <f>A124854842C_Latest</f>
        <v>25.32</v>
      </c>
    </row>
    <row r="86" spans="2:3" ht="15" customHeight="1">
      <c r="B86" s="60" t="s">
        <v>214</v>
      </c>
      <c r="C86" s="61">
        <f>A124854762C_Latest</f>
        <v>7.7409999999999997</v>
      </c>
    </row>
    <row r="87" spans="2:3" ht="15" customHeight="1">
      <c r="B87" s="64" t="s">
        <v>201</v>
      </c>
      <c r="C87" s="76">
        <f>A124854946W_Latest</f>
        <v>49.710999999999999</v>
      </c>
    </row>
    <row r="88" spans="2:3" ht="15" customHeight="1">
      <c r="B88" s="60"/>
      <c r="C88" s="61"/>
    </row>
    <row r="89" spans="2:3" ht="15" customHeight="1">
      <c r="B89" s="64" t="s">
        <v>202</v>
      </c>
      <c r="C89" s="61"/>
    </row>
    <row r="90" spans="2:3" ht="15" customHeight="1">
      <c r="B90" s="60" t="s">
        <v>211</v>
      </c>
      <c r="C90" s="61">
        <f>A124854994R_Latest</f>
        <v>5.4749999999999996</v>
      </c>
    </row>
    <row r="91" spans="2:3" ht="15" customHeight="1">
      <c r="B91" s="60" t="s">
        <v>212</v>
      </c>
      <c r="C91" s="61">
        <f>A124854998X_Latest</f>
        <v>44.494999999999997</v>
      </c>
    </row>
    <row r="92" spans="2:3" ht="15" customHeight="1">
      <c r="B92" s="60" t="s">
        <v>213</v>
      </c>
      <c r="C92" s="61">
        <f>A124855038J_Latest</f>
        <v>60.447000000000003</v>
      </c>
    </row>
    <row r="93" spans="2:3" ht="15" customHeight="1">
      <c r="B93" s="60" t="s">
        <v>214</v>
      </c>
      <c r="C93" s="61">
        <f>A124855042X_Latest</f>
        <v>12.061</v>
      </c>
    </row>
    <row r="94" spans="2:3" ht="15" customHeight="1">
      <c r="B94" s="64" t="s">
        <v>203</v>
      </c>
      <c r="C94" s="76">
        <f>A124854734V_Latest</f>
        <v>122.47799999999999</v>
      </c>
    </row>
    <row r="95" spans="2:3" ht="15" customHeight="1">
      <c r="B95" s="60"/>
      <c r="C95" s="61"/>
    </row>
    <row r="96" spans="2:3" ht="15" customHeight="1">
      <c r="B96" s="64" t="s">
        <v>204</v>
      </c>
      <c r="C96" s="61"/>
    </row>
    <row r="97" spans="2:3" ht="15" customHeight="1">
      <c r="B97" s="60" t="s">
        <v>211</v>
      </c>
      <c r="C97" s="61">
        <f>A124854770C_Latest</f>
        <v>0.41599999999999998</v>
      </c>
    </row>
    <row r="98" spans="2:3" ht="15" customHeight="1">
      <c r="B98" s="60" t="s">
        <v>212</v>
      </c>
      <c r="C98" s="61">
        <f>A124854738C_Latest</f>
        <v>2.5979999999999999</v>
      </c>
    </row>
    <row r="99" spans="2:3" ht="15" customHeight="1">
      <c r="B99" s="60" t="s">
        <v>213</v>
      </c>
      <c r="C99" s="61">
        <f>A124855046J_Latest</f>
        <v>3.4569999999999999</v>
      </c>
    </row>
    <row r="100" spans="2:3" ht="15" customHeight="1">
      <c r="B100" s="60" t="s">
        <v>214</v>
      </c>
      <c r="C100" s="61">
        <f>A124855050X_Latest</f>
        <v>0.41599999999999998</v>
      </c>
    </row>
    <row r="101" spans="2:3" ht="15" customHeight="1">
      <c r="B101" s="64" t="s">
        <v>205</v>
      </c>
      <c r="C101" s="76">
        <f>A124854914C_Latest</f>
        <v>6.8869999999999996</v>
      </c>
    </row>
    <row r="102" spans="2:3" ht="15" customHeight="1">
      <c r="B102" s="60"/>
      <c r="C102" s="61"/>
    </row>
    <row r="103" spans="2:3" ht="15" customHeight="1">
      <c r="B103" s="64" t="s">
        <v>220</v>
      </c>
      <c r="C103" s="61"/>
    </row>
    <row r="104" spans="2:3" ht="15" customHeight="1">
      <c r="B104" s="60" t="s">
        <v>211</v>
      </c>
      <c r="C104" s="61">
        <f>A124854918L_Latest</f>
        <v>3.7970000000000002</v>
      </c>
    </row>
    <row r="105" spans="2:3" ht="15" customHeight="1">
      <c r="B105" s="60" t="s">
        <v>212</v>
      </c>
      <c r="C105" s="61">
        <f>A124854742V_Latest</f>
        <v>13.856</v>
      </c>
    </row>
    <row r="106" spans="2:3" ht="15" customHeight="1">
      <c r="B106" s="60" t="s">
        <v>213</v>
      </c>
      <c r="C106" s="61">
        <f>A124854802K_Latest</f>
        <v>32.064999999999998</v>
      </c>
    </row>
    <row r="107" spans="2:3" ht="15" customHeight="1">
      <c r="B107" s="60" t="s">
        <v>214</v>
      </c>
      <c r="C107" s="61">
        <f>A124854922C_Latest</f>
        <v>111.074</v>
      </c>
    </row>
    <row r="108" spans="2:3" ht="15" customHeight="1">
      <c r="B108" s="64" t="s">
        <v>206</v>
      </c>
      <c r="C108" s="76">
        <f>A124854958F_Latest</f>
        <v>160.792</v>
      </c>
    </row>
    <row r="109" spans="2:3" ht="15" customHeight="1">
      <c r="B109" s="64"/>
      <c r="C109" s="61"/>
    </row>
    <row r="110" spans="2:3" ht="15" customHeight="1">
      <c r="B110" s="64" t="s">
        <v>207</v>
      </c>
      <c r="C110" s="61"/>
    </row>
    <row r="111" spans="2:3" ht="15" customHeight="1">
      <c r="B111" s="60" t="s">
        <v>211</v>
      </c>
      <c r="C111" s="61">
        <f>A124854806V_Latest</f>
        <v>9.6869999999999994</v>
      </c>
    </row>
    <row r="112" spans="2:3" ht="15" customHeight="1">
      <c r="B112" s="60" t="s">
        <v>212</v>
      </c>
      <c r="C112" s="61">
        <f>A124854858W_Latest</f>
        <v>61.774000000000001</v>
      </c>
    </row>
    <row r="113" spans="2:3" ht="15" customHeight="1">
      <c r="B113" s="60" t="s">
        <v>213</v>
      </c>
      <c r="C113" s="61">
        <f>A124854862L_Latest</f>
        <v>96.403999999999996</v>
      </c>
    </row>
    <row r="114" spans="2:3" ht="15" customHeight="1">
      <c r="B114" s="60" t="s">
        <v>214</v>
      </c>
      <c r="C114" s="61">
        <f>A124854774L_Latest</f>
        <v>125.211</v>
      </c>
    </row>
    <row r="115" spans="2:3" ht="15" customHeight="1">
      <c r="B115" s="64" t="s">
        <v>215</v>
      </c>
      <c r="C115" s="76">
        <f>A124855006R_Latest</f>
        <v>293.07600000000002</v>
      </c>
    </row>
    <row r="116" spans="2:3" ht="15" customHeight="1">
      <c r="B116" s="69"/>
      <c r="C116" s="69"/>
    </row>
    <row r="117" spans="2:3" ht="15" customHeight="1">
      <c r="B117" s="27" t="str">
        <f ca="1">"© Commonwealth of Australia "&amp;YEAR(TODAY())</f>
        <v>© Commonwealth of Australia 2022</v>
      </c>
      <c r="C117" s="70"/>
    </row>
  </sheetData>
  <mergeCells count="3">
    <mergeCell ref="B5:L5"/>
    <mergeCell ref="B6:L6"/>
    <mergeCell ref="A8:H8"/>
  </mergeCells>
  <hyperlinks>
    <hyperlink ref="B117" r:id="rId1" display="© Commonwealth of Australia 2015" xr:uid="{7078C760-8A20-4304-979E-786F5E0E746C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B877-D16A-4E36-9419-99B908799531}">
  <sheetPr>
    <pageSetUpPr fitToPage="1"/>
  </sheetPr>
  <dimension ref="A1:L117"/>
  <sheetViews>
    <sheetView zoomScaleNormal="100" workbookViewId="0">
      <pane ySplit="10" topLeftCell="A11" activePane="bottomLeft" state="frozen"/>
      <selection activeCell="C11" sqref="C11"/>
      <selection pane="bottomLeft" activeCell="C14" sqref="C14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95" customHeight="1">
      <c r="A2" s="10"/>
      <c r="B2" s="29" t="s">
        <v>169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1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1.2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95" customHeight="1">
      <c r="A5" s="28"/>
      <c r="B5" s="85" t="str">
        <f>Contents!B5</f>
        <v>6224.0.55.001 Labour Force Status of Families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15.95" customHeight="1">
      <c r="A6" s="28"/>
      <c r="B6" s="86" t="str">
        <f>Contents!B6</f>
        <v>Table 10. Families with no dependent children by characteristics of wives, partners and mothers</v>
      </c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15.95" customHeight="1">
      <c r="A7" s="28"/>
      <c r="B7" s="30" t="str">
        <f>Contents!B7</f>
        <v>Released at 11:30 am (Canberra time) Tue 18 Oct 2022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customHeight="1">
      <c r="A8" s="87" t="str">
        <f>Contents!C12</f>
        <v>Table 10.2 - Time Series IDs</v>
      </c>
      <c r="B8" s="87"/>
      <c r="C8" s="87"/>
      <c r="D8" s="87"/>
      <c r="E8" s="87"/>
      <c r="F8" s="87"/>
      <c r="G8" s="87"/>
      <c r="H8" s="87"/>
      <c r="I8" s="31"/>
      <c r="J8" s="32"/>
      <c r="K8" s="33"/>
      <c r="L8" s="33"/>
    </row>
    <row r="9" spans="1:12">
      <c r="A9" s="34"/>
      <c r="B9" s="35"/>
      <c r="C9" s="36">
        <v>44713</v>
      </c>
      <c r="D9" s="37"/>
      <c r="E9" s="37"/>
      <c r="F9" s="38"/>
      <c r="G9" s="39"/>
      <c r="H9" s="40"/>
      <c r="I9" s="41"/>
      <c r="J9" s="42"/>
      <c r="K9" s="42"/>
      <c r="L9" s="42"/>
    </row>
    <row r="10" spans="1:12">
      <c r="A10" s="34"/>
      <c r="B10" s="43"/>
      <c r="C10" s="44" t="s">
        <v>188</v>
      </c>
      <c r="D10" s="45"/>
      <c r="E10" s="45"/>
      <c r="F10" s="46"/>
      <c r="G10" s="47"/>
      <c r="H10" s="47"/>
      <c r="I10" s="47"/>
      <c r="J10" s="42"/>
      <c r="K10" s="42"/>
      <c r="L10" s="42"/>
    </row>
    <row r="11" spans="1:12" ht="15" customHeight="1">
      <c r="A11" s="48"/>
      <c r="B11" s="72" t="s">
        <v>189</v>
      </c>
      <c r="C11" s="77"/>
      <c r="D11" s="45"/>
      <c r="E11" s="45"/>
      <c r="F11" s="46"/>
      <c r="G11" s="47"/>
      <c r="H11" s="47"/>
      <c r="I11" s="47"/>
      <c r="J11" s="42"/>
      <c r="K11" s="42"/>
      <c r="L11" s="42"/>
    </row>
    <row r="12" spans="1:12">
      <c r="A12" s="49"/>
      <c r="B12" s="74" t="s">
        <v>190</v>
      </c>
      <c r="C12" s="51"/>
      <c r="E12" s="55"/>
    </row>
    <row r="13" spans="1:12">
      <c r="A13" s="56"/>
      <c r="B13" s="75" t="s">
        <v>191</v>
      </c>
      <c r="E13" s="59"/>
    </row>
    <row r="14" spans="1:12">
      <c r="A14" s="56"/>
      <c r="B14" s="60" t="s">
        <v>192</v>
      </c>
      <c r="C14" s="17" t="s">
        <v>91</v>
      </c>
      <c r="E14" s="63"/>
    </row>
    <row r="15" spans="1:12">
      <c r="A15" s="56"/>
      <c r="B15" s="60" t="s">
        <v>193</v>
      </c>
      <c r="C15" s="17" t="s">
        <v>92</v>
      </c>
      <c r="E15" s="42"/>
    </row>
    <row r="16" spans="1:12">
      <c r="A16" s="56"/>
      <c r="B16" s="60" t="s">
        <v>194</v>
      </c>
      <c r="C16" s="17" t="s">
        <v>93</v>
      </c>
      <c r="E16" s="42"/>
    </row>
    <row r="17" spans="1:5" ht="15" customHeight="1">
      <c r="A17" s="56"/>
      <c r="B17" s="60" t="s">
        <v>195</v>
      </c>
      <c r="C17" s="17" t="s">
        <v>94</v>
      </c>
      <c r="E17" s="42"/>
    </row>
    <row r="18" spans="1:5">
      <c r="A18" s="56"/>
      <c r="B18" s="60" t="s">
        <v>196</v>
      </c>
      <c r="C18" s="17" t="s">
        <v>95</v>
      </c>
      <c r="E18" s="42"/>
    </row>
    <row r="19" spans="1:5">
      <c r="A19" s="56"/>
      <c r="B19" s="60" t="s">
        <v>197</v>
      </c>
      <c r="C19" s="17" t="s">
        <v>96</v>
      </c>
      <c r="E19" s="42"/>
    </row>
    <row r="20" spans="1:5">
      <c r="A20" s="56"/>
      <c r="B20" s="60" t="s">
        <v>198</v>
      </c>
      <c r="C20" s="17" t="s">
        <v>97</v>
      </c>
      <c r="E20" s="42"/>
    </row>
    <row r="21" spans="1:5">
      <c r="A21" s="56"/>
      <c r="B21" s="64" t="s">
        <v>199</v>
      </c>
      <c r="C21" s="17" t="s">
        <v>98</v>
      </c>
      <c r="E21" s="42"/>
    </row>
    <row r="22" spans="1:5">
      <c r="A22" s="56"/>
      <c r="B22" s="64"/>
      <c r="C22" s="61"/>
      <c r="E22" s="42"/>
    </row>
    <row r="23" spans="1:5">
      <c r="A23" s="56"/>
      <c r="B23" s="75" t="s">
        <v>200</v>
      </c>
      <c r="C23" s="61"/>
      <c r="E23" s="42"/>
    </row>
    <row r="24" spans="1:5">
      <c r="A24" s="56"/>
      <c r="B24" s="60" t="s">
        <v>192</v>
      </c>
      <c r="C24" s="17" t="s">
        <v>99</v>
      </c>
      <c r="E24" s="42"/>
    </row>
    <row r="25" spans="1:5">
      <c r="A25" s="56"/>
      <c r="B25" s="60" t="s">
        <v>193</v>
      </c>
      <c r="C25" s="17" t="s">
        <v>100</v>
      </c>
      <c r="E25" s="62"/>
    </row>
    <row r="26" spans="1:5">
      <c r="A26" s="56"/>
      <c r="B26" s="60" t="s">
        <v>194</v>
      </c>
      <c r="C26" s="17" t="s">
        <v>101</v>
      </c>
      <c r="E26" s="62"/>
    </row>
    <row r="27" spans="1:5">
      <c r="A27" s="56"/>
      <c r="B27" s="60" t="s">
        <v>195</v>
      </c>
      <c r="C27" s="17" t="s">
        <v>102</v>
      </c>
      <c r="E27" s="62"/>
    </row>
    <row r="28" spans="1:5">
      <c r="A28" s="56"/>
      <c r="B28" s="60" t="s">
        <v>196</v>
      </c>
      <c r="C28" s="17" t="s">
        <v>103</v>
      </c>
      <c r="E28" s="62"/>
    </row>
    <row r="29" spans="1:5">
      <c r="A29" s="56"/>
      <c r="B29" s="60" t="s">
        <v>197</v>
      </c>
      <c r="C29" s="17" t="s">
        <v>104</v>
      </c>
      <c r="E29" s="62"/>
    </row>
    <row r="30" spans="1:5">
      <c r="A30" s="56"/>
      <c r="B30" s="60" t="s">
        <v>198</v>
      </c>
      <c r="C30" s="17" t="s">
        <v>105</v>
      </c>
      <c r="E30" s="62"/>
    </row>
    <row r="31" spans="1:5">
      <c r="A31" s="56"/>
      <c r="B31" s="64" t="s">
        <v>201</v>
      </c>
      <c r="C31" s="17" t="s">
        <v>106</v>
      </c>
      <c r="E31" s="62"/>
    </row>
    <row r="32" spans="1:5">
      <c r="A32" s="56"/>
      <c r="B32" s="60"/>
      <c r="E32" s="62"/>
    </row>
    <row r="33" spans="1:5" ht="15" customHeight="1">
      <c r="A33" s="56"/>
      <c r="B33" s="64" t="s">
        <v>202</v>
      </c>
      <c r="C33" s="61"/>
      <c r="E33" s="62"/>
    </row>
    <row r="34" spans="1:5">
      <c r="A34" s="56"/>
      <c r="B34" s="60" t="s">
        <v>192</v>
      </c>
      <c r="C34" s="17" t="s">
        <v>107</v>
      </c>
      <c r="E34" s="62"/>
    </row>
    <row r="35" spans="1:5">
      <c r="A35" s="65"/>
      <c r="B35" s="60" t="s">
        <v>193</v>
      </c>
      <c r="C35" s="17" t="s">
        <v>108</v>
      </c>
      <c r="E35" s="42"/>
    </row>
    <row r="36" spans="1:5">
      <c r="A36" s="42"/>
      <c r="B36" s="60" t="s">
        <v>194</v>
      </c>
      <c r="C36" s="17" t="s">
        <v>109</v>
      </c>
      <c r="E36" s="42"/>
    </row>
    <row r="37" spans="1:5">
      <c r="A37" s="27"/>
      <c r="B37" s="60" t="s">
        <v>195</v>
      </c>
      <c r="C37" s="17" t="s">
        <v>110</v>
      </c>
      <c r="E37" s="42"/>
    </row>
    <row r="38" spans="1:5" ht="15" customHeight="1">
      <c r="B38" s="60" t="s">
        <v>196</v>
      </c>
      <c r="C38" s="17" t="s">
        <v>111</v>
      </c>
    </row>
    <row r="39" spans="1:5" ht="15" customHeight="1">
      <c r="B39" s="60" t="s">
        <v>197</v>
      </c>
      <c r="C39" s="17" t="s">
        <v>112</v>
      </c>
    </row>
    <row r="40" spans="1:5" ht="15" customHeight="1">
      <c r="B40" s="60" t="s">
        <v>198</v>
      </c>
      <c r="C40" s="17" t="s">
        <v>113</v>
      </c>
    </row>
    <row r="41" spans="1:5" ht="15" customHeight="1">
      <c r="B41" s="64" t="s">
        <v>203</v>
      </c>
      <c r="C41" s="17" t="s">
        <v>114</v>
      </c>
    </row>
    <row r="42" spans="1:5" ht="15" customHeight="1">
      <c r="B42" s="60"/>
      <c r="C42" s="61"/>
    </row>
    <row r="43" spans="1:5" ht="15" customHeight="1">
      <c r="B43" s="64" t="s">
        <v>204</v>
      </c>
      <c r="C43" s="61"/>
    </row>
    <row r="44" spans="1:5" ht="15" customHeight="1">
      <c r="B44" s="60" t="s">
        <v>192</v>
      </c>
      <c r="C44" s="17" t="s">
        <v>115</v>
      </c>
    </row>
    <row r="45" spans="1:5" ht="15" customHeight="1">
      <c r="B45" s="60" t="s">
        <v>193</v>
      </c>
      <c r="C45" s="17" t="s">
        <v>116</v>
      </c>
    </row>
    <row r="46" spans="1:5" ht="15" customHeight="1">
      <c r="B46" s="60" t="s">
        <v>194</v>
      </c>
      <c r="C46" s="17" t="s">
        <v>117</v>
      </c>
    </row>
    <row r="47" spans="1:5" ht="15" customHeight="1">
      <c r="B47" s="60" t="s">
        <v>195</v>
      </c>
      <c r="C47" s="17" t="s">
        <v>118</v>
      </c>
    </row>
    <row r="48" spans="1:5" ht="15" customHeight="1">
      <c r="B48" s="60" t="s">
        <v>196</v>
      </c>
      <c r="C48" s="17" t="s">
        <v>119</v>
      </c>
    </row>
    <row r="49" spans="2:4" ht="15" customHeight="1">
      <c r="B49" s="60" t="s">
        <v>197</v>
      </c>
      <c r="C49" s="17" t="s">
        <v>120</v>
      </c>
    </row>
    <row r="50" spans="2:4" ht="15" customHeight="1">
      <c r="B50" s="60" t="s">
        <v>198</v>
      </c>
      <c r="C50" s="17" t="s">
        <v>121</v>
      </c>
    </row>
    <row r="51" spans="2:4" ht="15" customHeight="1">
      <c r="B51" s="64" t="s">
        <v>205</v>
      </c>
      <c r="C51" s="17" t="s">
        <v>122</v>
      </c>
    </row>
    <row r="52" spans="2:4" ht="15" customHeight="1">
      <c r="B52" s="60"/>
    </row>
    <row r="53" spans="2:4" ht="15" customHeight="1">
      <c r="B53" s="64" t="s">
        <v>220</v>
      </c>
    </row>
    <row r="54" spans="2:4" ht="15" customHeight="1">
      <c r="B54" s="60" t="s">
        <v>192</v>
      </c>
      <c r="C54" s="17" t="s">
        <v>123</v>
      </c>
    </row>
    <row r="55" spans="2:4" ht="15" customHeight="1">
      <c r="B55" s="60" t="s">
        <v>193</v>
      </c>
      <c r="C55" s="17" t="s">
        <v>124</v>
      </c>
    </row>
    <row r="56" spans="2:4" ht="15" customHeight="1">
      <c r="B56" s="60" t="s">
        <v>194</v>
      </c>
      <c r="C56" s="17" t="s">
        <v>125</v>
      </c>
    </row>
    <row r="57" spans="2:4" ht="15" customHeight="1">
      <c r="B57" s="60" t="s">
        <v>195</v>
      </c>
      <c r="C57" s="17" t="s">
        <v>126</v>
      </c>
    </row>
    <row r="58" spans="2:4" ht="15" customHeight="1">
      <c r="B58" s="60" t="s">
        <v>196</v>
      </c>
      <c r="C58" s="17" t="s">
        <v>127</v>
      </c>
    </row>
    <row r="59" spans="2:4" ht="15" customHeight="1">
      <c r="B59" s="60" t="s">
        <v>197</v>
      </c>
      <c r="C59" s="17" t="s">
        <v>128</v>
      </c>
    </row>
    <row r="60" spans="2:4" ht="15" customHeight="1">
      <c r="B60" s="60" t="s">
        <v>198</v>
      </c>
      <c r="C60" s="17" t="s">
        <v>129</v>
      </c>
    </row>
    <row r="61" spans="2:4" ht="15" customHeight="1">
      <c r="B61" s="64" t="s">
        <v>206</v>
      </c>
      <c r="C61" s="17" t="s">
        <v>130</v>
      </c>
    </row>
    <row r="62" spans="2:4" ht="15" customHeight="1">
      <c r="B62" s="64"/>
      <c r="D62" s="61"/>
    </row>
    <row r="63" spans="2:4" ht="15" customHeight="1">
      <c r="B63" s="64" t="s">
        <v>207</v>
      </c>
      <c r="D63" s="61"/>
    </row>
    <row r="64" spans="2:4" ht="15" customHeight="1">
      <c r="B64" s="60" t="s">
        <v>192</v>
      </c>
      <c r="C64" s="17" t="s">
        <v>131</v>
      </c>
    </row>
    <row r="65" spans="2:3" ht="15" customHeight="1">
      <c r="B65" s="60" t="s">
        <v>193</v>
      </c>
      <c r="C65" s="17" t="s">
        <v>132</v>
      </c>
    </row>
    <row r="66" spans="2:3" ht="15" customHeight="1">
      <c r="B66" s="60" t="s">
        <v>194</v>
      </c>
      <c r="C66" s="17" t="s">
        <v>133</v>
      </c>
    </row>
    <row r="67" spans="2:3" ht="15" customHeight="1">
      <c r="B67" s="60" t="s">
        <v>195</v>
      </c>
      <c r="C67" s="17" t="s">
        <v>134</v>
      </c>
    </row>
    <row r="68" spans="2:3" ht="15" customHeight="1">
      <c r="B68" s="60" t="s">
        <v>196</v>
      </c>
      <c r="C68" s="17" t="s">
        <v>135</v>
      </c>
    </row>
    <row r="69" spans="2:3" ht="15" customHeight="1">
      <c r="B69" s="60" t="s">
        <v>197</v>
      </c>
      <c r="C69" s="17" t="s">
        <v>136</v>
      </c>
    </row>
    <row r="70" spans="2:3" ht="15" customHeight="1">
      <c r="B70" s="60" t="s">
        <v>198</v>
      </c>
      <c r="C70" s="17" t="s">
        <v>137</v>
      </c>
    </row>
    <row r="71" spans="2:3" ht="15" customHeight="1">
      <c r="B71" s="64" t="s">
        <v>208</v>
      </c>
      <c r="C71" s="17" t="s">
        <v>138</v>
      </c>
    </row>
    <row r="72" spans="2:3" ht="15" customHeight="1">
      <c r="B72" s="60"/>
      <c r="C72" s="60"/>
    </row>
    <row r="73" spans="2:3" ht="15" customHeight="1">
      <c r="B73" s="73" t="s">
        <v>209</v>
      </c>
      <c r="C73" s="78"/>
    </row>
    <row r="74" spans="2:3" ht="15" customHeight="1">
      <c r="B74" s="74" t="s">
        <v>210</v>
      </c>
      <c r="C74" s="50"/>
    </row>
    <row r="75" spans="2:3" ht="15" customHeight="1">
      <c r="B75" s="75" t="s">
        <v>191</v>
      </c>
      <c r="C75" s="60"/>
    </row>
    <row r="76" spans="2:3" ht="15" customHeight="1">
      <c r="B76" s="60" t="s">
        <v>211</v>
      </c>
      <c r="C76" s="17" t="s">
        <v>139</v>
      </c>
    </row>
    <row r="77" spans="2:3" ht="15" customHeight="1">
      <c r="B77" s="60" t="s">
        <v>212</v>
      </c>
      <c r="C77" s="17" t="s">
        <v>140</v>
      </c>
    </row>
    <row r="78" spans="2:3" ht="15" customHeight="1">
      <c r="B78" s="60" t="s">
        <v>213</v>
      </c>
      <c r="C78" s="17" t="s">
        <v>141</v>
      </c>
    </row>
    <row r="79" spans="2:3" ht="15" customHeight="1">
      <c r="B79" s="60" t="s">
        <v>214</v>
      </c>
      <c r="C79" s="17" t="s">
        <v>142</v>
      </c>
    </row>
    <row r="80" spans="2:3" ht="15" customHeight="1">
      <c r="B80" s="64" t="s">
        <v>199</v>
      </c>
      <c r="C80" s="17" t="s">
        <v>143</v>
      </c>
    </row>
    <row r="81" spans="2:4" ht="15" customHeight="1">
      <c r="B81" s="60"/>
      <c r="C81" s="61"/>
    </row>
    <row r="82" spans="2:4" ht="15" customHeight="1">
      <c r="B82" s="75" t="s">
        <v>200</v>
      </c>
      <c r="C82" s="61"/>
    </row>
    <row r="83" spans="2:4" ht="15" customHeight="1">
      <c r="B83" s="60" t="s">
        <v>211</v>
      </c>
      <c r="C83" s="17" t="s">
        <v>144</v>
      </c>
    </row>
    <row r="84" spans="2:4" ht="15" customHeight="1">
      <c r="B84" s="60" t="s">
        <v>212</v>
      </c>
      <c r="C84" s="17" t="s">
        <v>145</v>
      </c>
    </row>
    <row r="85" spans="2:4" ht="15" customHeight="1">
      <c r="B85" s="60" t="s">
        <v>213</v>
      </c>
      <c r="C85" s="17" t="s">
        <v>146</v>
      </c>
    </row>
    <row r="86" spans="2:4" ht="15" customHeight="1">
      <c r="B86" s="60" t="s">
        <v>214</v>
      </c>
      <c r="C86" s="17" t="s">
        <v>147</v>
      </c>
    </row>
    <row r="87" spans="2:4" ht="15" customHeight="1">
      <c r="B87" s="64" t="s">
        <v>201</v>
      </c>
      <c r="C87" s="17" t="s">
        <v>148</v>
      </c>
    </row>
    <row r="88" spans="2:4" ht="15" customHeight="1">
      <c r="B88" s="60"/>
      <c r="C88" s="61"/>
    </row>
    <row r="89" spans="2:4" ht="15" customHeight="1">
      <c r="B89" s="64" t="s">
        <v>202</v>
      </c>
      <c r="C89" s="61"/>
    </row>
    <row r="90" spans="2:4" ht="15" customHeight="1">
      <c r="B90" s="60" t="s">
        <v>211</v>
      </c>
      <c r="C90" s="17" t="s">
        <v>149</v>
      </c>
    </row>
    <row r="91" spans="2:4" ht="15" customHeight="1">
      <c r="B91" s="60" t="s">
        <v>212</v>
      </c>
      <c r="C91" s="17" t="s">
        <v>150</v>
      </c>
    </row>
    <row r="92" spans="2:4" ht="15" customHeight="1">
      <c r="B92" s="60" t="s">
        <v>213</v>
      </c>
      <c r="C92" s="17" t="s">
        <v>151</v>
      </c>
    </row>
    <row r="93" spans="2:4" ht="15" customHeight="1">
      <c r="B93" s="60" t="s">
        <v>214</v>
      </c>
      <c r="C93" s="17" t="s">
        <v>152</v>
      </c>
    </row>
    <row r="94" spans="2:4" ht="15" customHeight="1">
      <c r="B94" s="64" t="s">
        <v>203</v>
      </c>
      <c r="C94" s="17" t="s">
        <v>153</v>
      </c>
    </row>
    <row r="95" spans="2:4" ht="15" customHeight="1">
      <c r="B95" s="60"/>
      <c r="D95" s="61"/>
    </row>
    <row r="96" spans="2:4" ht="15" customHeight="1">
      <c r="B96" s="64" t="s">
        <v>204</v>
      </c>
    </row>
    <row r="97" spans="2:4" ht="15" customHeight="1">
      <c r="B97" s="60" t="s">
        <v>211</v>
      </c>
      <c r="C97" s="17" t="s">
        <v>154</v>
      </c>
    </row>
    <row r="98" spans="2:4" ht="15" customHeight="1">
      <c r="B98" s="60" t="s">
        <v>212</v>
      </c>
      <c r="C98" s="17" t="s">
        <v>155</v>
      </c>
    </row>
    <row r="99" spans="2:4" ht="15" customHeight="1">
      <c r="B99" s="60" t="s">
        <v>213</v>
      </c>
      <c r="C99" s="17" t="s">
        <v>156</v>
      </c>
    </row>
    <row r="100" spans="2:4" ht="15" customHeight="1">
      <c r="B100" s="60" t="s">
        <v>214</v>
      </c>
      <c r="C100" s="17" t="s">
        <v>157</v>
      </c>
    </row>
    <row r="101" spans="2:4" ht="15" customHeight="1">
      <c r="B101" s="64" t="s">
        <v>205</v>
      </c>
      <c r="C101" s="17" t="s">
        <v>158</v>
      </c>
    </row>
    <row r="102" spans="2:4" ht="15" customHeight="1">
      <c r="B102" s="60"/>
      <c r="D102" s="61"/>
    </row>
    <row r="103" spans="2:4" ht="15" customHeight="1">
      <c r="B103" s="64" t="s">
        <v>220</v>
      </c>
      <c r="D103" s="61"/>
    </row>
    <row r="104" spans="2:4" ht="15" customHeight="1">
      <c r="B104" s="60" t="s">
        <v>211</v>
      </c>
      <c r="C104" s="17" t="s">
        <v>159</v>
      </c>
    </row>
    <row r="105" spans="2:4" ht="15" customHeight="1">
      <c r="B105" s="60" t="s">
        <v>212</v>
      </c>
      <c r="C105" s="17" t="s">
        <v>160</v>
      </c>
    </row>
    <row r="106" spans="2:4" ht="15" customHeight="1">
      <c r="B106" s="60" t="s">
        <v>213</v>
      </c>
      <c r="C106" s="17" t="s">
        <v>161</v>
      </c>
    </row>
    <row r="107" spans="2:4" ht="15" customHeight="1">
      <c r="B107" s="60" t="s">
        <v>214</v>
      </c>
      <c r="C107" s="17" t="s">
        <v>162</v>
      </c>
    </row>
    <row r="108" spans="2:4" ht="15" customHeight="1">
      <c r="B108" s="64" t="s">
        <v>206</v>
      </c>
      <c r="C108" s="17" t="s">
        <v>163</v>
      </c>
    </row>
    <row r="109" spans="2:4" ht="15" customHeight="1">
      <c r="B109" s="64"/>
    </row>
    <row r="110" spans="2:4" ht="15" customHeight="1">
      <c r="B110" s="64" t="s">
        <v>207</v>
      </c>
      <c r="C110" s="61"/>
    </row>
    <row r="111" spans="2:4" ht="15" customHeight="1">
      <c r="B111" s="60" t="s">
        <v>211</v>
      </c>
      <c r="C111" s="17" t="s">
        <v>164</v>
      </c>
    </row>
    <row r="112" spans="2:4" ht="15" customHeight="1">
      <c r="B112" s="60" t="s">
        <v>212</v>
      </c>
      <c r="C112" s="17" t="s">
        <v>165</v>
      </c>
    </row>
    <row r="113" spans="2:3" ht="15" customHeight="1">
      <c r="B113" s="60" t="s">
        <v>213</v>
      </c>
      <c r="C113" s="17" t="s">
        <v>166</v>
      </c>
    </row>
    <row r="114" spans="2:3" ht="15" customHeight="1">
      <c r="B114" s="60" t="s">
        <v>214</v>
      </c>
      <c r="C114" s="17" t="s">
        <v>167</v>
      </c>
    </row>
    <row r="115" spans="2:3" ht="15" customHeight="1">
      <c r="B115" s="64" t="s">
        <v>215</v>
      </c>
      <c r="C115" s="17" t="s">
        <v>168</v>
      </c>
    </row>
    <row r="116" spans="2:3" ht="15" customHeight="1">
      <c r="B116" s="69"/>
      <c r="C116" s="69"/>
    </row>
    <row r="117" spans="2:3" ht="15" customHeight="1">
      <c r="B117" s="27" t="str">
        <f ca="1">"© Commonwealth of Australia "&amp;YEAR(TODAY())</f>
        <v>© Commonwealth of Australia 2022</v>
      </c>
      <c r="C117" s="70"/>
    </row>
  </sheetData>
  <mergeCells count="3">
    <mergeCell ref="B5:L5"/>
    <mergeCell ref="B6:L6"/>
    <mergeCell ref="A8:H8"/>
  </mergeCells>
  <hyperlinks>
    <hyperlink ref="C14" location="A124854966F" display="A124854966F" xr:uid="{13D2603E-4F46-46BA-943F-5A0A54C8D1B1}"/>
    <hyperlink ref="C15" location="A124854878F" display="A124854878F" xr:uid="{53371E8D-E6E3-4012-A92B-B047B2A8D064}"/>
    <hyperlink ref="C16" location="A124854978R" display="A124854978R" xr:uid="{F47635F0-152C-441C-A205-D35FA2005647}"/>
    <hyperlink ref="C17" location="A124854982F" display="A124854982F" xr:uid="{3A2CF416-731C-4E34-B46E-A59C2CA9B1A1}"/>
    <hyperlink ref="C18" location="A124854906C" display="A124854906C" xr:uid="{343043ED-4150-426F-9544-5222B13ACECF}"/>
    <hyperlink ref="C19" location="A124854910V" display="A124854910V" xr:uid="{BC0B7E2E-DB53-450F-86C2-CB9C7F149B77}"/>
    <hyperlink ref="C20" location="A124854950L" display="A124854950L" xr:uid="{5BB31E3F-9A6C-430D-8817-1D95E19BD73C}"/>
    <hyperlink ref="C21" location="A124854850C" display="A124854850C" xr:uid="{8E8D1B9F-5748-4B3F-B601-0DCA3A07DA98}"/>
    <hyperlink ref="C24" location="A124855002F" display="A124855002F" xr:uid="{C2783010-D378-44EA-99F0-888E2FE39B63}"/>
    <hyperlink ref="C25" location="A124854926L" display="A124854926L" xr:uid="{98148208-0DA1-44FB-A232-B5977C24056E}"/>
    <hyperlink ref="C26" location="A124855010F" display="A124855010F" xr:uid="{343E6967-7657-46FD-87D9-A2740FAD7188}"/>
    <hyperlink ref="C27" location="A124854810K" display="A124854810K" xr:uid="{226C4FBC-0192-449E-AAC8-A4D5FBF9D86A}"/>
    <hyperlink ref="C28" location="A124854698W" display="A124854698W" xr:uid="{CAEC180A-0BD9-49E1-8FC8-4C46A9A3569D}"/>
    <hyperlink ref="C29" location="A124854746C" display="A124854746C" xr:uid="{CEBBE432-30E0-48D0-9378-D12919FC0717}"/>
    <hyperlink ref="C30" location="A124854866W" display="A124854866W" xr:uid="{A31F707D-486F-4F81-83F4-44E370AFFC9C}"/>
    <hyperlink ref="C31" location="A124854750V" display="A124854750V" xr:uid="{4687F202-C9A0-4F1F-B3EE-9311DDB4DC58}"/>
    <hyperlink ref="C34" location="A124854870L" display="A124854870L" xr:uid="{30BD616E-14ED-4D12-9FE2-FDB0B1377A36}"/>
    <hyperlink ref="C35" location="A124854874W" display="A124854874W" xr:uid="{73027F20-B8B5-44F7-80A1-8F8B96A3AC52}"/>
    <hyperlink ref="C36" location="A124855014R" display="A124855014R" xr:uid="{5460019A-3910-4376-A7E7-32D75E87DF00}"/>
    <hyperlink ref="C37" location="A124854702A" display="A124854702A" xr:uid="{9C8E29E7-0F81-4768-A895-FE1108D5BE00}"/>
    <hyperlink ref="C38" location="A124854970W" display="A124854970W" xr:uid="{DD055C95-1EAA-4FFC-A4B5-B37862DDF04F}"/>
    <hyperlink ref="C39" location="A124854974F" display="A124854974F" xr:uid="{1F7249F2-9EB7-43C4-8ED1-C47EF8B81050}"/>
    <hyperlink ref="C40" location="A124854706K" display="A124854706K" xr:uid="{C10EB57F-08B8-4482-AE9B-88C8FEEE0337}"/>
    <hyperlink ref="C41" location="A124854814V" display="A124854814V" xr:uid="{C8E18AC2-1047-4D0A-BD33-88F89FA795C9}"/>
    <hyperlink ref="C44" location="A124854882W" display="A124854882W" xr:uid="{2FDEFD06-810E-4A28-8D37-C3423DED5605}"/>
    <hyperlink ref="C45" location="A124855018X" display="A124855018X" xr:uid="{90F399F3-BDAF-4118-A7BF-E52CCE4085DD}"/>
    <hyperlink ref="C46" location="A124854710A" display="A124854710A" xr:uid="{B186461A-2544-4CD7-A729-8C603D001617}"/>
    <hyperlink ref="C47" location="A124854930C" display="A124854930C" xr:uid="{9DDDC34A-C09D-4301-8620-75250E61A53C}"/>
    <hyperlink ref="C48" location="A124854934L" display="A124854934L" xr:uid="{268B1AD6-F9BA-4C79-A130-0BAF46F24D64}"/>
    <hyperlink ref="C49" location="A124854778W" display="A124854778W" xr:uid="{CD5FABDB-D168-4218-9DE6-42F7EFDCD842}"/>
    <hyperlink ref="C50" location="A124854714K" display="A124854714K" xr:uid="{D15E3EE1-1C68-4772-A721-44424748B9DA}"/>
    <hyperlink ref="C51" location="A124854818C" display="A124854818C" xr:uid="{964C94AC-60D7-45E5-A910-AC3FCDFAA6B7}"/>
    <hyperlink ref="C54" location="A124854754C" display="A124854754C" xr:uid="{EB4F2D9D-421A-4A8D-B0A6-F5DA36201403}"/>
    <hyperlink ref="C55" location="A124854822V" display="A124854822V" xr:uid="{0DCD84C9-B102-414C-9295-6D8B3B5F7A0B}"/>
    <hyperlink ref="C56" location="A124854782L" display="A124854782L" xr:uid="{9C59CFC8-25D0-44A2-B237-CCEA04C13B00}"/>
    <hyperlink ref="C57" location="A124854826C" display="A124854826C" xr:uid="{70BD3F3A-ED76-4526-B6FE-F1F560932829}"/>
    <hyperlink ref="C58" location="A124854886F" display="A124854886F" xr:uid="{5DD99502-803F-4899-BA13-564515511F4F}"/>
    <hyperlink ref="C59" location="A124854830V" display="A124854830V" xr:uid="{CFB9E682-95D4-463D-93C9-FD1524C11676}"/>
    <hyperlink ref="C60" location="A124854786W" display="A124854786W" xr:uid="{083B166C-A6A6-4E0E-9E13-97726BD92BBB}"/>
    <hyperlink ref="C61" location="A124854938W" display="A124854938W" xr:uid="{CC74766A-1675-41D4-8608-F20998E3D7E2}"/>
    <hyperlink ref="C64" location="A124854890W" display="A124854890W" xr:uid="{778BB20B-3EE0-458E-9338-35B04D9061C2}"/>
    <hyperlink ref="C65" location="A124854894F" display="A124854894F" xr:uid="{068CB16B-DC64-40E3-BC9B-28C84FFF7E91}"/>
    <hyperlink ref="C66" location="A124855022R" display="A124855022R" xr:uid="{11009CE1-3405-47EC-A78F-8DF52467A046}"/>
    <hyperlink ref="C67" location="A124854718V" display="A124854718V" xr:uid="{52300699-48B3-40CA-BEB0-A068FAA071E4}"/>
    <hyperlink ref="C68" location="A124854834C" display="A124854834C" xr:uid="{6D313CCD-1FCA-41D0-803D-0BAF79D0A1F3}"/>
    <hyperlink ref="C69" location="A124854758L" display="A124854758L" xr:uid="{81340398-0224-4517-9992-68A2424C459B}"/>
    <hyperlink ref="C70" location="A124854898R" display="A124854898R" xr:uid="{70DAED38-DB5F-4D3F-8F1D-2956C856EC22}"/>
    <hyperlink ref="C71" location="A124854902V" display="A124854902V" xr:uid="{07B13645-3DB5-4243-8CFD-0A56B9CA80B9}"/>
    <hyperlink ref="C76" location="A124854838L" display="A124854838L" xr:uid="{21710F18-3D8E-428E-8E36-74109AB7B132}"/>
    <hyperlink ref="C77" location="A124854942L" display="A124854942L" xr:uid="{DE86BB81-1CC7-40AF-97CB-81553376DBE9}"/>
    <hyperlink ref="C78" location="A124855030R" display="A124855030R" xr:uid="{DBE036E9-BABC-43FE-A411-955CAEBC1871}"/>
    <hyperlink ref="C79" location="A124854726V" display="A124854726V" xr:uid="{48C40C23-2331-4F54-899E-DE1901A90C26}"/>
    <hyperlink ref="C80" location="A124854794W" display="A124854794W" xr:uid="{585DECD5-8016-43E3-ABAB-3C0EC834247C}"/>
    <hyperlink ref="C83" location="A124854730K" display="A124854730K" xr:uid="{AF23C027-E288-4D4E-8432-45B8CA7CD806}"/>
    <hyperlink ref="C84" location="A124854990F" display="A124854990F" xr:uid="{4DD648CE-7A8E-4F18-A86F-AE19E79B0371}"/>
    <hyperlink ref="C85" location="A124854842C" display="A124854842C" xr:uid="{1FF90EC5-0557-4DBC-BC0B-102C1C2B7D94}"/>
    <hyperlink ref="C86" location="A124854762C" display="A124854762C" xr:uid="{1B7AEBEC-8463-42BD-94FA-443E8A27DD39}"/>
    <hyperlink ref="C87" location="A124854946W" display="A124854946W" xr:uid="{70385706-830B-4071-AF5E-5F6B7503D229}"/>
    <hyperlink ref="C90" location="A124854994R" display="A124854994R" xr:uid="{F6A896A6-92A8-4D5D-BE0E-636CC43B9EFF}"/>
    <hyperlink ref="C91" location="A124854998X" display="A124854998X" xr:uid="{68F782A5-946E-4662-A3DF-49ABC16719F4}"/>
    <hyperlink ref="C92" location="A124855038J" display="A124855038J" xr:uid="{3002E96B-3689-4CE2-A6F2-DE68023CA08B}"/>
    <hyperlink ref="C93" location="A124855042X" display="A124855042X" xr:uid="{98504A6C-4046-46AA-B930-8BBA47FB0533}"/>
    <hyperlink ref="C94" location="A124854734V" display="A124854734V" xr:uid="{E023A69E-2B17-4AF3-94CC-C963DC6E3A33}"/>
    <hyperlink ref="C97" location="A124854770C" display="A124854770C" xr:uid="{F7B23A39-4CEE-4B56-A098-A829463FB62C}"/>
    <hyperlink ref="C98" location="A124854738C" display="A124854738C" xr:uid="{068F7E0B-A6DC-4EB5-8625-62420403AEA9}"/>
    <hyperlink ref="C99" location="A124855046J" display="A124855046J" xr:uid="{CDC47B93-EB44-4C32-9364-7D8EC7730B6F}"/>
    <hyperlink ref="C100" location="A124855050X" display="A124855050X" xr:uid="{A8D8F507-0FE7-4486-9ED7-01AC467BFA33}"/>
    <hyperlink ref="C101" location="A124854914C" display="A124854914C" xr:uid="{2D250C72-A645-41C8-8F93-EF5EB3C2DC58}"/>
    <hyperlink ref="C104" location="A124854918L" display="A124854918L" xr:uid="{F0668A17-3E94-4457-9637-EE21B985E79A}"/>
    <hyperlink ref="C105" location="A124854742V" display="A124854742V" xr:uid="{DD70AF9D-C4D4-43F7-B8BD-7557D84EE026}"/>
    <hyperlink ref="C106" location="A124854802K" display="A124854802K" xr:uid="{6B46A114-2867-47CA-ACAA-459D8F138D25}"/>
    <hyperlink ref="C107" location="A124854922C" display="A124854922C" xr:uid="{01E2DBEB-B80A-482F-AB6C-EAEDBE045C52}"/>
    <hyperlink ref="C108" location="A124854958F" display="A124854958F" xr:uid="{339A8AF3-3836-46B2-ADBE-FFA4390C7789}"/>
    <hyperlink ref="C111" location="A124854806V" display="A124854806V" xr:uid="{AD193A8A-EFEF-48D6-AACD-7493E71A5AC0}"/>
    <hyperlink ref="C112" location="A124854858W" display="A124854858W" xr:uid="{FCA955AD-D6F6-41BA-B480-85180EEEA5EC}"/>
    <hyperlink ref="C113" location="A124854862L" display="A124854862L" xr:uid="{EA7B3BBC-5B10-4FBB-B259-8A536DAFA411}"/>
    <hyperlink ref="C114" location="A124854774L" display="A124854774L" xr:uid="{7075D085-E01E-4452-9B1E-CEA5BE005807}"/>
    <hyperlink ref="C115" location="A124855006R" display="A124855006R" xr:uid="{238B4327-16B1-4095-92B7-EC35AD47DAF5}"/>
    <hyperlink ref="B117" r:id="rId1" display="© Commonwealth of Australia 2015" xr:uid="{A12555AA-DF05-4EDD-983F-CB218BA2ABCF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1"/>
  <sheetViews>
    <sheetView showGridLines="0" workbookViewId="0">
      <pane ySplit="11" topLeftCell="A12" activePane="bottomLeft" state="frozen"/>
      <selection pane="bottomLeft" activeCell="A12" sqref="A12"/>
    </sheetView>
  </sheetViews>
  <sheetFormatPr defaultColWidth="7.7109375" defaultRowHeight="11.25"/>
  <cols>
    <col min="1" max="1" width="17.85546875" style="10" customWidth="1"/>
    <col min="2" max="2" width="19.140625" style="10" customWidth="1"/>
    <col min="3" max="3" width="30.7109375" style="10" customWidth="1"/>
    <col min="4" max="4" width="7.7109375" style="10"/>
    <col min="5" max="5" width="11" style="10" bestFit="1" customWidth="1"/>
    <col min="6" max="11" width="7.7109375" style="10"/>
    <col min="12" max="12" width="9.7109375" style="10" customWidth="1"/>
    <col min="13" max="25" width="7.7109375" style="10"/>
    <col min="26" max="26" width="7.7109375" style="10" customWidth="1"/>
    <col min="27" max="16384" width="7.7109375" style="10"/>
  </cols>
  <sheetData>
    <row r="2" spans="1:13" ht="12.75">
      <c r="B2" s="12" t="s">
        <v>169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.75">
      <c r="B5" s="13" t="s">
        <v>170</v>
      </c>
    </row>
    <row r="6" spans="1:13" ht="15.75" customHeight="1">
      <c r="B6" s="81" t="s">
        <v>171</v>
      </c>
      <c r="C6" s="81"/>
      <c r="D6" s="81"/>
      <c r="E6" s="81"/>
      <c r="F6" s="81"/>
      <c r="G6" s="81"/>
      <c r="H6" s="81"/>
      <c r="I6" s="81"/>
      <c r="J6" s="81"/>
      <c r="K6" s="81"/>
      <c r="L6" s="81"/>
    </row>
    <row r="8" spans="1:13" ht="15">
      <c r="D8" s="14" t="s">
        <v>172</v>
      </c>
    </row>
    <row r="9" spans="1:13" s="15" customFormat="1"/>
    <row r="10" spans="1:13" ht="22.5" customHeight="1">
      <c r="A10" s="16" t="s">
        <v>173</v>
      </c>
      <c r="B10" s="16"/>
      <c r="C10" s="16"/>
      <c r="D10" s="16" t="s">
        <v>79</v>
      </c>
      <c r="E10" s="16" t="s">
        <v>86</v>
      </c>
      <c r="F10" s="16" t="s">
        <v>83</v>
      </c>
      <c r="G10" s="16" t="s">
        <v>84</v>
      </c>
      <c r="H10" s="16" t="s">
        <v>174</v>
      </c>
      <c r="I10" s="16" t="s">
        <v>78</v>
      </c>
      <c r="J10" s="16" t="s">
        <v>80</v>
      </c>
      <c r="K10" s="16" t="s">
        <v>175</v>
      </c>
      <c r="L10" s="16" t="s">
        <v>82</v>
      </c>
    </row>
    <row r="12" spans="1:13">
      <c r="A12" s="10" t="s">
        <v>0</v>
      </c>
      <c r="D12" s="10" t="s">
        <v>88</v>
      </c>
      <c r="E12" s="17" t="s">
        <v>91</v>
      </c>
      <c r="F12" s="9">
        <v>38504</v>
      </c>
      <c r="G12" s="9">
        <v>44713</v>
      </c>
      <c r="H12" s="10">
        <v>28</v>
      </c>
      <c r="I12" s="18" t="s">
        <v>87</v>
      </c>
      <c r="J12" s="10" t="s">
        <v>89</v>
      </c>
      <c r="K12" s="10" t="s">
        <v>90</v>
      </c>
      <c r="L12" s="10" t="s">
        <v>177</v>
      </c>
    </row>
    <row r="13" spans="1:13">
      <c r="A13" s="10" t="s">
        <v>1</v>
      </c>
      <c r="D13" s="10" t="s">
        <v>88</v>
      </c>
      <c r="E13" s="17" t="s">
        <v>92</v>
      </c>
      <c r="F13" s="9">
        <v>38504</v>
      </c>
      <c r="G13" s="9">
        <v>44713</v>
      </c>
      <c r="H13" s="10">
        <v>28</v>
      </c>
      <c r="I13" s="18" t="s">
        <v>87</v>
      </c>
      <c r="J13" s="10" t="s">
        <v>89</v>
      </c>
      <c r="K13" s="10" t="s">
        <v>90</v>
      </c>
      <c r="L13" s="10" t="s">
        <v>177</v>
      </c>
    </row>
    <row r="14" spans="1:13">
      <c r="A14" s="10" t="s">
        <v>2</v>
      </c>
      <c r="D14" s="10" t="s">
        <v>88</v>
      </c>
      <c r="E14" s="17" t="s">
        <v>93</v>
      </c>
      <c r="F14" s="9">
        <v>38504</v>
      </c>
      <c r="G14" s="9">
        <v>44713</v>
      </c>
      <c r="H14" s="10">
        <v>28</v>
      </c>
      <c r="I14" s="18" t="s">
        <v>87</v>
      </c>
      <c r="J14" s="10" t="s">
        <v>89</v>
      </c>
      <c r="K14" s="10" t="s">
        <v>90</v>
      </c>
      <c r="L14" s="10" t="s">
        <v>177</v>
      </c>
    </row>
    <row r="15" spans="1:13">
      <c r="A15" s="10" t="s">
        <v>3</v>
      </c>
      <c r="D15" s="10" t="s">
        <v>88</v>
      </c>
      <c r="E15" s="17" t="s">
        <v>94</v>
      </c>
      <c r="F15" s="9">
        <v>38504</v>
      </c>
      <c r="G15" s="9">
        <v>44713</v>
      </c>
      <c r="H15" s="10">
        <v>28</v>
      </c>
      <c r="I15" s="18" t="s">
        <v>87</v>
      </c>
      <c r="J15" s="10" t="s">
        <v>89</v>
      </c>
      <c r="K15" s="10" t="s">
        <v>90</v>
      </c>
      <c r="L15" s="10" t="s">
        <v>177</v>
      </c>
    </row>
    <row r="16" spans="1:13">
      <c r="A16" s="10" t="s">
        <v>4</v>
      </c>
      <c r="D16" s="10" t="s">
        <v>88</v>
      </c>
      <c r="E16" s="17" t="s">
        <v>95</v>
      </c>
      <c r="F16" s="9">
        <v>38504</v>
      </c>
      <c r="G16" s="9">
        <v>44713</v>
      </c>
      <c r="H16" s="10">
        <v>28</v>
      </c>
      <c r="I16" s="18" t="s">
        <v>87</v>
      </c>
      <c r="J16" s="10" t="s">
        <v>89</v>
      </c>
      <c r="K16" s="10" t="s">
        <v>90</v>
      </c>
      <c r="L16" s="10" t="s">
        <v>177</v>
      </c>
    </row>
    <row r="17" spans="1:12">
      <c r="A17" s="10" t="s">
        <v>5</v>
      </c>
      <c r="D17" s="10" t="s">
        <v>88</v>
      </c>
      <c r="E17" s="17" t="s">
        <v>96</v>
      </c>
      <c r="F17" s="9">
        <v>38504</v>
      </c>
      <c r="G17" s="9">
        <v>44713</v>
      </c>
      <c r="H17" s="10">
        <v>28</v>
      </c>
      <c r="I17" s="18" t="s">
        <v>87</v>
      </c>
      <c r="J17" s="10" t="s">
        <v>89</v>
      </c>
      <c r="K17" s="10" t="s">
        <v>90</v>
      </c>
      <c r="L17" s="10" t="s">
        <v>177</v>
      </c>
    </row>
    <row r="18" spans="1:12">
      <c r="A18" s="10" t="s">
        <v>6</v>
      </c>
      <c r="D18" s="10" t="s">
        <v>88</v>
      </c>
      <c r="E18" s="17" t="s">
        <v>97</v>
      </c>
      <c r="F18" s="9">
        <v>38504</v>
      </c>
      <c r="G18" s="9">
        <v>44713</v>
      </c>
      <c r="H18" s="10">
        <v>28</v>
      </c>
      <c r="I18" s="18" t="s">
        <v>87</v>
      </c>
      <c r="J18" s="10" t="s">
        <v>89</v>
      </c>
      <c r="K18" s="10" t="s">
        <v>90</v>
      </c>
      <c r="L18" s="10" t="s">
        <v>177</v>
      </c>
    </row>
    <row r="19" spans="1:12">
      <c r="A19" s="10" t="s">
        <v>7</v>
      </c>
      <c r="D19" s="10" t="s">
        <v>88</v>
      </c>
      <c r="E19" s="17" t="s">
        <v>98</v>
      </c>
      <c r="F19" s="9">
        <v>38504</v>
      </c>
      <c r="G19" s="9">
        <v>44713</v>
      </c>
      <c r="H19" s="10">
        <v>28</v>
      </c>
      <c r="I19" s="18" t="s">
        <v>87</v>
      </c>
      <c r="J19" s="10" t="s">
        <v>89</v>
      </c>
      <c r="K19" s="10" t="s">
        <v>90</v>
      </c>
      <c r="L19" s="10" t="s">
        <v>177</v>
      </c>
    </row>
    <row r="20" spans="1:12">
      <c r="A20" s="10" t="s">
        <v>8</v>
      </c>
      <c r="D20" s="10" t="s">
        <v>88</v>
      </c>
      <c r="E20" s="17" t="s">
        <v>99</v>
      </c>
      <c r="F20" s="9">
        <v>38504</v>
      </c>
      <c r="G20" s="9">
        <v>44713</v>
      </c>
      <c r="H20" s="10">
        <v>28</v>
      </c>
      <c r="I20" s="18" t="s">
        <v>87</v>
      </c>
      <c r="J20" s="10" t="s">
        <v>89</v>
      </c>
      <c r="K20" s="10" t="s">
        <v>90</v>
      </c>
      <c r="L20" s="10" t="s">
        <v>177</v>
      </c>
    </row>
    <row r="21" spans="1:12">
      <c r="A21" s="10" t="s">
        <v>9</v>
      </c>
      <c r="D21" s="10" t="s">
        <v>88</v>
      </c>
      <c r="E21" s="17" t="s">
        <v>100</v>
      </c>
      <c r="F21" s="9">
        <v>38504</v>
      </c>
      <c r="G21" s="9">
        <v>44713</v>
      </c>
      <c r="H21" s="10">
        <v>28</v>
      </c>
      <c r="I21" s="18" t="s">
        <v>87</v>
      </c>
      <c r="J21" s="10" t="s">
        <v>89</v>
      </c>
      <c r="K21" s="10" t="s">
        <v>90</v>
      </c>
      <c r="L21" s="10" t="s">
        <v>177</v>
      </c>
    </row>
    <row r="22" spans="1:12">
      <c r="A22" s="10" t="s">
        <v>10</v>
      </c>
      <c r="D22" s="10" t="s">
        <v>88</v>
      </c>
      <c r="E22" s="17" t="s">
        <v>101</v>
      </c>
      <c r="F22" s="9">
        <v>38504</v>
      </c>
      <c r="G22" s="9">
        <v>44713</v>
      </c>
      <c r="H22" s="10">
        <v>28</v>
      </c>
      <c r="I22" s="18" t="s">
        <v>87</v>
      </c>
      <c r="J22" s="10" t="s">
        <v>89</v>
      </c>
      <c r="K22" s="10" t="s">
        <v>90</v>
      </c>
      <c r="L22" s="10" t="s">
        <v>177</v>
      </c>
    </row>
    <row r="23" spans="1:12">
      <c r="A23" s="10" t="s">
        <v>11</v>
      </c>
      <c r="D23" s="10" t="s">
        <v>88</v>
      </c>
      <c r="E23" s="17" t="s">
        <v>102</v>
      </c>
      <c r="F23" s="9">
        <v>38504</v>
      </c>
      <c r="G23" s="9">
        <v>44713</v>
      </c>
      <c r="H23" s="10">
        <v>28</v>
      </c>
      <c r="I23" s="18" t="s">
        <v>87</v>
      </c>
      <c r="J23" s="10" t="s">
        <v>89</v>
      </c>
      <c r="K23" s="10" t="s">
        <v>90</v>
      </c>
      <c r="L23" s="10" t="s">
        <v>177</v>
      </c>
    </row>
    <row r="24" spans="1:12">
      <c r="A24" s="10" t="s">
        <v>12</v>
      </c>
      <c r="D24" s="10" t="s">
        <v>88</v>
      </c>
      <c r="E24" s="17" t="s">
        <v>103</v>
      </c>
      <c r="F24" s="9">
        <v>38504</v>
      </c>
      <c r="G24" s="9">
        <v>44713</v>
      </c>
      <c r="H24" s="10">
        <v>28</v>
      </c>
      <c r="I24" s="18" t="s">
        <v>87</v>
      </c>
      <c r="J24" s="10" t="s">
        <v>89</v>
      </c>
      <c r="K24" s="10" t="s">
        <v>90</v>
      </c>
      <c r="L24" s="10" t="s">
        <v>177</v>
      </c>
    </row>
    <row r="25" spans="1:12">
      <c r="A25" s="10" t="s">
        <v>13</v>
      </c>
      <c r="D25" s="10" t="s">
        <v>88</v>
      </c>
      <c r="E25" s="17" t="s">
        <v>104</v>
      </c>
      <c r="F25" s="9">
        <v>38504</v>
      </c>
      <c r="G25" s="9">
        <v>44713</v>
      </c>
      <c r="H25" s="10">
        <v>28</v>
      </c>
      <c r="I25" s="18" t="s">
        <v>87</v>
      </c>
      <c r="J25" s="10" t="s">
        <v>89</v>
      </c>
      <c r="K25" s="10" t="s">
        <v>90</v>
      </c>
      <c r="L25" s="10" t="s">
        <v>177</v>
      </c>
    </row>
    <row r="26" spans="1:12">
      <c r="A26" s="10" t="s">
        <v>14</v>
      </c>
      <c r="D26" s="10" t="s">
        <v>88</v>
      </c>
      <c r="E26" s="17" t="s">
        <v>105</v>
      </c>
      <c r="F26" s="9">
        <v>38504</v>
      </c>
      <c r="G26" s="9">
        <v>44713</v>
      </c>
      <c r="H26" s="10">
        <v>28</v>
      </c>
      <c r="I26" s="18" t="s">
        <v>87</v>
      </c>
      <c r="J26" s="10" t="s">
        <v>89</v>
      </c>
      <c r="K26" s="10" t="s">
        <v>90</v>
      </c>
      <c r="L26" s="10" t="s">
        <v>177</v>
      </c>
    </row>
    <row r="27" spans="1:12">
      <c r="A27" s="10" t="s">
        <v>15</v>
      </c>
      <c r="D27" s="10" t="s">
        <v>88</v>
      </c>
      <c r="E27" s="17" t="s">
        <v>106</v>
      </c>
      <c r="F27" s="9">
        <v>38504</v>
      </c>
      <c r="G27" s="9">
        <v>44713</v>
      </c>
      <c r="H27" s="10">
        <v>28</v>
      </c>
      <c r="I27" s="18" t="s">
        <v>87</v>
      </c>
      <c r="J27" s="10" t="s">
        <v>89</v>
      </c>
      <c r="K27" s="10" t="s">
        <v>90</v>
      </c>
      <c r="L27" s="10" t="s">
        <v>177</v>
      </c>
    </row>
    <row r="28" spans="1:12">
      <c r="A28" s="10" t="s">
        <v>16</v>
      </c>
      <c r="D28" s="10" t="s">
        <v>88</v>
      </c>
      <c r="E28" s="17" t="s">
        <v>107</v>
      </c>
      <c r="F28" s="9">
        <v>38504</v>
      </c>
      <c r="G28" s="9">
        <v>44713</v>
      </c>
      <c r="H28" s="10">
        <v>28</v>
      </c>
      <c r="I28" s="18" t="s">
        <v>87</v>
      </c>
      <c r="J28" s="10" t="s">
        <v>89</v>
      </c>
      <c r="K28" s="10" t="s">
        <v>90</v>
      </c>
      <c r="L28" s="10" t="s">
        <v>177</v>
      </c>
    </row>
    <row r="29" spans="1:12">
      <c r="A29" s="10" t="s">
        <v>17</v>
      </c>
      <c r="D29" s="10" t="s">
        <v>88</v>
      </c>
      <c r="E29" s="17" t="s">
        <v>108</v>
      </c>
      <c r="F29" s="9">
        <v>38504</v>
      </c>
      <c r="G29" s="9">
        <v>44713</v>
      </c>
      <c r="H29" s="10">
        <v>28</v>
      </c>
      <c r="I29" s="18" t="s">
        <v>87</v>
      </c>
      <c r="J29" s="10" t="s">
        <v>89</v>
      </c>
      <c r="K29" s="10" t="s">
        <v>90</v>
      </c>
      <c r="L29" s="10" t="s">
        <v>177</v>
      </c>
    </row>
    <row r="30" spans="1:12">
      <c r="A30" s="10" t="s">
        <v>18</v>
      </c>
      <c r="D30" s="10" t="s">
        <v>88</v>
      </c>
      <c r="E30" s="17" t="s">
        <v>109</v>
      </c>
      <c r="F30" s="9">
        <v>38504</v>
      </c>
      <c r="G30" s="9">
        <v>44713</v>
      </c>
      <c r="H30" s="10">
        <v>28</v>
      </c>
      <c r="I30" s="18" t="s">
        <v>87</v>
      </c>
      <c r="J30" s="10" t="s">
        <v>89</v>
      </c>
      <c r="K30" s="10" t="s">
        <v>90</v>
      </c>
      <c r="L30" s="10" t="s">
        <v>177</v>
      </c>
    </row>
    <row r="31" spans="1:12">
      <c r="A31" s="10" t="s">
        <v>19</v>
      </c>
      <c r="D31" s="10" t="s">
        <v>88</v>
      </c>
      <c r="E31" s="17" t="s">
        <v>110</v>
      </c>
      <c r="F31" s="9">
        <v>38504</v>
      </c>
      <c r="G31" s="9">
        <v>44713</v>
      </c>
      <c r="H31" s="10">
        <v>28</v>
      </c>
      <c r="I31" s="18" t="s">
        <v>87</v>
      </c>
      <c r="J31" s="10" t="s">
        <v>89</v>
      </c>
      <c r="K31" s="10" t="s">
        <v>90</v>
      </c>
      <c r="L31" s="10" t="s">
        <v>177</v>
      </c>
    </row>
    <row r="32" spans="1:12">
      <c r="A32" s="10" t="s">
        <v>20</v>
      </c>
      <c r="D32" s="10" t="s">
        <v>88</v>
      </c>
      <c r="E32" s="17" t="s">
        <v>111</v>
      </c>
      <c r="F32" s="9">
        <v>38504</v>
      </c>
      <c r="G32" s="9">
        <v>44713</v>
      </c>
      <c r="H32" s="10">
        <v>28</v>
      </c>
      <c r="I32" s="18" t="s">
        <v>87</v>
      </c>
      <c r="J32" s="10" t="s">
        <v>89</v>
      </c>
      <c r="K32" s="10" t="s">
        <v>90</v>
      </c>
      <c r="L32" s="10" t="s">
        <v>177</v>
      </c>
    </row>
    <row r="33" spans="1:12">
      <c r="A33" s="10" t="s">
        <v>21</v>
      </c>
      <c r="D33" s="10" t="s">
        <v>88</v>
      </c>
      <c r="E33" s="17" t="s">
        <v>112</v>
      </c>
      <c r="F33" s="9">
        <v>38504</v>
      </c>
      <c r="G33" s="9">
        <v>44713</v>
      </c>
      <c r="H33" s="10">
        <v>28</v>
      </c>
      <c r="I33" s="18" t="s">
        <v>87</v>
      </c>
      <c r="J33" s="10" t="s">
        <v>89</v>
      </c>
      <c r="K33" s="10" t="s">
        <v>90</v>
      </c>
      <c r="L33" s="10" t="s">
        <v>177</v>
      </c>
    </row>
    <row r="34" spans="1:12">
      <c r="A34" s="10" t="s">
        <v>22</v>
      </c>
      <c r="D34" s="10" t="s">
        <v>88</v>
      </c>
      <c r="E34" s="17" t="s">
        <v>113</v>
      </c>
      <c r="F34" s="9">
        <v>38504</v>
      </c>
      <c r="G34" s="9">
        <v>44713</v>
      </c>
      <c r="H34" s="10">
        <v>28</v>
      </c>
      <c r="I34" s="18" t="s">
        <v>87</v>
      </c>
      <c r="J34" s="10" t="s">
        <v>89</v>
      </c>
      <c r="K34" s="10" t="s">
        <v>90</v>
      </c>
      <c r="L34" s="10" t="s">
        <v>177</v>
      </c>
    </row>
    <row r="35" spans="1:12">
      <c r="A35" s="10" t="s">
        <v>23</v>
      </c>
      <c r="D35" s="10" t="s">
        <v>88</v>
      </c>
      <c r="E35" s="17" t="s">
        <v>114</v>
      </c>
      <c r="F35" s="9">
        <v>38504</v>
      </c>
      <c r="G35" s="9">
        <v>44713</v>
      </c>
      <c r="H35" s="10">
        <v>28</v>
      </c>
      <c r="I35" s="18" t="s">
        <v>87</v>
      </c>
      <c r="J35" s="10" t="s">
        <v>89</v>
      </c>
      <c r="K35" s="10" t="s">
        <v>90</v>
      </c>
      <c r="L35" s="10" t="s">
        <v>177</v>
      </c>
    </row>
    <row r="36" spans="1:12">
      <c r="A36" s="10" t="s">
        <v>24</v>
      </c>
      <c r="D36" s="10" t="s">
        <v>88</v>
      </c>
      <c r="E36" s="17" t="s">
        <v>115</v>
      </c>
      <c r="F36" s="9">
        <v>38504</v>
      </c>
      <c r="G36" s="9">
        <v>44713</v>
      </c>
      <c r="H36" s="10">
        <v>28</v>
      </c>
      <c r="I36" s="18" t="s">
        <v>87</v>
      </c>
      <c r="J36" s="10" t="s">
        <v>89</v>
      </c>
      <c r="K36" s="10" t="s">
        <v>90</v>
      </c>
      <c r="L36" s="10" t="s">
        <v>177</v>
      </c>
    </row>
    <row r="37" spans="1:12">
      <c r="A37" s="10" t="s">
        <v>25</v>
      </c>
      <c r="D37" s="10" t="s">
        <v>88</v>
      </c>
      <c r="E37" s="17" t="s">
        <v>116</v>
      </c>
      <c r="F37" s="9">
        <v>38504</v>
      </c>
      <c r="G37" s="9">
        <v>44713</v>
      </c>
      <c r="H37" s="10">
        <v>28</v>
      </c>
      <c r="I37" s="18" t="s">
        <v>87</v>
      </c>
      <c r="J37" s="10" t="s">
        <v>89</v>
      </c>
      <c r="K37" s="10" t="s">
        <v>90</v>
      </c>
      <c r="L37" s="10" t="s">
        <v>177</v>
      </c>
    </row>
    <row r="38" spans="1:12">
      <c r="A38" s="10" t="s">
        <v>26</v>
      </c>
      <c r="D38" s="10" t="s">
        <v>88</v>
      </c>
      <c r="E38" s="17" t="s">
        <v>117</v>
      </c>
      <c r="F38" s="9">
        <v>38504</v>
      </c>
      <c r="G38" s="9">
        <v>44713</v>
      </c>
      <c r="H38" s="10">
        <v>28</v>
      </c>
      <c r="I38" s="18" t="s">
        <v>87</v>
      </c>
      <c r="J38" s="10" t="s">
        <v>89</v>
      </c>
      <c r="K38" s="10" t="s">
        <v>90</v>
      </c>
      <c r="L38" s="10" t="s">
        <v>177</v>
      </c>
    </row>
    <row r="39" spans="1:12">
      <c r="A39" s="10" t="s">
        <v>27</v>
      </c>
      <c r="D39" s="10" t="s">
        <v>88</v>
      </c>
      <c r="E39" s="17" t="s">
        <v>118</v>
      </c>
      <c r="F39" s="9">
        <v>38504</v>
      </c>
      <c r="G39" s="9">
        <v>44713</v>
      </c>
      <c r="H39" s="10">
        <v>28</v>
      </c>
      <c r="I39" s="18" t="s">
        <v>87</v>
      </c>
      <c r="J39" s="10" t="s">
        <v>89</v>
      </c>
      <c r="K39" s="10" t="s">
        <v>90</v>
      </c>
      <c r="L39" s="10" t="s">
        <v>177</v>
      </c>
    </row>
    <row r="40" spans="1:12">
      <c r="A40" s="10" t="s">
        <v>28</v>
      </c>
      <c r="D40" s="10" t="s">
        <v>88</v>
      </c>
      <c r="E40" s="17" t="s">
        <v>119</v>
      </c>
      <c r="F40" s="9">
        <v>38504</v>
      </c>
      <c r="G40" s="9">
        <v>44713</v>
      </c>
      <c r="H40" s="10">
        <v>28</v>
      </c>
      <c r="I40" s="18" t="s">
        <v>87</v>
      </c>
      <c r="J40" s="10" t="s">
        <v>89</v>
      </c>
      <c r="K40" s="10" t="s">
        <v>90</v>
      </c>
      <c r="L40" s="10" t="s">
        <v>177</v>
      </c>
    </row>
    <row r="41" spans="1:12">
      <c r="A41" s="10" t="s">
        <v>29</v>
      </c>
      <c r="D41" s="10" t="s">
        <v>88</v>
      </c>
      <c r="E41" s="17" t="s">
        <v>120</v>
      </c>
      <c r="F41" s="9">
        <v>38504</v>
      </c>
      <c r="G41" s="9">
        <v>44713</v>
      </c>
      <c r="H41" s="10">
        <v>28</v>
      </c>
      <c r="I41" s="18" t="s">
        <v>87</v>
      </c>
      <c r="J41" s="10" t="s">
        <v>89</v>
      </c>
      <c r="K41" s="10" t="s">
        <v>90</v>
      </c>
      <c r="L41" s="10" t="s">
        <v>177</v>
      </c>
    </row>
    <row r="42" spans="1:12">
      <c r="A42" s="10" t="s">
        <v>30</v>
      </c>
      <c r="D42" s="10" t="s">
        <v>88</v>
      </c>
      <c r="E42" s="17" t="s">
        <v>121</v>
      </c>
      <c r="F42" s="9">
        <v>38504</v>
      </c>
      <c r="G42" s="9">
        <v>44713</v>
      </c>
      <c r="H42" s="10">
        <v>28</v>
      </c>
      <c r="I42" s="18" t="s">
        <v>87</v>
      </c>
      <c r="J42" s="10" t="s">
        <v>89</v>
      </c>
      <c r="K42" s="10" t="s">
        <v>90</v>
      </c>
      <c r="L42" s="10" t="s">
        <v>177</v>
      </c>
    </row>
    <row r="43" spans="1:12">
      <c r="A43" s="10" t="s">
        <v>31</v>
      </c>
      <c r="D43" s="10" t="s">
        <v>88</v>
      </c>
      <c r="E43" s="17" t="s">
        <v>122</v>
      </c>
      <c r="F43" s="9">
        <v>38504</v>
      </c>
      <c r="G43" s="9">
        <v>44713</v>
      </c>
      <c r="H43" s="10">
        <v>28</v>
      </c>
      <c r="I43" s="18" t="s">
        <v>87</v>
      </c>
      <c r="J43" s="10" t="s">
        <v>89</v>
      </c>
      <c r="K43" s="10" t="s">
        <v>90</v>
      </c>
      <c r="L43" s="10" t="s">
        <v>177</v>
      </c>
    </row>
    <row r="44" spans="1:12">
      <c r="A44" s="10" t="s">
        <v>32</v>
      </c>
      <c r="D44" s="10" t="s">
        <v>88</v>
      </c>
      <c r="E44" s="17" t="s">
        <v>123</v>
      </c>
      <c r="F44" s="9">
        <v>38504</v>
      </c>
      <c r="G44" s="9">
        <v>44713</v>
      </c>
      <c r="H44" s="10">
        <v>28</v>
      </c>
      <c r="I44" s="18" t="s">
        <v>87</v>
      </c>
      <c r="J44" s="10" t="s">
        <v>89</v>
      </c>
      <c r="K44" s="10" t="s">
        <v>90</v>
      </c>
      <c r="L44" s="10" t="s">
        <v>177</v>
      </c>
    </row>
    <row r="45" spans="1:12">
      <c r="A45" s="10" t="s">
        <v>33</v>
      </c>
      <c r="D45" s="10" t="s">
        <v>88</v>
      </c>
      <c r="E45" s="17" t="s">
        <v>124</v>
      </c>
      <c r="F45" s="9">
        <v>38504</v>
      </c>
      <c r="G45" s="9">
        <v>44713</v>
      </c>
      <c r="H45" s="10">
        <v>28</v>
      </c>
      <c r="I45" s="18" t="s">
        <v>87</v>
      </c>
      <c r="J45" s="10" t="s">
        <v>89</v>
      </c>
      <c r="K45" s="10" t="s">
        <v>90</v>
      </c>
      <c r="L45" s="10" t="s">
        <v>177</v>
      </c>
    </row>
    <row r="46" spans="1:12">
      <c r="A46" s="10" t="s">
        <v>34</v>
      </c>
      <c r="D46" s="10" t="s">
        <v>88</v>
      </c>
      <c r="E46" s="17" t="s">
        <v>125</v>
      </c>
      <c r="F46" s="9">
        <v>38504</v>
      </c>
      <c r="G46" s="9">
        <v>44713</v>
      </c>
      <c r="H46" s="10">
        <v>28</v>
      </c>
      <c r="I46" s="18" t="s">
        <v>87</v>
      </c>
      <c r="J46" s="10" t="s">
        <v>89</v>
      </c>
      <c r="K46" s="10" t="s">
        <v>90</v>
      </c>
      <c r="L46" s="10" t="s">
        <v>177</v>
      </c>
    </row>
    <row r="47" spans="1:12">
      <c r="A47" s="10" t="s">
        <v>35</v>
      </c>
      <c r="D47" s="10" t="s">
        <v>88</v>
      </c>
      <c r="E47" s="17" t="s">
        <v>126</v>
      </c>
      <c r="F47" s="9">
        <v>38504</v>
      </c>
      <c r="G47" s="9">
        <v>44713</v>
      </c>
      <c r="H47" s="10">
        <v>28</v>
      </c>
      <c r="I47" s="18" t="s">
        <v>87</v>
      </c>
      <c r="J47" s="10" t="s">
        <v>89</v>
      </c>
      <c r="K47" s="10" t="s">
        <v>90</v>
      </c>
      <c r="L47" s="10" t="s">
        <v>177</v>
      </c>
    </row>
    <row r="48" spans="1:12">
      <c r="A48" s="10" t="s">
        <v>36</v>
      </c>
      <c r="D48" s="10" t="s">
        <v>88</v>
      </c>
      <c r="E48" s="17" t="s">
        <v>127</v>
      </c>
      <c r="F48" s="9">
        <v>38504</v>
      </c>
      <c r="G48" s="9">
        <v>44713</v>
      </c>
      <c r="H48" s="10">
        <v>28</v>
      </c>
      <c r="I48" s="18" t="s">
        <v>87</v>
      </c>
      <c r="J48" s="10" t="s">
        <v>89</v>
      </c>
      <c r="K48" s="10" t="s">
        <v>90</v>
      </c>
      <c r="L48" s="10" t="s">
        <v>177</v>
      </c>
    </row>
    <row r="49" spans="1:12">
      <c r="A49" s="10" t="s">
        <v>37</v>
      </c>
      <c r="D49" s="10" t="s">
        <v>88</v>
      </c>
      <c r="E49" s="17" t="s">
        <v>128</v>
      </c>
      <c r="F49" s="9">
        <v>38504</v>
      </c>
      <c r="G49" s="9">
        <v>44713</v>
      </c>
      <c r="H49" s="10">
        <v>28</v>
      </c>
      <c r="I49" s="18" t="s">
        <v>87</v>
      </c>
      <c r="J49" s="10" t="s">
        <v>89</v>
      </c>
      <c r="K49" s="10" t="s">
        <v>90</v>
      </c>
      <c r="L49" s="10" t="s">
        <v>177</v>
      </c>
    </row>
    <row r="50" spans="1:12">
      <c r="A50" s="10" t="s">
        <v>38</v>
      </c>
      <c r="D50" s="10" t="s">
        <v>88</v>
      </c>
      <c r="E50" s="17" t="s">
        <v>129</v>
      </c>
      <c r="F50" s="9">
        <v>38504</v>
      </c>
      <c r="G50" s="9">
        <v>44713</v>
      </c>
      <c r="H50" s="10">
        <v>28</v>
      </c>
      <c r="I50" s="18" t="s">
        <v>87</v>
      </c>
      <c r="J50" s="10" t="s">
        <v>89</v>
      </c>
      <c r="K50" s="10" t="s">
        <v>90</v>
      </c>
      <c r="L50" s="10" t="s">
        <v>177</v>
      </c>
    </row>
    <row r="51" spans="1:12">
      <c r="A51" s="10" t="s">
        <v>39</v>
      </c>
      <c r="D51" s="10" t="s">
        <v>88</v>
      </c>
      <c r="E51" s="17" t="s">
        <v>130</v>
      </c>
      <c r="F51" s="9">
        <v>38504</v>
      </c>
      <c r="G51" s="9">
        <v>44713</v>
      </c>
      <c r="H51" s="10">
        <v>28</v>
      </c>
      <c r="I51" s="18" t="s">
        <v>87</v>
      </c>
      <c r="J51" s="10" t="s">
        <v>89</v>
      </c>
      <c r="K51" s="10" t="s">
        <v>90</v>
      </c>
      <c r="L51" s="10" t="s">
        <v>177</v>
      </c>
    </row>
    <row r="52" spans="1:12">
      <c r="A52" s="10" t="s">
        <v>40</v>
      </c>
      <c r="D52" s="10" t="s">
        <v>88</v>
      </c>
      <c r="E52" s="17" t="s">
        <v>131</v>
      </c>
      <c r="F52" s="9">
        <v>38504</v>
      </c>
      <c r="G52" s="9">
        <v>44713</v>
      </c>
      <c r="H52" s="10">
        <v>28</v>
      </c>
      <c r="I52" s="18" t="s">
        <v>87</v>
      </c>
      <c r="J52" s="10" t="s">
        <v>89</v>
      </c>
      <c r="K52" s="10" t="s">
        <v>90</v>
      </c>
      <c r="L52" s="10" t="s">
        <v>177</v>
      </c>
    </row>
    <row r="53" spans="1:12">
      <c r="A53" s="10" t="s">
        <v>41</v>
      </c>
      <c r="D53" s="10" t="s">
        <v>88</v>
      </c>
      <c r="E53" s="17" t="s">
        <v>132</v>
      </c>
      <c r="F53" s="9">
        <v>38504</v>
      </c>
      <c r="G53" s="9">
        <v>44713</v>
      </c>
      <c r="H53" s="10">
        <v>28</v>
      </c>
      <c r="I53" s="18" t="s">
        <v>87</v>
      </c>
      <c r="J53" s="10" t="s">
        <v>89</v>
      </c>
      <c r="K53" s="10" t="s">
        <v>90</v>
      </c>
      <c r="L53" s="10" t="s">
        <v>177</v>
      </c>
    </row>
    <row r="54" spans="1:12">
      <c r="A54" s="10" t="s">
        <v>42</v>
      </c>
      <c r="D54" s="10" t="s">
        <v>88</v>
      </c>
      <c r="E54" s="17" t="s">
        <v>133</v>
      </c>
      <c r="F54" s="9">
        <v>38504</v>
      </c>
      <c r="G54" s="9">
        <v>44713</v>
      </c>
      <c r="H54" s="10">
        <v>28</v>
      </c>
      <c r="I54" s="18" t="s">
        <v>87</v>
      </c>
      <c r="J54" s="10" t="s">
        <v>89</v>
      </c>
      <c r="K54" s="10" t="s">
        <v>90</v>
      </c>
      <c r="L54" s="10" t="s">
        <v>177</v>
      </c>
    </row>
    <row r="55" spans="1:12">
      <c r="A55" s="10" t="s">
        <v>43</v>
      </c>
      <c r="D55" s="10" t="s">
        <v>88</v>
      </c>
      <c r="E55" s="17" t="s">
        <v>134</v>
      </c>
      <c r="F55" s="9">
        <v>38504</v>
      </c>
      <c r="G55" s="9">
        <v>44713</v>
      </c>
      <c r="H55" s="10">
        <v>28</v>
      </c>
      <c r="I55" s="18" t="s">
        <v>87</v>
      </c>
      <c r="J55" s="10" t="s">
        <v>89</v>
      </c>
      <c r="K55" s="10" t="s">
        <v>90</v>
      </c>
      <c r="L55" s="10" t="s">
        <v>177</v>
      </c>
    </row>
    <row r="56" spans="1:12">
      <c r="A56" s="10" t="s">
        <v>44</v>
      </c>
      <c r="D56" s="10" t="s">
        <v>88</v>
      </c>
      <c r="E56" s="17" t="s">
        <v>135</v>
      </c>
      <c r="F56" s="9">
        <v>38504</v>
      </c>
      <c r="G56" s="9">
        <v>44713</v>
      </c>
      <c r="H56" s="10">
        <v>28</v>
      </c>
      <c r="I56" s="18" t="s">
        <v>87</v>
      </c>
      <c r="J56" s="10" t="s">
        <v>89</v>
      </c>
      <c r="K56" s="10" t="s">
        <v>90</v>
      </c>
      <c r="L56" s="10" t="s">
        <v>177</v>
      </c>
    </row>
    <row r="57" spans="1:12">
      <c r="A57" s="10" t="s">
        <v>45</v>
      </c>
      <c r="D57" s="10" t="s">
        <v>88</v>
      </c>
      <c r="E57" s="17" t="s">
        <v>136</v>
      </c>
      <c r="F57" s="9">
        <v>38504</v>
      </c>
      <c r="G57" s="9">
        <v>44713</v>
      </c>
      <c r="H57" s="10">
        <v>28</v>
      </c>
      <c r="I57" s="18" t="s">
        <v>87</v>
      </c>
      <c r="J57" s="10" t="s">
        <v>89</v>
      </c>
      <c r="K57" s="10" t="s">
        <v>90</v>
      </c>
      <c r="L57" s="10" t="s">
        <v>177</v>
      </c>
    </row>
    <row r="58" spans="1:12">
      <c r="A58" s="10" t="s">
        <v>46</v>
      </c>
      <c r="D58" s="10" t="s">
        <v>88</v>
      </c>
      <c r="E58" s="17" t="s">
        <v>137</v>
      </c>
      <c r="F58" s="9">
        <v>38504</v>
      </c>
      <c r="G58" s="9">
        <v>44713</v>
      </c>
      <c r="H58" s="10">
        <v>28</v>
      </c>
      <c r="I58" s="18" t="s">
        <v>87</v>
      </c>
      <c r="J58" s="10" t="s">
        <v>89</v>
      </c>
      <c r="K58" s="10" t="s">
        <v>90</v>
      </c>
      <c r="L58" s="10" t="s">
        <v>177</v>
      </c>
    </row>
    <row r="59" spans="1:12">
      <c r="A59" s="10" t="s">
        <v>47</v>
      </c>
      <c r="D59" s="10" t="s">
        <v>88</v>
      </c>
      <c r="E59" s="17" t="s">
        <v>138</v>
      </c>
      <c r="F59" s="9">
        <v>38504</v>
      </c>
      <c r="G59" s="9">
        <v>44713</v>
      </c>
      <c r="H59" s="10">
        <v>28</v>
      </c>
      <c r="I59" s="18" t="s">
        <v>87</v>
      </c>
      <c r="J59" s="10" t="s">
        <v>89</v>
      </c>
      <c r="K59" s="10" t="s">
        <v>90</v>
      </c>
      <c r="L59" s="10" t="s">
        <v>177</v>
      </c>
    </row>
    <row r="60" spans="1:12">
      <c r="A60" s="10" t="s">
        <v>48</v>
      </c>
      <c r="D60" s="10" t="s">
        <v>88</v>
      </c>
      <c r="E60" s="17" t="s">
        <v>139</v>
      </c>
      <c r="F60" s="9">
        <v>38504</v>
      </c>
      <c r="G60" s="9">
        <v>44713</v>
      </c>
      <c r="H60" s="10">
        <v>28</v>
      </c>
      <c r="I60" s="18" t="s">
        <v>87</v>
      </c>
      <c r="J60" s="10" t="s">
        <v>89</v>
      </c>
      <c r="K60" s="10" t="s">
        <v>90</v>
      </c>
      <c r="L60" s="10" t="s">
        <v>177</v>
      </c>
    </row>
    <row r="61" spans="1:12">
      <c r="A61" s="10" t="s">
        <v>49</v>
      </c>
      <c r="D61" s="10" t="s">
        <v>88</v>
      </c>
      <c r="E61" s="17" t="s">
        <v>140</v>
      </c>
      <c r="F61" s="9">
        <v>38504</v>
      </c>
      <c r="G61" s="9">
        <v>44713</v>
      </c>
      <c r="H61" s="10">
        <v>28</v>
      </c>
      <c r="I61" s="18" t="s">
        <v>87</v>
      </c>
      <c r="J61" s="10" t="s">
        <v>89</v>
      </c>
      <c r="K61" s="10" t="s">
        <v>90</v>
      </c>
      <c r="L61" s="10" t="s">
        <v>177</v>
      </c>
    </row>
    <row r="62" spans="1:12">
      <c r="A62" s="10" t="s">
        <v>50</v>
      </c>
      <c r="D62" s="10" t="s">
        <v>88</v>
      </c>
      <c r="E62" s="17" t="s">
        <v>141</v>
      </c>
      <c r="F62" s="9">
        <v>38504</v>
      </c>
      <c r="G62" s="9">
        <v>44713</v>
      </c>
      <c r="H62" s="10">
        <v>28</v>
      </c>
      <c r="I62" s="18" t="s">
        <v>87</v>
      </c>
      <c r="J62" s="10" t="s">
        <v>89</v>
      </c>
      <c r="K62" s="10" t="s">
        <v>90</v>
      </c>
      <c r="L62" s="10" t="s">
        <v>177</v>
      </c>
    </row>
    <row r="63" spans="1:12">
      <c r="A63" s="10" t="s">
        <v>51</v>
      </c>
      <c r="D63" s="10" t="s">
        <v>88</v>
      </c>
      <c r="E63" s="17" t="s">
        <v>142</v>
      </c>
      <c r="F63" s="9">
        <v>38504</v>
      </c>
      <c r="G63" s="9">
        <v>44713</v>
      </c>
      <c r="H63" s="10">
        <v>28</v>
      </c>
      <c r="I63" s="18" t="s">
        <v>87</v>
      </c>
      <c r="J63" s="10" t="s">
        <v>89</v>
      </c>
      <c r="K63" s="10" t="s">
        <v>90</v>
      </c>
      <c r="L63" s="10" t="s">
        <v>177</v>
      </c>
    </row>
    <row r="64" spans="1:12">
      <c r="A64" s="10" t="s">
        <v>52</v>
      </c>
      <c r="D64" s="10" t="s">
        <v>88</v>
      </c>
      <c r="E64" s="17" t="s">
        <v>143</v>
      </c>
      <c r="F64" s="9">
        <v>38504</v>
      </c>
      <c r="G64" s="9">
        <v>44713</v>
      </c>
      <c r="H64" s="10">
        <v>28</v>
      </c>
      <c r="I64" s="18" t="s">
        <v>87</v>
      </c>
      <c r="J64" s="10" t="s">
        <v>89</v>
      </c>
      <c r="K64" s="10" t="s">
        <v>90</v>
      </c>
      <c r="L64" s="10" t="s">
        <v>177</v>
      </c>
    </row>
    <row r="65" spans="1:12">
      <c r="A65" s="10" t="s">
        <v>53</v>
      </c>
      <c r="D65" s="10" t="s">
        <v>88</v>
      </c>
      <c r="E65" s="17" t="s">
        <v>144</v>
      </c>
      <c r="F65" s="9">
        <v>38504</v>
      </c>
      <c r="G65" s="9">
        <v>44713</v>
      </c>
      <c r="H65" s="10">
        <v>28</v>
      </c>
      <c r="I65" s="18" t="s">
        <v>87</v>
      </c>
      <c r="J65" s="10" t="s">
        <v>89</v>
      </c>
      <c r="K65" s="10" t="s">
        <v>90</v>
      </c>
      <c r="L65" s="10" t="s">
        <v>177</v>
      </c>
    </row>
    <row r="66" spans="1:12">
      <c r="A66" s="10" t="s">
        <v>54</v>
      </c>
      <c r="D66" s="10" t="s">
        <v>88</v>
      </c>
      <c r="E66" s="17" t="s">
        <v>145</v>
      </c>
      <c r="F66" s="9">
        <v>38504</v>
      </c>
      <c r="G66" s="9">
        <v>44713</v>
      </c>
      <c r="H66" s="10">
        <v>28</v>
      </c>
      <c r="I66" s="18" t="s">
        <v>87</v>
      </c>
      <c r="J66" s="10" t="s">
        <v>89</v>
      </c>
      <c r="K66" s="10" t="s">
        <v>90</v>
      </c>
      <c r="L66" s="10" t="s">
        <v>177</v>
      </c>
    </row>
    <row r="67" spans="1:12">
      <c r="A67" s="10" t="s">
        <v>55</v>
      </c>
      <c r="D67" s="10" t="s">
        <v>88</v>
      </c>
      <c r="E67" s="17" t="s">
        <v>146</v>
      </c>
      <c r="F67" s="9">
        <v>38504</v>
      </c>
      <c r="G67" s="9">
        <v>44713</v>
      </c>
      <c r="H67" s="10">
        <v>28</v>
      </c>
      <c r="I67" s="18" t="s">
        <v>87</v>
      </c>
      <c r="J67" s="10" t="s">
        <v>89</v>
      </c>
      <c r="K67" s="10" t="s">
        <v>90</v>
      </c>
      <c r="L67" s="10" t="s">
        <v>177</v>
      </c>
    </row>
    <row r="68" spans="1:12">
      <c r="A68" s="10" t="s">
        <v>56</v>
      </c>
      <c r="D68" s="10" t="s">
        <v>88</v>
      </c>
      <c r="E68" s="17" t="s">
        <v>147</v>
      </c>
      <c r="F68" s="9">
        <v>38504</v>
      </c>
      <c r="G68" s="9">
        <v>44713</v>
      </c>
      <c r="H68" s="10">
        <v>28</v>
      </c>
      <c r="I68" s="18" t="s">
        <v>87</v>
      </c>
      <c r="J68" s="10" t="s">
        <v>89</v>
      </c>
      <c r="K68" s="10" t="s">
        <v>90</v>
      </c>
      <c r="L68" s="10" t="s">
        <v>177</v>
      </c>
    </row>
    <row r="69" spans="1:12">
      <c r="A69" s="10" t="s">
        <v>57</v>
      </c>
      <c r="D69" s="10" t="s">
        <v>88</v>
      </c>
      <c r="E69" s="17" t="s">
        <v>148</v>
      </c>
      <c r="F69" s="9">
        <v>38504</v>
      </c>
      <c r="G69" s="9">
        <v>44713</v>
      </c>
      <c r="H69" s="10">
        <v>28</v>
      </c>
      <c r="I69" s="18" t="s">
        <v>87</v>
      </c>
      <c r="J69" s="10" t="s">
        <v>89</v>
      </c>
      <c r="K69" s="10" t="s">
        <v>90</v>
      </c>
      <c r="L69" s="10" t="s">
        <v>177</v>
      </c>
    </row>
    <row r="70" spans="1:12">
      <c r="A70" s="10" t="s">
        <v>58</v>
      </c>
      <c r="D70" s="10" t="s">
        <v>88</v>
      </c>
      <c r="E70" s="17" t="s">
        <v>149</v>
      </c>
      <c r="F70" s="9">
        <v>38504</v>
      </c>
      <c r="G70" s="9">
        <v>44713</v>
      </c>
      <c r="H70" s="10">
        <v>28</v>
      </c>
      <c r="I70" s="18" t="s">
        <v>87</v>
      </c>
      <c r="J70" s="10" t="s">
        <v>89</v>
      </c>
      <c r="K70" s="10" t="s">
        <v>90</v>
      </c>
      <c r="L70" s="10" t="s">
        <v>177</v>
      </c>
    </row>
    <row r="71" spans="1:12">
      <c r="A71" s="10" t="s">
        <v>59</v>
      </c>
      <c r="D71" s="10" t="s">
        <v>88</v>
      </c>
      <c r="E71" s="17" t="s">
        <v>150</v>
      </c>
      <c r="F71" s="9">
        <v>38504</v>
      </c>
      <c r="G71" s="9">
        <v>44713</v>
      </c>
      <c r="H71" s="10">
        <v>28</v>
      </c>
      <c r="I71" s="18" t="s">
        <v>87</v>
      </c>
      <c r="J71" s="10" t="s">
        <v>89</v>
      </c>
      <c r="K71" s="10" t="s">
        <v>90</v>
      </c>
      <c r="L71" s="10" t="s">
        <v>177</v>
      </c>
    </row>
    <row r="72" spans="1:12">
      <c r="A72" s="10" t="s">
        <v>60</v>
      </c>
      <c r="D72" s="10" t="s">
        <v>88</v>
      </c>
      <c r="E72" s="17" t="s">
        <v>151</v>
      </c>
      <c r="F72" s="9">
        <v>38504</v>
      </c>
      <c r="G72" s="9">
        <v>44713</v>
      </c>
      <c r="H72" s="10">
        <v>28</v>
      </c>
      <c r="I72" s="18" t="s">
        <v>87</v>
      </c>
      <c r="J72" s="10" t="s">
        <v>89</v>
      </c>
      <c r="K72" s="10" t="s">
        <v>90</v>
      </c>
      <c r="L72" s="10" t="s">
        <v>177</v>
      </c>
    </row>
    <row r="73" spans="1:12">
      <c r="A73" s="10" t="s">
        <v>61</v>
      </c>
      <c r="D73" s="10" t="s">
        <v>88</v>
      </c>
      <c r="E73" s="17" t="s">
        <v>152</v>
      </c>
      <c r="F73" s="9">
        <v>38504</v>
      </c>
      <c r="G73" s="9">
        <v>44713</v>
      </c>
      <c r="H73" s="10">
        <v>28</v>
      </c>
      <c r="I73" s="18" t="s">
        <v>87</v>
      </c>
      <c r="J73" s="10" t="s">
        <v>89</v>
      </c>
      <c r="K73" s="10" t="s">
        <v>90</v>
      </c>
      <c r="L73" s="10" t="s">
        <v>177</v>
      </c>
    </row>
    <row r="74" spans="1:12">
      <c r="A74" s="10" t="s">
        <v>62</v>
      </c>
      <c r="D74" s="10" t="s">
        <v>88</v>
      </c>
      <c r="E74" s="17" t="s">
        <v>153</v>
      </c>
      <c r="F74" s="9">
        <v>38504</v>
      </c>
      <c r="G74" s="9">
        <v>44713</v>
      </c>
      <c r="H74" s="10">
        <v>28</v>
      </c>
      <c r="I74" s="18" t="s">
        <v>87</v>
      </c>
      <c r="J74" s="10" t="s">
        <v>89</v>
      </c>
      <c r="K74" s="10" t="s">
        <v>90</v>
      </c>
      <c r="L74" s="10" t="s">
        <v>177</v>
      </c>
    </row>
    <row r="75" spans="1:12">
      <c r="A75" s="10" t="s">
        <v>63</v>
      </c>
      <c r="D75" s="10" t="s">
        <v>88</v>
      </c>
      <c r="E75" s="17" t="s">
        <v>154</v>
      </c>
      <c r="F75" s="9">
        <v>38504</v>
      </c>
      <c r="G75" s="9">
        <v>44713</v>
      </c>
      <c r="H75" s="10">
        <v>28</v>
      </c>
      <c r="I75" s="18" t="s">
        <v>87</v>
      </c>
      <c r="J75" s="10" t="s">
        <v>89</v>
      </c>
      <c r="K75" s="10" t="s">
        <v>90</v>
      </c>
      <c r="L75" s="10" t="s">
        <v>177</v>
      </c>
    </row>
    <row r="76" spans="1:12">
      <c r="A76" s="10" t="s">
        <v>64</v>
      </c>
      <c r="D76" s="10" t="s">
        <v>88</v>
      </c>
      <c r="E76" s="17" t="s">
        <v>155</v>
      </c>
      <c r="F76" s="9">
        <v>38504</v>
      </c>
      <c r="G76" s="9">
        <v>44713</v>
      </c>
      <c r="H76" s="10">
        <v>28</v>
      </c>
      <c r="I76" s="18" t="s">
        <v>87</v>
      </c>
      <c r="J76" s="10" t="s">
        <v>89</v>
      </c>
      <c r="K76" s="10" t="s">
        <v>90</v>
      </c>
      <c r="L76" s="10" t="s">
        <v>177</v>
      </c>
    </row>
    <row r="77" spans="1:12">
      <c r="A77" s="10" t="s">
        <v>65</v>
      </c>
      <c r="D77" s="10" t="s">
        <v>88</v>
      </c>
      <c r="E77" s="17" t="s">
        <v>156</v>
      </c>
      <c r="F77" s="9">
        <v>38504</v>
      </c>
      <c r="G77" s="9">
        <v>44713</v>
      </c>
      <c r="H77" s="10">
        <v>28</v>
      </c>
      <c r="I77" s="18" t="s">
        <v>87</v>
      </c>
      <c r="J77" s="10" t="s">
        <v>89</v>
      </c>
      <c r="K77" s="10" t="s">
        <v>90</v>
      </c>
      <c r="L77" s="10" t="s">
        <v>177</v>
      </c>
    </row>
    <row r="78" spans="1:12">
      <c r="A78" s="10" t="s">
        <v>66</v>
      </c>
      <c r="D78" s="10" t="s">
        <v>88</v>
      </c>
      <c r="E78" s="17" t="s">
        <v>157</v>
      </c>
      <c r="F78" s="9">
        <v>38504</v>
      </c>
      <c r="G78" s="9">
        <v>44713</v>
      </c>
      <c r="H78" s="10">
        <v>28</v>
      </c>
      <c r="I78" s="18" t="s">
        <v>87</v>
      </c>
      <c r="J78" s="10" t="s">
        <v>89</v>
      </c>
      <c r="K78" s="10" t="s">
        <v>90</v>
      </c>
      <c r="L78" s="10" t="s">
        <v>177</v>
      </c>
    </row>
    <row r="79" spans="1:12">
      <c r="A79" s="10" t="s">
        <v>67</v>
      </c>
      <c r="D79" s="10" t="s">
        <v>88</v>
      </c>
      <c r="E79" s="17" t="s">
        <v>158</v>
      </c>
      <c r="F79" s="9">
        <v>38504</v>
      </c>
      <c r="G79" s="9">
        <v>44713</v>
      </c>
      <c r="H79" s="10">
        <v>28</v>
      </c>
      <c r="I79" s="18" t="s">
        <v>87</v>
      </c>
      <c r="J79" s="10" t="s">
        <v>89</v>
      </c>
      <c r="K79" s="10" t="s">
        <v>90</v>
      </c>
      <c r="L79" s="10" t="s">
        <v>177</v>
      </c>
    </row>
    <row r="80" spans="1:12">
      <c r="A80" s="10" t="s">
        <v>68</v>
      </c>
      <c r="D80" s="10" t="s">
        <v>88</v>
      </c>
      <c r="E80" s="17" t="s">
        <v>159</v>
      </c>
      <c r="F80" s="9">
        <v>38504</v>
      </c>
      <c r="G80" s="9">
        <v>44713</v>
      </c>
      <c r="H80" s="10">
        <v>28</v>
      </c>
      <c r="I80" s="18" t="s">
        <v>87</v>
      </c>
      <c r="J80" s="10" t="s">
        <v>89</v>
      </c>
      <c r="K80" s="10" t="s">
        <v>90</v>
      </c>
      <c r="L80" s="10" t="s">
        <v>177</v>
      </c>
    </row>
    <row r="81" spans="1:12">
      <c r="A81" s="10" t="s">
        <v>69</v>
      </c>
      <c r="D81" s="10" t="s">
        <v>88</v>
      </c>
      <c r="E81" s="17" t="s">
        <v>160</v>
      </c>
      <c r="F81" s="9">
        <v>38504</v>
      </c>
      <c r="G81" s="9">
        <v>44713</v>
      </c>
      <c r="H81" s="10">
        <v>28</v>
      </c>
      <c r="I81" s="18" t="s">
        <v>87</v>
      </c>
      <c r="J81" s="10" t="s">
        <v>89</v>
      </c>
      <c r="K81" s="10" t="s">
        <v>90</v>
      </c>
      <c r="L81" s="10" t="s">
        <v>177</v>
      </c>
    </row>
    <row r="82" spans="1:12">
      <c r="A82" s="10" t="s">
        <v>70</v>
      </c>
      <c r="D82" s="10" t="s">
        <v>88</v>
      </c>
      <c r="E82" s="17" t="s">
        <v>161</v>
      </c>
      <c r="F82" s="9">
        <v>38504</v>
      </c>
      <c r="G82" s="9">
        <v>44713</v>
      </c>
      <c r="H82" s="10">
        <v>28</v>
      </c>
      <c r="I82" s="18" t="s">
        <v>87</v>
      </c>
      <c r="J82" s="10" t="s">
        <v>89</v>
      </c>
      <c r="K82" s="10" t="s">
        <v>90</v>
      </c>
      <c r="L82" s="10" t="s">
        <v>177</v>
      </c>
    </row>
    <row r="83" spans="1:12">
      <c r="A83" s="10" t="s">
        <v>71</v>
      </c>
      <c r="D83" s="10" t="s">
        <v>88</v>
      </c>
      <c r="E83" s="17" t="s">
        <v>162</v>
      </c>
      <c r="F83" s="9">
        <v>38504</v>
      </c>
      <c r="G83" s="9">
        <v>44713</v>
      </c>
      <c r="H83" s="10">
        <v>28</v>
      </c>
      <c r="I83" s="18" t="s">
        <v>87</v>
      </c>
      <c r="J83" s="10" t="s">
        <v>89</v>
      </c>
      <c r="K83" s="10" t="s">
        <v>90</v>
      </c>
      <c r="L83" s="10" t="s">
        <v>177</v>
      </c>
    </row>
    <row r="84" spans="1:12">
      <c r="A84" s="10" t="s">
        <v>72</v>
      </c>
      <c r="D84" s="10" t="s">
        <v>88</v>
      </c>
      <c r="E84" s="17" t="s">
        <v>163</v>
      </c>
      <c r="F84" s="9">
        <v>38504</v>
      </c>
      <c r="G84" s="9">
        <v>44713</v>
      </c>
      <c r="H84" s="10">
        <v>28</v>
      </c>
      <c r="I84" s="18" t="s">
        <v>87</v>
      </c>
      <c r="J84" s="10" t="s">
        <v>89</v>
      </c>
      <c r="K84" s="10" t="s">
        <v>90</v>
      </c>
      <c r="L84" s="10" t="s">
        <v>177</v>
      </c>
    </row>
    <row r="85" spans="1:12">
      <c r="A85" s="10" t="s">
        <v>73</v>
      </c>
      <c r="D85" s="10" t="s">
        <v>88</v>
      </c>
      <c r="E85" s="17" t="s">
        <v>164</v>
      </c>
      <c r="F85" s="9">
        <v>38504</v>
      </c>
      <c r="G85" s="9">
        <v>44713</v>
      </c>
      <c r="H85" s="10">
        <v>28</v>
      </c>
      <c r="I85" s="18" t="s">
        <v>87</v>
      </c>
      <c r="J85" s="10" t="s">
        <v>89</v>
      </c>
      <c r="K85" s="10" t="s">
        <v>90</v>
      </c>
      <c r="L85" s="10" t="s">
        <v>177</v>
      </c>
    </row>
    <row r="86" spans="1:12">
      <c r="A86" s="10" t="s">
        <v>74</v>
      </c>
      <c r="D86" s="10" t="s">
        <v>88</v>
      </c>
      <c r="E86" s="17" t="s">
        <v>165</v>
      </c>
      <c r="F86" s="9">
        <v>38504</v>
      </c>
      <c r="G86" s="9">
        <v>44713</v>
      </c>
      <c r="H86" s="10">
        <v>28</v>
      </c>
      <c r="I86" s="18" t="s">
        <v>87</v>
      </c>
      <c r="J86" s="10" t="s">
        <v>89</v>
      </c>
      <c r="K86" s="10" t="s">
        <v>90</v>
      </c>
      <c r="L86" s="10" t="s">
        <v>177</v>
      </c>
    </row>
    <row r="87" spans="1:12">
      <c r="A87" s="10" t="s">
        <v>75</v>
      </c>
      <c r="D87" s="10" t="s">
        <v>88</v>
      </c>
      <c r="E87" s="17" t="s">
        <v>166</v>
      </c>
      <c r="F87" s="9">
        <v>38504</v>
      </c>
      <c r="G87" s="9">
        <v>44713</v>
      </c>
      <c r="H87" s="10">
        <v>28</v>
      </c>
      <c r="I87" s="18" t="s">
        <v>87</v>
      </c>
      <c r="J87" s="10" t="s">
        <v>89</v>
      </c>
      <c r="K87" s="10" t="s">
        <v>90</v>
      </c>
      <c r="L87" s="10" t="s">
        <v>177</v>
      </c>
    </row>
    <row r="88" spans="1:12">
      <c r="A88" s="10" t="s">
        <v>76</v>
      </c>
      <c r="D88" s="10" t="s">
        <v>88</v>
      </c>
      <c r="E88" s="17" t="s">
        <v>167</v>
      </c>
      <c r="F88" s="9">
        <v>38504</v>
      </c>
      <c r="G88" s="9">
        <v>44713</v>
      </c>
      <c r="H88" s="10">
        <v>28</v>
      </c>
      <c r="I88" s="18" t="s">
        <v>87</v>
      </c>
      <c r="J88" s="10" t="s">
        <v>89</v>
      </c>
      <c r="K88" s="10" t="s">
        <v>90</v>
      </c>
      <c r="L88" s="10" t="s">
        <v>177</v>
      </c>
    </row>
    <row r="89" spans="1:12">
      <c r="A89" s="10" t="s">
        <v>77</v>
      </c>
      <c r="D89" s="10" t="s">
        <v>88</v>
      </c>
      <c r="E89" s="17" t="s">
        <v>168</v>
      </c>
      <c r="F89" s="9">
        <v>38504</v>
      </c>
      <c r="G89" s="9">
        <v>44713</v>
      </c>
      <c r="H89" s="10">
        <v>28</v>
      </c>
      <c r="I89" s="18" t="s">
        <v>87</v>
      </c>
      <c r="J89" s="10" t="s">
        <v>89</v>
      </c>
      <c r="K89" s="10" t="s">
        <v>90</v>
      </c>
      <c r="L89" s="10" t="s">
        <v>177</v>
      </c>
    </row>
    <row r="91" spans="1:12">
      <c r="A91" s="10" t="s">
        <v>176</v>
      </c>
    </row>
  </sheetData>
  <mergeCells count="1">
    <mergeCell ref="B6:L6"/>
  </mergeCells>
  <hyperlinks>
    <hyperlink ref="D8" location="Enquiries!A1" display="Enquiries" xr:uid="{00000000-0004-0000-0000-000000000000}"/>
    <hyperlink ref="E12" location="A124854966F" display="A124854966F" xr:uid="{00000000-0004-0000-0000-000001000000}"/>
    <hyperlink ref="E13" location="A124854878F" display="A124854878F" xr:uid="{00000000-0004-0000-0000-000002000000}"/>
    <hyperlink ref="E14" location="A124854978R" display="A124854978R" xr:uid="{00000000-0004-0000-0000-000003000000}"/>
    <hyperlink ref="E15" location="A124854982F" display="A124854982F" xr:uid="{00000000-0004-0000-0000-000004000000}"/>
    <hyperlink ref="E16" location="A124854906C" display="A124854906C" xr:uid="{00000000-0004-0000-0000-000005000000}"/>
    <hyperlink ref="E17" location="A124854910V" display="A124854910V" xr:uid="{00000000-0004-0000-0000-000006000000}"/>
    <hyperlink ref="E18" location="A124854950L" display="A124854950L" xr:uid="{00000000-0004-0000-0000-000007000000}"/>
    <hyperlink ref="E19" location="A124854850C" display="A124854850C" xr:uid="{00000000-0004-0000-0000-000008000000}"/>
    <hyperlink ref="E20" location="A124855002F" display="A124855002F" xr:uid="{00000000-0004-0000-0000-000009000000}"/>
    <hyperlink ref="E21" location="A124854926L" display="A124854926L" xr:uid="{00000000-0004-0000-0000-00000A000000}"/>
    <hyperlink ref="E22" location="A124855010F" display="A124855010F" xr:uid="{00000000-0004-0000-0000-00000B000000}"/>
    <hyperlink ref="E23" location="A124854810K" display="A124854810K" xr:uid="{00000000-0004-0000-0000-00000C000000}"/>
    <hyperlink ref="E24" location="A124854698W" display="A124854698W" xr:uid="{00000000-0004-0000-0000-00000D000000}"/>
    <hyperlink ref="E25" location="A124854746C" display="A124854746C" xr:uid="{00000000-0004-0000-0000-00000E000000}"/>
    <hyperlink ref="E26" location="A124854866W" display="A124854866W" xr:uid="{00000000-0004-0000-0000-00000F000000}"/>
    <hyperlink ref="E27" location="A124854750V" display="A124854750V" xr:uid="{00000000-0004-0000-0000-000010000000}"/>
    <hyperlink ref="E28" location="A124854870L" display="A124854870L" xr:uid="{00000000-0004-0000-0000-000011000000}"/>
    <hyperlink ref="E29" location="A124854874W" display="A124854874W" xr:uid="{00000000-0004-0000-0000-000012000000}"/>
    <hyperlink ref="E30" location="A124855014R" display="A124855014R" xr:uid="{00000000-0004-0000-0000-000013000000}"/>
    <hyperlink ref="E31" location="A124854702A" display="A124854702A" xr:uid="{00000000-0004-0000-0000-000014000000}"/>
    <hyperlink ref="E32" location="A124854970W" display="A124854970W" xr:uid="{00000000-0004-0000-0000-000015000000}"/>
    <hyperlink ref="E33" location="A124854974F" display="A124854974F" xr:uid="{00000000-0004-0000-0000-000016000000}"/>
    <hyperlink ref="E34" location="A124854706K" display="A124854706K" xr:uid="{00000000-0004-0000-0000-000017000000}"/>
    <hyperlink ref="E35" location="A124854814V" display="A124854814V" xr:uid="{00000000-0004-0000-0000-000018000000}"/>
    <hyperlink ref="E36" location="A124854882W" display="A124854882W" xr:uid="{00000000-0004-0000-0000-000019000000}"/>
    <hyperlink ref="E37" location="A124855018X" display="A124855018X" xr:uid="{00000000-0004-0000-0000-00001A000000}"/>
    <hyperlink ref="E38" location="A124854710A" display="A124854710A" xr:uid="{00000000-0004-0000-0000-00001B000000}"/>
    <hyperlink ref="E39" location="A124854930C" display="A124854930C" xr:uid="{00000000-0004-0000-0000-00001C000000}"/>
    <hyperlink ref="E40" location="A124854934L" display="A124854934L" xr:uid="{00000000-0004-0000-0000-00001D000000}"/>
    <hyperlink ref="E41" location="A124854778W" display="A124854778W" xr:uid="{00000000-0004-0000-0000-00001E000000}"/>
    <hyperlink ref="E42" location="A124854714K" display="A124854714K" xr:uid="{00000000-0004-0000-0000-00001F000000}"/>
    <hyperlink ref="E43" location="A124854818C" display="A124854818C" xr:uid="{00000000-0004-0000-0000-000020000000}"/>
    <hyperlink ref="E44" location="A124854754C" display="A124854754C" xr:uid="{00000000-0004-0000-0000-000021000000}"/>
    <hyperlink ref="E45" location="A124854822V" display="A124854822V" xr:uid="{00000000-0004-0000-0000-000022000000}"/>
    <hyperlink ref="E46" location="A124854782L" display="A124854782L" xr:uid="{00000000-0004-0000-0000-000023000000}"/>
    <hyperlink ref="E47" location="A124854826C" display="A124854826C" xr:uid="{00000000-0004-0000-0000-000024000000}"/>
    <hyperlink ref="E48" location="A124854886F" display="A124854886F" xr:uid="{00000000-0004-0000-0000-000025000000}"/>
    <hyperlink ref="E49" location="A124854830V" display="A124854830V" xr:uid="{00000000-0004-0000-0000-000026000000}"/>
    <hyperlink ref="E50" location="A124854786W" display="A124854786W" xr:uid="{00000000-0004-0000-0000-000027000000}"/>
    <hyperlink ref="E51" location="A124854938W" display="A124854938W" xr:uid="{00000000-0004-0000-0000-000028000000}"/>
    <hyperlink ref="E52" location="A124854890W" display="A124854890W" xr:uid="{00000000-0004-0000-0000-000029000000}"/>
    <hyperlink ref="E53" location="A124854894F" display="A124854894F" xr:uid="{00000000-0004-0000-0000-00002A000000}"/>
    <hyperlink ref="E54" location="A124855022R" display="A124855022R" xr:uid="{00000000-0004-0000-0000-00002B000000}"/>
    <hyperlink ref="E55" location="A124854718V" display="A124854718V" xr:uid="{00000000-0004-0000-0000-00002C000000}"/>
    <hyperlink ref="E56" location="A124854834C" display="A124854834C" xr:uid="{00000000-0004-0000-0000-00002D000000}"/>
    <hyperlink ref="E57" location="A124854758L" display="A124854758L" xr:uid="{00000000-0004-0000-0000-00002E000000}"/>
    <hyperlink ref="E58" location="A124854898R" display="A124854898R" xr:uid="{00000000-0004-0000-0000-00002F000000}"/>
    <hyperlink ref="E59" location="A124854902V" display="A124854902V" xr:uid="{00000000-0004-0000-0000-000030000000}"/>
    <hyperlink ref="E60" location="A124854838L" display="A124854838L" xr:uid="{00000000-0004-0000-0000-000031000000}"/>
    <hyperlink ref="E61" location="A124854942L" display="A124854942L" xr:uid="{00000000-0004-0000-0000-000032000000}"/>
    <hyperlink ref="E62" location="A124855030R" display="A124855030R" xr:uid="{00000000-0004-0000-0000-000033000000}"/>
    <hyperlink ref="E63" location="A124854726V" display="A124854726V" xr:uid="{00000000-0004-0000-0000-000034000000}"/>
    <hyperlink ref="E64" location="A124854794W" display="A124854794W" xr:uid="{00000000-0004-0000-0000-000035000000}"/>
    <hyperlink ref="E65" location="A124854730K" display="A124854730K" xr:uid="{00000000-0004-0000-0000-000036000000}"/>
    <hyperlink ref="E66" location="A124854990F" display="A124854990F" xr:uid="{00000000-0004-0000-0000-000037000000}"/>
    <hyperlink ref="E67" location="A124854842C" display="A124854842C" xr:uid="{00000000-0004-0000-0000-000038000000}"/>
    <hyperlink ref="E68" location="A124854762C" display="A124854762C" xr:uid="{00000000-0004-0000-0000-000039000000}"/>
    <hyperlink ref="E69" location="A124854946W" display="A124854946W" xr:uid="{00000000-0004-0000-0000-00003A000000}"/>
    <hyperlink ref="E70" location="A124854994R" display="A124854994R" xr:uid="{00000000-0004-0000-0000-00003B000000}"/>
    <hyperlink ref="E71" location="A124854998X" display="A124854998X" xr:uid="{00000000-0004-0000-0000-00003C000000}"/>
    <hyperlink ref="E72" location="A124855038J" display="A124855038J" xr:uid="{00000000-0004-0000-0000-00003D000000}"/>
    <hyperlink ref="E73" location="A124855042X" display="A124855042X" xr:uid="{00000000-0004-0000-0000-00003E000000}"/>
    <hyperlink ref="E74" location="A124854734V" display="A124854734V" xr:uid="{00000000-0004-0000-0000-00003F000000}"/>
    <hyperlink ref="E75" location="A124854770C" display="A124854770C" xr:uid="{00000000-0004-0000-0000-000040000000}"/>
    <hyperlink ref="E76" location="A124854738C" display="A124854738C" xr:uid="{00000000-0004-0000-0000-000041000000}"/>
    <hyperlink ref="E77" location="A124855046J" display="A124855046J" xr:uid="{00000000-0004-0000-0000-000042000000}"/>
    <hyperlink ref="E78" location="A124855050X" display="A124855050X" xr:uid="{00000000-0004-0000-0000-000043000000}"/>
    <hyperlink ref="E79" location="A124854914C" display="A124854914C" xr:uid="{00000000-0004-0000-0000-000044000000}"/>
    <hyperlink ref="E80" location="A124854918L" display="A124854918L" xr:uid="{00000000-0004-0000-0000-000045000000}"/>
    <hyperlink ref="E81" location="A124854742V" display="A124854742V" xr:uid="{00000000-0004-0000-0000-000046000000}"/>
    <hyperlink ref="E82" location="A124854802K" display="A124854802K" xr:uid="{00000000-0004-0000-0000-000047000000}"/>
    <hyperlink ref="E83" location="A124854922C" display="A124854922C" xr:uid="{00000000-0004-0000-0000-000048000000}"/>
    <hyperlink ref="E84" location="A124854958F" display="A124854958F" xr:uid="{00000000-0004-0000-0000-000049000000}"/>
    <hyperlink ref="E85" location="A124854806V" display="A124854806V" xr:uid="{00000000-0004-0000-0000-00004A000000}"/>
    <hyperlink ref="E86" location="A124854858W" display="A124854858W" xr:uid="{00000000-0004-0000-0000-00004B000000}"/>
    <hyperlink ref="E87" location="A124854862L" display="A124854862L" xr:uid="{00000000-0004-0000-0000-00004C000000}"/>
    <hyperlink ref="E88" location="A124854774L" display="A124854774L" xr:uid="{00000000-0004-0000-0000-00004D000000}"/>
    <hyperlink ref="E89" location="A124855006R" display="A124855006R" xr:uid="{00000000-0004-0000-0000-00004E00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3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79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</row>
    <row r="2" spans="1:79">
      <c r="A2" s="4" t="s">
        <v>78</v>
      </c>
      <c r="B2" s="7" t="s">
        <v>87</v>
      </c>
      <c r="C2" s="7" t="s">
        <v>87</v>
      </c>
      <c r="D2" s="7" t="s">
        <v>87</v>
      </c>
      <c r="E2" s="7" t="s">
        <v>87</v>
      </c>
      <c r="F2" s="7" t="s">
        <v>87</v>
      </c>
      <c r="G2" s="7" t="s">
        <v>87</v>
      </c>
      <c r="H2" s="7" t="s">
        <v>87</v>
      </c>
      <c r="I2" s="7" t="s">
        <v>87</v>
      </c>
      <c r="J2" s="7" t="s">
        <v>87</v>
      </c>
      <c r="K2" s="7" t="s">
        <v>87</v>
      </c>
      <c r="L2" s="7" t="s">
        <v>87</v>
      </c>
      <c r="M2" s="7" t="s">
        <v>87</v>
      </c>
      <c r="N2" s="7" t="s">
        <v>87</v>
      </c>
      <c r="O2" s="7" t="s">
        <v>87</v>
      </c>
      <c r="P2" s="7" t="s">
        <v>87</v>
      </c>
      <c r="Q2" s="7" t="s">
        <v>87</v>
      </c>
      <c r="R2" s="7" t="s">
        <v>87</v>
      </c>
      <c r="S2" s="7" t="s">
        <v>87</v>
      </c>
      <c r="T2" s="7" t="s">
        <v>87</v>
      </c>
      <c r="U2" s="7" t="s">
        <v>87</v>
      </c>
      <c r="V2" s="7" t="s">
        <v>87</v>
      </c>
      <c r="W2" s="7" t="s">
        <v>87</v>
      </c>
      <c r="X2" s="7" t="s">
        <v>87</v>
      </c>
      <c r="Y2" s="7" t="s">
        <v>87</v>
      </c>
      <c r="Z2" s="7" t="s">
        <v>87</v>
      </c>
      <c r="AA2" s="7" t="s">
        <v>87</v>
      </c>
      <c r="AB2" s="7" t="s">
        <v>87</v>
      </c>
      <c r="AC2" s="7" t="s">
        <v>87</v>
      </c>
      <c r="AD2" s="7" t="s">
        <v>87</v>
      </c>
      <c r="AE2" s="7" t="s">
        <v>87</v>
      </c>
      <c r="AF2" s="7" t="s">
        <v>87</v>
      </c>
      <c r="AG2" s="7" t="s">
        <v>87</v>
      </c>
      <c r="AH2" s="7" t="s">
        <v>87</v>
      </c>
      <c r="AI2" s="7" t="s">
        <v>87</v>
      </c>
      <c r="AJ2" s="7" t="s">
        <v>87</v>
      </c>
      <c r="AK2" s="7" t="s">
        <v>87</v>
      </c>
      <c r="AL2" s="7" t="s">
        <v>87</v>
      </c>
      <c r="AM2" s="7" t="s">
        <v>87</v>
      </c>
      <c r="AN2" s="7" t="s">
        <v>87</v>
      </c>
      <c r="AO2" s="7" t="s">
        <v>87</v>
      </c>
      <c r="AP2" s="7" t="s">
        <v>87</v>
      </c>
      <c r="AQ2" s="7" t="s">
        <v>87</v>
      </c>
      <c r="AR2" s="7" t="s">
        <v>87</v>
      </c>
      <c r="AS2" s="7" t="s">
        <v>87</v>
      </c>
      <c r="AT2" s="7" t="s">
        <v>87</v>
      </c>
      <c r="AU2" s="7" t="s">
        <v>87</v>
      </c>
      <c r="AV2" s="7" t="s">
        <v>87</v>
      </c>
      <c r="AW2" s="7" t="s">
        <v>87</v>
      </c>
      <c r="AX2" s="7" t="s">
        <v>87</v>
      </c>
      <c r="AY2" s="7" t="s">
        <v>87</v>
      </c>
      <c r="AZ2" s="7" t="s">
        <v>87</v>
      </c>
      <c r="BA2" s="7" t="s">
        <v>87</v>
      </c>
      <c r="BB2" s="7" t="s">
        <v>87</v>
      </c>
      <c r="BC2" s="7" t="s">
        <v>87</v>
      </c>
      <c r="BD2" s="7" t="s">
        <v>87</v>
      </c>
      <c r="BE2" s="7" t="s">
        <v>87</v>
      </c>
      <c r="BF2" s="7" t="s">
        <v>87</v>
      </c>
      <c r="BG2" s="7" t="s">
        <v>87</v>
      </c>
      <c r="BH2" s="7" t="s">
        <v>87</v>
      </c>
      <c r="BI2" s="7" t="s">
        <v>87</v>
      </c>
      <c r="BJ2" s="7" t="s">
        <v>87</v>
      </c>
      <c r="BK2" s="7" t="s">
        <v>87</v>
      </c>
      <c r="BL2" s="7" t="s">
        <v>87</v>
      </c>
      <c r="BM2" s="7" t="s">
        <v>87</v>
      </c>
      <c r="BN2" s="7" t="s">
        <v>87</v>
      </c>
      <c r="BO2" s="7" t="s">
        <v>87</v>
      </c>
      <c r="BP2" s="7" t="s">
        <v>87</v>
      </c>
      <c r="BQ2" s="7" t="s">
        <v>87</v>
      </c>
      <c r="BR2" s="7" t="s">
        <v>87</v>
      </c>
      <c r="BS2" s="7" t="s">
        <v>87</v>
      </c>
      <c r="BT2" s="7" t="s">
        <v>87</v>
      </c>
      <c r="BU2" s="7" t="s">
        <v>87</v>
      </c>
      <c r="BV2" s="7" t="s">
        <v>87</v>
      </c>
      <c r="BW2" s="7" t="s">
        <v>87</v>
      </c>
      <c r="BX2" s="7" t="s">
        <v>87</v>
      </c>
      <c r="BY2" s="7" t="s">
        <v>87</v>
      </c>
      <c r="BZ2" s="7" t="s">
        <v>87</v>
      </c>
      <c r="CA2" s="7" t="s">
        <v>87</v>
      </c>
    </row>
    <row r="3" spans="1:79">
      <c r="A3" s="4" t="s">
        <v>79</v>
      </c>
      <c r="B3" s="8" t="s">
        <v>88</v>
      </c>
      <c r="C3" s="8" t="s">
        <v>88</v>
      </c>
      <c r="D3" s="8" t="s">
        <v>88</v>
      </c>
      <c r="E3" s="8" t="s">
        <v>88</v>
      </c>
      <c r="F3" s="8" t="s">
        <v>88</v>
      </c>
      <c r="G3" s="8" t="s">
        <v>88</v>
      </c>
      <c r="H3" s="8" t="s">
        <v>88</v>
      </c>
      <c r="I3" s="8" t="s">
        <v>88</v>
      </c>
      <c r="J3" s="8" t="s">
        <v>88</v>
      </c>
      <c r="K3" s="8" t="s">
        <v>88</v>
      </c>
      <c r="L3" s="8" t="s">
        <v>88</v>
      </c>
      <c r="M3" s="8" t="s">
        <v>88</v>
      </c>
      <c r="N3" s="8" t="s">
        <v>88</v>
      </c>
      <c r="O3" s="8" t="s">
        <v>88</v>
      </c>
      <c r="P3" s="8" t="s">
        <v>88</v>
      </c>
      <c r="Q3" s="8" t="s">
        <v>88</v>
      </c>
      <c r="R3" s="8" t="s">
        <v>88</v>
      </c>
      <c r="S3" s="8" t="s">
        <v>88</v>
      </c>
      <c r="T3" s="8" t="s">
        <v>88</v>
      </c>
      <c r="U3" s="8" t="s">
        <v>88</v>
      </c>
      <c r="V3" s="8" t="s">
        <v>88</v>
      </c>
      <c r="W3" s="8" t="s">
        <v>88</v>
      </c>
      <c r="X3" s="8" t="s">
        <v>88</v>
      </c>
      <c r="Y3" s="8" t="s">
        <v>88</v>
      </c>
      <c r="Z3" s="8" t="s">
        <v>88</v>
      </c>
      <c r="AA3" s="8" t="s">
        <v>88</v>
      </c>
      <c r="AB3" s="8" t="s">
        <v>88</v>
      </c>
      <c r="AC3" s="8" t="s">
        <v>88</v>
      </c>
      <c r="AD3" s="8" t="s">
        <v>88</v>
      </c>
      <c r="AE3" s="8" t="s">
        <v>88</v>
      </c>
      <c r="AF3" s="8" t="s">
        <v>88</v>
      </c>
      <c r="AG3" s="8" t="s">
        <v>88</v>
      </c>
      <c r="AH3" s="8" t="s">
        <v>88</v>
      </c>
      <c r="AI3" s="8" t="s">
        <v>88</v>
      </c>
      <c r="AJ3" s="8" t="s">
        <v>88</v>
      </c>
      <c r="AK3" s="8" t="s">
        <v>88</v>
      </c>
      <c r="AL3" s="8" t="s">
        <v>88</v>
      </c>
      <c r="AM3" s="8" t="s">
        <v>88</v>
      </c>
      <c r="AN3" s="8" t="s">
        <v>88</v>
      </c>
      <c r="AO3" s="8" t="s">
        <v>88</v>
      </c>
      <c r="AP3" s="8" t="s">
        <v>88</v>
      </c>
      <c r="AQ3" s="8" t="s">
        <v>88</v>
      </c>
      <c r="AR3" s="8" t="s">
        <v>88</v>
      </c>
      <c r="AS3" s="8" t="s">
        <v>88</v>
      </c>
      <c r="AT3" s="8" t="s">
        <v>88</v>
      </c>
      <c r="AU3" s="8" t="s">
        <v>88</v>
      </c>
      <c r="AV3" s="8" t="s">
        <v>88</v>
      </c>
      <c r="AW3" s="8" t="s">
        <v>88</v>
      </c>
      <c r="AX3" s="8" t="s">
        <v>88</v>
      </c>
      <c r="AY3" s="8" t="s">
        <v>88</v>
      </c>
      <c r="AZ3" s="8" t="s">
        <v>88</v>
      </c>
      <c r="BA3" s="8" t="s">
        <v>88</v>
      </c>
      <c r="BB3" s="8" t="s">
        <v>88</v>
      </c>
      <c r="BC3" s="8" t="s">
        <v>88</v>
      </c>
      <c r="BD3" s="8" t="s">
        <v>88</v>
      </c>
      <c r="BE3" s="8" t="s">
        <v>88</v>
      </c>
      <c r="BF3" s="8" t="s">
        <v>88</v>
      </c>
      <c r="BG3" s="8" t="s">
        <v>88</v>
      </c>
      <c r="BH3" s="8" t="s">
        <v>88</v>
      </c>
      <c r="BI3" s="8" t="s">
        <v>88</v>
      </c>
      <c r="BJ3" s="8" t="s">
        <v>88</v>
      </c>
      <c r="BK3" s="8" t="s">
        <v>88</v>
      </c>
      <c r="BL3" s="8" t="s">
        <v>88</v>
      </c>
      <c r="BM3" s="8" t="s">
        <v>88</v>
      </c>
      <c r="BN3" s="8" t="s">
        <v>88</v>
      </c>
      <c r="BO3" s="8" t="s">
        <v>88</v>
      </c>
      <c r="BP3" s="8" t="s">
        <v>88</v>
      </c>
      <c r="BQ3" s="8" t="s">
        <v>88</v>
      </c>
      <c r="BR3" s="8" t="s">
        <v>88</v>
      </c>
      <c r="BS3" s="8" t="s">
        <v>88</v>
      </c>
      <c r="BT3" s="8" t="s">
        <v>88</v>
      </c>
      <c r="BU3" s="8" t="s">
        <v>88</v>
      </c>
      <c r="BV3" s="8" t="s">
        <v>88</v>
      </c>
      <c r="BW3" s="8" t="s">
        <v>88</v>
      </c>
      <c r="BX3" s="8" t="s">
        <v>88</v>
      </c>
      <c r="BY3" s="8" t="s">
        <v>88</v>
      </c>
      <c r="BZ3" s="8" t="s">
        <v>88</v>
      </c>
      <c r="CA3" s="8" t="s">
        <v>88</v>
      </c>
    </row>
    <row r="4" spans="1:79">
      <c r="A4" s="4" t="s">
        <v>80</v>
      </c>
      <c r="B4" s="8" t="s">
        <v>89</v>
      </c>
      <c r="C4" s="8" t="s">
        <v>89</v>
      </c>
      <c r="D4" s="8" t="s">
        <v>89</v>
      </c>
      <c r="E4" s="8" t="s">
        <v>89</v>
      </c>
      <c r="F4" s="8" t="s">
        <v>89</v>
      </c>
      <c r="G4" s="8" t="s">
        <v>89</v>
      </c>
      <c r="H4" s="8" t="s">
        <v>89</v>
      </c>
      <c r="I4" s="8" t="s">
        <v>89</v>
      </c>
      <c r="J4" s="8" t="s">
        <v>89</v>
      </c>
      <c r="K4" s="8" t="s">
        <v>89</v>
      </c>
      <c r="L4" s="8" t="s">
        <v>89</v>
      </c>
      <c r="M4" s="8" t="s">
        <v>89</v>
      </c>
      <c r="N4" s="8" t="s">
        <v>89</v>
      </c>
      <c r="O4" s="8" t="s">
        <v>89</v>
      </c>
      <c r="P4" s="8" t="s">
        <v>89</v>
      </c>
      <c r="Q4" s="8" t="s">
        <v>89</v>
      </c>
      <c r="R4" s="8" t="s">
        <v>89</v>
      </c>
      <c r="S4" s="8" t="s">
        <v>89</v>
      </c>
      <c r="T4" s="8" t="s">
        <v>89</v>
      </c>
      <c r="U4" s="8" t="s">
        <v>89</v>
      </c>
      <c r="V4" s="8" t="s">
        <v>89</v>
      </c>
      <c r="W4" s="8" t="s">
        <v>89</v>
      </c>
      <c r="X4" s="8" t="s">
        <v>89</v>
      </c>
      <c r="Y4" s="8" t="s">
        <v>89</v>
      </c>
      <c r="Z4" s="8" t="s">
        <v>89</v>
      </c>
      <c r="AA4" s="8" t="s">
        <v>89</v>
      </c>
      <c r="AB4" s="8" t="s">
        <v>89</v>
      </c>
      <c r="AC4" s="8" t="s">
        <v>89</v>
      </c>
      <c r="AD4" s="8" t="s">
        <v>89</v>
      </c>
      <c r="AE4" s="8" t="s">
        <v>89</v>
      </c>
      <c r="AF4" s="8" t="s">
        <v>89</v>
      </c>
      <c r="AG4" s="8" t="s">
        <v>89</v>
      </c>
      <c r="AH4" s="8" t="s">
        <v>89</v>
      </c>
      <c r="AI4" s="8" t="s">
        <v>89</v>
      </c>
      <c r="AJ4" s="8" t="s">
        <v>89</v>
      </c>
      <c r="AK4" s="8" t="s">
        <v>89</v>
      </c>
      <c r="AL4" s="8" t="s">
        <v>89</v>
      </c>
      <c r="AM4" s="8" t="s">
        <v>89</v>
      </c>
      <c r="AN4" s="8" t="s">
        <v>89</v>
      </c>
      <c r="AO4" s="8" t="s">
        <v>89</v>
      </c>
      <c r="AP4" s="8" t="s">
        <v>89</v>
      </c>
      <c r="AQ4" s="8" t="s">
        <v>89</v>
      </c>
      <c r="AR4" s="8" t="s">
        <v>89</v>
      </c>
      <c r="AS4" s="8" t="s">
        <v>89</v>
      </c>
      <c r="AT4" s="8" t="s">
        <v>89</v>
      </c>
      <c r="AU4" s="8" t="s">
        <v>89</v>
      </c>
      <c r="AV4" s="8" t="s">
        <v>89</v>
      </c>
      <c r="AW4" s="8" t="s">
        <v>89</v>
      </c>
      <c r="AX4" s="8" t="s">
        <v>89</v>
      </c>
      <c r="AY4" s="8" t="s">
        <v>89</v>
      </c>
      <c r="AZ4" s="8" t="s">
        <v>89</v>
      </c>
      <c r="BA4" s="8" t="s">
        <v>89</v>
      </c>
      <c r="BB4" s="8" t="s">
        <v>89</v>
      </c>
      <c r="BC4" s="8" t="s">
        <v>89</v>
      </c>
      <c r="BD4" s="8" t="s">
        <v>89</v>
      </c>
      <c r="BE4" s="8" t="s">
        <v>89</v>
      </c>
      <c r="BF4" s="8" t="s">
        <v>89</v>
      </c>
      <c r="BG4" s="8" t="s">
        <v>89</v>
      </c>
      <c r="BH4" s="8" t="s">
        <v>89</v>
      </c>
      <c r="BI4" s="8" t="s">
        <v>89</v>
      </c>
      <c r="BJ4" s="8" t="s">
        <v>89</v>
      </c>
      <c r="BK4" s="8" t="s">
        <v>89</v>
      </c>
      <c r="BL4" s="8" t="s">
        <v>89</v>
      </c>
      <c r="BM4" s="8" t="s">
        <v>89</v>
      </c>
      <c r="BN4" s="8" t="s">
        <v>89</v>
      </c>
      <c r="BO4" s="8" t="s">
        <v>89</v>
      </c>
      <c r="BP4" s="8" t="s">
        <v>89</v>
      </c>
      <c r="BQ4" s="8" t="s">
        <v>89</v>
      </c>
      <c r="BR4" s="8" t="s">
        <v>89</v>
      </c>
      <c r="BS4" s="8" t="s">
        <v>89</v>
      </c>
      <c r="BT4" s="8" t="s">
        <v>89</v>
      </c>
      <c r="BU4" s="8" t="s">
        <v>89</v>
      </c>
      <c r="BV4" s="8" t="s">
        <v>89</v>
      </c>
      <c r="BW4" s="8" t="s">
        <v>89</v>
      </c>
      <c r="BX4" s="8" t="s">
        <v>89</v>
      </c>
      <c r="BY4" s="8" t="s">
        <v>89</v>
      </c>
      <c r="BZ4" s="8" t="s">
        <v>89</v>
      </c>
      <c r="CA4" s="8" t="s">
        <v>89</v>
      </c>
    </row>
    <row r="5" spans="1:79">
      <c r="A5" s="4" t="s">
        <v>81</v>
      </c>
      <c r="B5" s="8" t="s">
        <v>90</v>
      </c>
      <c r="C5" s="8" t="s">
        <v>90</v>
      </c>
      <c r="D5" s="8" t="s">
        <v>90</v>
      </c>
      <c r="E5" s="8" t="s">
        <v>90</v>
      </c>
      <c r="F5" s="8" t="s">
        <v>90</v>
      </c>
      <c r="G5" s="8" t="s">
        <v>90</v>
      </c>
      <c r="H5" s="8" t="s">
        <v>90</v>
      </c>
      <c r="I5" s="8" t="s">
        <v>90</v>
      </c>
      <c r="J5" s="8" t="s">
        <v>90</v>
      </c>
      <c r="K5" s="8" t="s">
        <v>90</v>
      </c>
      <c r="L5" s="8" t="s">
        <v>90</v>
      </c>
      <c r="M5" s="8" t="s">
        <v>90</v>
      </c>
      <c r="N5" s="8" t="s">
        <v>90</v>
      </c>
      <c r="O5" s="8" t="s">
        <v>90</v>
      </c>
      <c r="P5" s="8" t="s">
        <v>90</v>
      </c>
      <c r="Q5" s="8" t="s">
        <v>90</v>
      </c>
      <c r="R5" s="8" t="s">
        <v>90</v>
      </c>
      <c r="S5" s="8" t="s">
        <v>90</v>
      </c>
      <c r="T5" s="8" t="s">
        <v>90</v>
      </c>
      <c r="U5" s="8" t="s">
        <v>90</v>
      </c>
      <c r="V5" s="8" t="s">
        <v>90</v>
      </c>
      <c r="W5" s="8" t="s">
        <v>90</v>
      </c>
      <c r="X5" s="8" t="s">
        <v>90</v>
      </c>
      <c r="Y5" s="8" t="s">
        <v>90</v>
      </c>
      <c r="Z5" s="8" t="s">
        <v>90</v>
      </c>
      <c r="AA5" s="8" t="s">
        <v>90</v>
      </c>
      <c r="AB5" s="8" t="s">
        <v>90</v>
      </c>
      <c r="AC5" s="8" t="s">
        <v>90</v>
      </c>
      <c r="AD5" s="8" t="s">
        <v>90</v>
      </c>
      <c r="AE5" s="8" t="s">
        <v>90</v>
      </c>
      <c r="AF5" s="8" t="s">
        <v>90</v>
      </c>
      <c r="AG5" s="8" t="s">
        <v>90</v>
      </c>
      <c r="AH5" s="8" t="s">
        <v>90</v>
      </c>
      <c r="AI5" s="8" t="s">
        <v>90</v>
      </c>
      <c r="AJ5" s="8" t="s">
        <v>90</v>
      </c>
      <c r="AK5" s="8" t="s">
        <v>90</v>
      </c>
      <c r="AL5" s="8" t="s">
        <v>90</v>
      </c>
      <c r="AM5" s="8" t="s">
        <v>90</v>
      </c>
      <c r="AN5" s="8" t="s">
        <v>90</v>
      </c>
      <c r="AO5" s="8" t="s">
        <v>90</v>
      </c>
      <c r="AP5" s="8" t="s">
        <v>90</v>
      </c>
      <c r="AQ5" s="8" t="s">
        <v>90</v>
      </c>
      <c r="AR5" s="8" t="s">
        <v>90</v>
      </c>
      <c r="AS5" s="8" t="s">
        <v>90</v>
      </c>
      <c r="AT5" s="8" t="s">
        <v>90</v>
      </c>
      <c r="AU5" s="8" t="s">
        <v>90</v>
      </c>
      <c r="AV5" s="8" t="s">
        <v>90</v>
      </c>
      <c r="AW5" s="8" t="s">
        <v>90</v>
      </c>
      <c r="AX5" s="8" t="s">
        <v>90</v>
      </c>
      <c r="AY5" s="8" t="s">
        <v>90</v>
      </c>
      <c r="AZ5" s="8" t="s">
        <v>90</v>
      </c>
      <c r="BA5" s="8" t="s">
        <v>90</v>
      </c>
      <c r="BB5" s="8" t="s">
        <v>90</v>
      </c>
      <c r="BC5" s="8" t="s">
        <v>90</v>
      </c>
      <c r="BD5" s="8" t="s">
        <v>90</v>
      </c>
      <c r="BE5" s="8" t="s">
        <v>90</v>
      </c>
      <c r="BF5" s="8" t="s">
        <v>90</v>
      </c>
      <c r="BG5" s="8" t="s">
        <v>90</v>
      </c>
      <c r="BH5" s="8" t="s">
        <v>90</v>
      </c>
      <c r="BI5" s="8" t="s">
        <v>90</v>
      </c>
      <c r="BJ5" s="8" t="s">
        <v>90</v>
      </c>
      <c r="BK5" s="8" t="s">
        <v>90</v>
      </c>
      <c r="BL5" s="8" t="s">
        <v>90</v>
      </c>
      <c r="BM5" s="8" t="s">
        <v>90</v>
      </c>
      <c r="BN5" s="8" t="s">
        <v>90</v>
      </c>
      <c r="BO5" s="8" t="s">
        <v>90</v>
      </c>
      <c r="BP5" s="8" t="s">
        <v>90</v>
      </c>
      <c r="BQ5" s="8" t="s">
        <v>90</v>
      </c>
      <c r="BR5" s="8" t="s">
        <v>90</v>
      </c>
      <c r="BS5" s="8" t="s">
        <v>90</v>
      </c>
      <c r="BT5" s="8" t="s">
        <v>90</v>
      </c>
      <c r="BU5" s="8" t="s">
        <v>90</v>
      </c>
      <c r="BV5" s="8" t="s">
        <v>90</v>
      </c>
      <c r="BW5" s="8" t="s">
        <v>90</v>
      </c>
      <c r="BX5" s="8" t="s">
        <v>90</v>
      </c>
      <c r="BY5" s="8" t="s">
        <v>90</v>
      </c>
      <c r="BZ5" s="8" t="s">
        <v>90</v>
      </c>
      <c r="CA5" s="8" t="s">
        <v>90</v>
      </c>
    </row>
    <row r="6" spans="1:79">
      <c r="A6" s="4" t="s">
        <v>82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 t="s">
        <v>177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 t="s">
        <v>177</v>
      </c>
      <c r="Y6" s="8" t="s">
        <v>177</v>
      </c>
      <c r="Z6" s="8" t="s">
        <v>177</v>
      </c>
      <c r="AA6" s="8" t="s">
        <v>177</v>
      </c>
      <c r="AB6" s="8" t="s">
        <v>177</v>
      </c>
      <c r="AC6" s="8" t="s">
        <v>177</v>
      </c>
      <c r="AD6" s="8" t="s">
        <v>177</v>
      </c>
      <c r="AE6" s="8" t="s">
        <v>177</v>
      </c>
      <c r="AF6" s="8" t="s">
        <v>177</v>
      </c>
      <c r="AG6" s="8" t="s">
        <v>177</v>
      </c>
      <c r="AH6" s="8" t="s">
        <v>177</v>
      </c>
      <c r="AI6" s="8" t="s">
        <v>177</v>
      </c>
      <c r="AJ6" s="8" t="s">
        <v>177</v>
      </c>
      <c r="AK6" s="8" t="s">
        <v>177</v>
      </c>
      <c r="AL6" s="8" t="s">
        <v>177</v>
      </c>
      <c r="AM6" s="8" t="s">
        <v>177</v>
      </c>
      <c r="AN6" s="8" t="s">
        <v>177</v>
      </c>
      <c r="AO6" s="8" t="s">
        <v>177</v>
      </c>
      <c r="AP6" s="8" t="s">
        <v>177</v>
      </c>
      <c r="AQ6" s="8" t="s">
        <v>177</v>
      </c>
      <c r="AR6" s="8" t="s">
        <v>177</v>
      </c>
      <c r="AS6" s="8" t="s">
        <v>177</v>
      </c>
      <c r="AT6" s="8" t="s">
        <v>177</v>
      </c>
      <c r="AU6" s="8" t="s">
        <v>177</v>
      </c>
      <c r="AV6" s="8" t="s">
        <v>177</v>
      </c>
      <c r="AW6" s="8" t="s">
        <v>177</v>
      </c>
      <c r="AX6" s="8" t="s">
        <v>177</v>
      </c>
      <c r="AY6" s="8" t="s">
        <v>177</v>
      </c>
      <c r="AZ6" s="8" t="s">
        <v>177</v>
      </c>
      <c r="BA6" s="8" t="s">
        <v>177</v>
      </c>
      <c r="BB6" s="8" t="s">
        <v>177</v>
      </c>
      <c r="BC6" s="8" t="s">
        <v>177</v>
      </c>
      <c r="BD6" s="8" t="s">
        <v>177</v>
      </c>
      <c r="BE6" s="8" t="s">
        <v>177</v>
      </c>
      <c r="BF6" s="8" t="s">
        <v>177</v>
      </c>
      <c r="BG6" s="8" t="s">
        <v>177</v>
      </c>
      <c r="BH6" s="8" t="s">
        <v>177</v>
      </c>
      <c r="BI6" s="8" t="s">
        <v>177</v>
      </c>
      <c r="BJ6" s="8" t="s">
        <v>177</v>
      </c>
      <c r="BK6" s="8" t="s">
        <v>177</v>
      </c>
      <c r="BL6" s="8" t="s">
        <v>177</v>
      </c>
      <c r="BM6" s="8" t="s">
        <v>177</v>
      </c>
      <c r="BN6" s="8" t="s">
        <v>177</v>
      </c>
      <c r="BO6" s="8" t="s">
        <v>177</v>
      </c>
      <c r="BP6" s="8" t="s">
        <v>177</v>
      </c>
      <c r="BQ6" s="8" t="s">
        <v>177</v>
      </c>
      <c r="BR6" s="8" t="s">
        <v>177</v>
      </c>
      <c r="BS6" s="8" t="s">
        <v>177</v>
      </c>
      <c r="BT6" s="8" t="s">
        <v>177</v>
      </c>
      <c r="BU6" s="8" t="s">
        <v>177</v>
      </c>
      <c r="BV6" s="8" t="s">
        <v>177</v>
      </c>
      <c r="BW6" s="8" t="s">
        <v>177</v>
      </c>
      <c r="BX6" s="8" t="s">
        <v>177</v>
      </c>
      <c r="BY6" s="8" t="s">
        <v>177</v>
      </c>
      <c r="BZ6" s="8" t="s">
        <v>177</v>
      </c>
      <c r="CA6" s="8" t="s">
        <v>177</v>
      </c>
    </row>
    <row r="7" spans="1:79" s="6" customFormat="1">
      <c r="A7" s="5" t="s">
        <v>83</v>
      </c>
      <c r="B7" s="6">
        <v>38504</v>
      </c>
      <c r="C7" s="6">
        <v>38504</v>
      </c>
      <c r="D7" s="6">
        <v>38504</v>
      </c>
      <c r="E7" s="6">
        <v>38504</v>
      </c>
      <c r="F7" s="6">
        <v>38504</v>
      </c>
      <c r="G7" s="6">
        <v>38504</v>
      </c>
      <c r="H7" s="6">
        <v>38504</v>
      </c>
      <c r="I7" s="6">
        <v>38504</v>
      </c>
      <c r="J7" s="6">
        <v>38504</v>
      </c>
      <c r="K7" s="6">
        <v>38504</v>
      </c>
      <c r="L7" s="6">
        <v>38504</v>
      </c>
      <c r="M7" s="6">
        <v>38504</v>
      </c>
      <c r="N7" s="6">
        <v>38504</v>
      </c>
      <c r="O7" s="6">
        <v>38504</v>
      </c>
      <c r="P7" s="6">
        <v>38504</v>
      </c>
      <c r="Q7" s="6">
        <v>38504</v>
      </c>
      <c r="R7" s="6">
        <v>38504</v>
      </c>
      <c r="S7" s="6">
        <v>38504</v>
      </c>
      <c r="T7" s="6">
        <v>38504</v>
      </c>
      <c r="U7" s="6">
        <v>38504</v>
      </c>
      <c r="V7" s="6">
        <v>38504</v>
      </c>
      <c r="W7" s="6">
        <v>38504</v>
      </c>
      <c r="X7" s="6">
        <v>38504</v>
      </c>
      <c r="Y7" s="6">
        <v>38504</v>
      </c>
      <c r="Z7" s="6">
        <v>38504</v>
      </c>
      <c r="AA7" s="6">
        <v>38504</v>
      </c>
      <c r="AB7" s="6">
        <v>38504</v>
      </c>
      <c r="AC7" s="6">
        <v>38504</v>
      </c>
      <c r="AD7" s="6">
        <v>38504</v>
      </c>
      <c r="AE7" s="6">
        <v>38504</v>
      </c>
      <c r="AF7" s="6">
        <v>38504</v>
      </c>
      <c r="AG7" s="6">
        <v>38504</v>
      </c>
      <c r="AH7" s="6">
        <v>38504</v>
      </c>
      <c r="AI7" s="6">
        <v>38504</v>
      </c>
      <c r="AJ7" s="6">
        <v>38504</v>
      </c>
      <c r="AK7" s="6">
        <v>38504</v>
      </c>
      <c r="AL7" s="6">
        <v>38504</v>
      </c>
      <c r="AM7" s="6">
        <v>38504</v>
      </c>
      <c r="AN7" s="6">
        <v>38504</v>
      </c>
      <c r="AO7" s="6">
        <v>38504</v>
      </c>
      <c r="AP7" s="6">
        <v>38504</v>
      </c>
      <c r="AQ7" s="6">
        <v>38504</v>
      </c>
      <c r="AR7" s="6">
        <v>38504</v>
      </c>
      <c r="AS7" s="6">
        <v>38504</v>
      </c>
      <c r="AT7" s="6">
        <v>38504</v>
      </c>
      <c r="AU7" s="6">
        <v>38504</v>
      </c>
      <c r="AV7" s="6">
        <v>38504</v>
      </c>
      <c r="AW7" s="6">
        <v>38504</v>
      </c>
      <c r="AX7" s="6">
        <v>38504</v>
      </c>
      <c r="AY7" s="6">
        <v>38504</v>
      </c>
      <c r="AZ7" s="6">
        <v>38504</v>
      </c>
      <c r="BA7" s="6">
        <v>38504</v>
      </c>
      <c r="BB7" s="6">
        <v>38504</v>
      </c>
      <c r="BC7" s="6">
        <v>38504</v>
      </c>
      <c r="BD7" s="6">
        <v>38504</v>
      </c>
      <c r="BE7" s="6">
        <v>38504</v>
      </c>
      <c r="BF7" s="6">
        <v>38504</v>
      </c>
      <c r="BG7" s="6">
        <v>38504</v>
      </c>
      <c r="BH7" s="6">
        <v>38504</v>
      </c>
      <c r="BI7" s="6">
        <v>38504</v>
      </c>
      <c r="BJ7" s="6">
        <v>38504</v>
      </c>
      <c r="BK7" s="6">
        <v>38504</v>
      </c>
      <c r="BL7" s="6">
        <v>38504</v>
      </c>
      <c r="BM7" s="6">
        <v>38504</v>
      </c>
      <c r="BN7" s="6">
        <v>38504</v>
      </c>
      <c r="BO7" s="6">
        <v>38504</v>
      </c>
      <c r="BP7" s="6">
        <v>38504</v>
      </c>
      <c r="BQ7" s="6">
        <v>38504</v>
      </c>
      <c r="BR7" s="6">
        <v>38504</v>
      </c>
      <c r="BS7" s="6">
        <v>38504</v>
      </c>
      <c r="BT7" s="6">
        <v>38504</v>
      </c>
      <c r="BU7" s="6">
        <v>38504</v>
      </c>
      <c r="BV7" s="6">
        <v>38504</v>
      </c>
      <c r="BW7" s="6">
        <v>38504</v>
      </c>
      <c r="BX7" s="6">
        <v>38504</v>
      </c>
      <c r="BY7" s="6">
        <v>38504</v>
      </c>
      <c r="BZ7" s="6">
        <v>38504</v>
      </c>
      <c r="CA7" s="6">
        <v>38504</v>
      </c>
    </row>
    <row r="8" spans="1:79" s="6" customFormat="1">
      <c r="A8" s="5" t="s">
        <v>84</v>
      </c>
      <c r="B8" s="6">
        <v>44713</v>
      </c>
      <c r="C8" s="6">
        <v>44713</v>
      </c>
      <c r="D8" s="6">
        <v>44713</v>
      </c>
      <c r="E8" s="6">
        <v>44713</v>
      </c>
      <c r="F8" s="6">
        <v>44713</v>
      </c>
      <c r="G8" s="6">
        <v>44713</v>
      </c>
      <c r="H8" s="6">
        <v>44713</v>
      </c>
      <c r="I8" s="6">
        <v>44713</v>
      </c>
      <c r="J8" s="6">
        <v>44713</v>
      </c>
      <c r="K8" s="6">
        <v>44713</v>
      </c>
      <c r="L8" s="6">
        <v>44713</v>
      </c>
      <c r="M8" s="6">
        <v>44713</v>
      </c>
      <c r="N8" s="6">
        <v>44713</v>
      </c>
      <c r="O8" s="6">
        <v>44713</v>
      </c>
      <c r="P8" s="6">
        <v>44713</v>
      </c>
      <c r="Q8" s="6">
        <v>44713</v>
      </c>
      <c r="R8" s="6">
        <v>44713</v>
      </c>
      <c r="S8" s="6">
        <v>44713</v>
      </c>
      <c r="T8" s="6">
        <v>44713</v>
      </c>
      <c r="U8" s="6">
        <v>44713</v>
      </c>
      <c r="V8" s="6">
        <v>44713</v>
      </c>
      <c r="W8" s="6">
        <v>44713</v>
      </c>
      <c r="X8" s="6">
        <v>44713</v>
      </c>
      <c r="Y8" s="6">
        <v>44713</v>
      </c>
      <c r="Z8" s="6">
        <v>44713</v>
      </c>
      <c r="AA8" s="6">
        <v>44713</v>
      </c>
      <c r="AB8" s="6">
        <v>44713</v>
      </c>
      <c r="AC8" s="6">
        <v>44713</v>
      </c>
      <c r="AD8" s="6">
        <v>44713</v>
      </c>
      <c r="AE8" s="6">
        <v>44713</v>
      </c>
      <c r="AF8" s="6">
        <v>44713</v>
      </c>
      <c r="AG8" s="6">
        <v>44713</v>
      </c>
      <c r="AH8" s="6">
        <v>44713</v>
      </c>
      <c r="AI8" s="6">
        <v>44713</v>
      </c>
      <c r="AJ8" s="6">
        <v>44713</v>
      </c>
      <c r="AK8" s="6">
        <v>44713</v>
      </c>
      <c r="AL8" s="6">
        <v>44713</v>
      </c>
      <c r="AM8" s="6">
        <v>44713</v>
      </c>
      <c r="AN8" s="6">
        <v>44713</v>
      </c>
      <c r="AO8" s="6">
        <v>44713</v>
      </c>
      <c r="AP8" s="6">
        <v>44713</v>
      </c>
      <c r="AQ8" s="6">
        <v>44713</v>
      </c>
      <c r="AR8" s="6">
        <v>44713</v>
      </c>
      <c r="AS8" s="6">
        <v>44713</v>
      </c>
      <c r="AT8" s="6">
        <v>44713</v>
      </c>
      <c r="AU8" s="6">
        <v>44713</v>
      </c>
      <c r="AV8" s="6">
        <v>44713</v>
      </c>
      <c r="AW8" s="6">
        <v>44713</v>
      </c>
      <c r="AX8" s="6">
        <v>44713</v>
      </c>
      <c r="AY8" s="6">
        <v>44713</v>
      </c>
      <c r="AZ8" s="6">
        <v>44713</v>
      </c>
      <c r="BA8" s="6">
        <v>44713</v>
      </c>
      <c r="BB8" s="6">
        <v>44713</v>
      </c>
      <c r="BC8" s="6">
        <v>44713</v>
      </c>
      <c r="BD8" s="6">
        <v>44713</v>
      </c>
      <c r="BE8" s="6">
        <v>44713</v>
      </c>
      <c r="BF8" s="6">
        <v>44713</v>
      </c>
      <c r="BG8" s="6">
        <v>44713</v>
      </c>
      <c r="BH8" s="6">
        <v>44713</v>
      </c>
      <c r="BI8" s="6">
        <v>44713</v>
      </c>
      <c r="BJ8" s="6">
        <v>44713</v>
      </c>
      <c r="BK8" s="6">
        <v>44713</v>
      </c>
      <c r="BL8" s="6">
        <v>44713</v>
      </c>
      <c r="BM8" s="6">
        <v>44713</v>
      </c>
      <c r="BN8" s="6">
        <v>44713</v>
      </c>
      <c r="BO8" s="6">
        <v>44713</v>
      </c>
      <c r="BP8" s="6">
        <v>44713</v>
      </c>
      <c r="BQ8" s="6">
        <v>44713</v>
      </c>
      <c r="BR8" s="6">
        <v>44713</v>
      </c>
      <c r="BS8" s="6">
        <v>44713</v>
      </c>
      <c r="BT8" s="6">
        <v>44713</v>
      </c>
      <c r="BU8" s="6">
        <v>44713</v>
      </c>
      <c r="BV8" s="6">
        <v>44713</v>
      </c>
      <c r="BW8" s="6">
        <v>44713</v>
      </c>
      <c r="BX8" s="6">
        <v>44713</v>
      </c>
      <c r="BY8" s="6">
        <v>44713</v>
      </c>
      <c r="BZ8" s="6">
        <v>44713</v>
      </c>
      <c r="CA8" s="6">
        <v>44713</v>
      </c>
    </row>
    <row r="9" spans="1:79">
      <c r="A9" s="4" t="s">
        <v>85</v>
      </c>
      <c r="B9" s="1">
        <v>28</v>
      </c>
      <c r="C9" s="1">
        <v>28</v>
      </c>
      <c r="D9" s="1">
        <v>28</v>
      </c>
      <c r="E9" s="1">
        <v>28</v>
      </c>
      <c r="F9" s="1">
        <v>28</v>
      </c>
      <c r="G9" s="1">
        <v>28</v>
      </c>
      <c r="H9" s="1">
        <v>28</v>
      </c>
      <c r="I9" s="1">
        <v>28</v>
      </c>
      <c r="J9" s="1">
        <v>28</v>
      </c>
      <c r="K9" s="1">
        <v>28</v>
      </c>
      <c r="L9" s="1">
        <v>28</v>
      </c>
      <c r="M9" s="1">
        <v>28</v>
      </c>
      <c r="N9" s="1">
        <v>28</v>
      </c>
      <c r="O9" s="1">
        <v>28</v>
      </c>
      <c r="P9" s="1">
        <v>28</v>
      </c>
      <c r="Q9" s="1">
        <v>28</v>
      </c>
      <c r="R9" s="1">
        <v>28</v>
      </c>
      <c r="S9" s="1">
        <v>28</v>
      </c>
      <c r="T9" s="1">
        <v>28</v>
      </c>
      <c r="U9" s="1">
        <v>28</v>
      </c>
      <c r="V9" s="1">
        <v>28</v>
      </c>
      <c r="W9" s="1">
        <v>28</v>
      </c>
      <c r="X9" s="1">
        <v>28</v>
      </c>
      <c r="Y9" s="1">
        <v>28</v>
      </c>
      <c r="Z9" s="1">
        <v>28</v>
      </c>
      <c r="AA9" s="1">
        <v>28</v>
      </c>
      <c r="AB9" s="1">
        <v>28</v>
      </c>
      <c r="AC9" s="1">
        <v>28</v>
      </c>
      <c r="AD9" s="1">
        <v>28</v>
      </c>
      <c r="AE9" s="1">
        <v>28</v>
      </c>
      <c r="AF9" s="1">
        <v>28</v>
      </c>
      <c r="AG9" s="1">
        <v>28</v>
      </c>
      <c r="AH9" s="1">
        <v>28</v>
      </c>
      <c r="AI9" s="1">
        <v>28</v>
      </c>
      <c r="AJ9" s="1">
        <v>28</v>
      </c>
      <c r="AK9" s="1">
        <v>28</v>
      </c>
      <c r="AL9" s="1">
        <v>28</v>
      </c>
      <c r="AM9" s="1">
        <v>28</v>
      </c>
      <c r="AN9" s="1">
        <v>28</v>
      </c>
      <c r="AO9" s="1">
        <v>28</v>
      </c>
      <c r="AP9" s="1">
        <v>28</v>
      </c>
      <c r="AQ9" s="1">
        <v>28</v>
      </c>
      <c r="AR9" s="1">
        <v>28</v>
      </c>
      <c r="AS9" s="1">
        <v>28</v>
      </c>
      <c r="AT9" s="1">
        <v>28</v>
      </c>
      <c r="AU9" s="1">
        <v>28</v>
      </c>
      <c r="AV9" s="1">
        <v>28</v>
      </c>
      <c r="AW9" s="1">
        <v>28</v>
      </c>
      <c r="AX9" s="1">
        <v>28</v>
      </c>
      <c r="AY9" s="1">
        <v>28</v>
      </c>
      <c r="AZ9" s="1">
        <v>28</v>
      </c>
      <c r="BA9" s="1">
        <v>28</v>
      </c>
      <c r="BB9" s="1">
        <v>28</v>
      </c>
      <c r="BC9" s="1">
        <v>28</v>
      </c>
      <c r="BD9" s="1">
        <v>28</v>
      </c>
      <c r="BE9" s="1">
        <v>28</v>
      </c>
      <c r="BF9" s="1">
        <v>28</v>
      </c>
      <c r="BG9" s="1">
        <v>28</v>
      </c>
      <c r="BH9" s="1">
        <v>28</v>
      </c>
      <c r="BI9" s="1">
        <v>28</v>
      </c>
      <c r="BJ9" s="1">
        <v>28</v>
      </c>
      <c r="BK9" s="1">
        <v>28</v>
      </c>
      <c r="BL9" s="1">
        <v>28</v>
      </c>
      <c r="BM9" s="1">
        <v>28</v>
      </c>
      <c r="BN9" s="1">
        <v>28</v>
      </c>
      <c r="BO9" s="1">
        <v>28</v>
      </c>
      <c r="BP9" s="1">
        <v>28</v>
      </c>
      <c r="BQ9" s="1">
        <v>28</v>
      </c>
      <c r="BR9" s="1">
        <v>28</v>
      </c>
      <c r="BS9" s="1">
        <v>28</v>
      </c>
      <c r="BT9" s="1">
        <v>28</v>
      </c>
      <c r="BU9" s="1">
        <v>28</v>
      </c>
      <c r="BV9" s="1">
        <v>28</v>
      </c>
      <c r="BW9" s="1">
        <v>28</v>
      </c>
      <c r="BX9" s="1">
        <v>28</v>
      </c>
      <c r="BY9" s="1">
        <v>28</v>
      </c>
      <c r="BZ9" s="1">
        <v>28</v>
      </c>
      <c r="CA9" s="1">
        <v>28</v>
      </c>
    </row>
    <row r="10" spans="1:79">
      <c r="A10" s="4" t="s">
        <v>86</v>
      </c>
      <c r="B10" s="8" t="s">
        <v>91</v>
      </c>
      <c r="C10" s="8" t="s">
        <v>92</v>
      </c>
      <c r="D10" s="8" t="s">
        <v>93</v>
      </c>
      <c r="E10" s="8" t="s">
        <v>94</v>
      </c>
      <c r="F10" s="8" t="s">
        <v>95</v>
      </c>
      <c r="G10" s="8" t="s">
        <v>96</v>
      </c>
      <c r="H10" s="8" t="s">
        <v>97</v>
      </c>
      <c r="I10" s="8" t="s">
        <v>98</v>
      </c>
      <c r="J10" s="8" t="s">
        <v>99</v>
      </c>
      <c r="K10" s="8" t="s">
        <v>100</v>
      </c>
      <c r="L10" s="8" t="s">
        <v>101</v>
      </c>
      <c r="M10" s="8" t="s">
        <v>102</v>
      </c>
      <c r="N10" s="8" t="s">
        <v>103</v>
      </c>
      <c r="O10" s="8" t="s">
        <v>104</v>
      </c>
      <c r="P10" s="8" t="s">
        <v>105</v>
      </c>
      <c r="Q10" s="8" t="s">
        <v>106</v>
      </c>
      <c r="R10" s="8" t="s">
        <v>107</v>
      </c>
      <c r="S10" s="8" t="s">
        <v>108</v>
      </c>
      <c r="T10" s="8" t="s">
        <v>109</v>
      </c>
      <c r="U10" s="8" t="s">
        <v>110</v>
      </c>
      <c r="V10" s="8" t="s">
        <v>111</v>
      </c>
      <c r="W10" s="8" t="s">
        <v>112</v>
      </c>
      <c r="X10" s="8" t="s">
        <v>113</v>
      </c>
      <c r="Y10" s="8" t="s">
        <v>114</v>
      </c>
      <c r="Z10" s="8" t="s">
        <v>115</v>
      </c>
      <c r="AA10" s="8" t="s">
        <v>116</v>
      </c>
      <c r="AB10" s="8" t="s">
        <v>117</v>
      </c>
      <c r="AC10" s="8" t="s">
        <v>118</v>
      </c>
      <c r="AD10" s="8" t="s">
        <v>119</v>
      </c>
      <c r="AE10" s="8" t="s">
        <v>120</v>
      </c>
      <c r="AF10" s="8" t="s">
        <v>121</v>
      </c>
      <c r="AG10" s="8" t="s">
        <v>122</v>
      </c>
      <c r="AH10" s="8" t="s">
        <v>123</v>
      </c>
      <c r="AI10" s="8" t="s">
        <v>124</v>
      </c>
      <c r="AJ10" s="8" t="s">
        <v>125</v>
      </c>
      <c r="AK10" s="8" t="s">
        <v>126</v>
      </c>
      <c r="AL10" s="8" t="s">
        <v>127</v>
      </c>
      <c r="AM10" s="8" t="s">
        <v>128</v>
      </c>
      <c r="AN10" s="8" t="s">
        <v>129</v>
      </c>
      <c r="AO10" s="8" t="s">
        <v>130</v>
      </c>
      <c r="AP10" s="8" t="s">
        <v>131</v>
      </c>
      <c r="AQ10" s="8" t="s">
        <v>132</v>
      </c>
      <c r="AR10" s="8" t="s">
        <v>133</v>
      </c>
      <c r="AS10" s="8" t="s">
        <v>134</v>
      </c>
      <c r="AT10" s="8" t="s">
        <v>135</v>
      </c>
      <c r="AU10" s="8" t="s">
        <v>136</v>
      </c>
      <c r="AV10" s="8" t="s">
        <v>137</v>
      </c>
      <c r="AW10" s="8" t="s">
        <v>138</v>
      </c>
      <c r="AX10" s="8" t="s">
        <v>139</v>
      </c>
      <c r="AY10" s="8" t="s">
        <v>140</v>
      </c>
      <c r="AZ10" s="8" t="s">
        <v>141</v>
      </c>
      <c r="BA10" s="8" t="s">
        <v>142</v>
      </c>
      <c r="BB10" s="8" t="s">
        <v>143</v>
      </c>
      <c r="BC10" s="8" t="s">
        <v>144</v>
      </c>
      <c r="BD10" s="8" t="s">
        <v>145</v>
      </c>
      <c r="BE10" s="8" t="s">
        <v>146</v>
      </c>
      <c r="BF10" s="8" t="s">
        <v>147</v>
      </c>
      <c r="BG10" s="8" t="s">
        <v>148</v>
      </c>
      <c r="BH10" s="8" t="s">
        <v>149</v>
      </c>
      <c r="BI10" s="8" t="s">
        <v>150</v>
      </c>
      <c r="BJ10" s="8" t="s">
        <v>151</v>
      </c>
      <c r="BK10" s="8" t="s">
        <v>152</v>
      </c>
      <c r="BL10" s="8" t="s">
        <v>153</v>
      </c>
      <c r="BM10" s="8" t="s">
        <v>154</v>
      </c>
      <c r="BN10" s="8" t="s">
        <v>155</v>
      </c>
      <c r="BO10" s="8" t="s">
        <v>156</v>
      </c>
      <c r="BP10" s="8" t="s">
        <v>157</v>
      </c>
      <c r="BQ10" s="8" t="s">
        <v>158</v>
      </c>
      <c r="BR10" s="8" t="s">
        <v>159</v>
      </c>
      <c r="BS10" s="8" t="s">
        <v>160</v>
      </c>
      <c r="BT10" s="8" t="s">
        <v>161</v>
      </c>
      <c r="BU10" s="8" t="s">
        <v>162</v>
      </c>
      <c r="BV10" s="8" t="s">
        <v>163</v>
      </c>
      <c r="BW10" s="8" t="s">
        <v>164</v>
      </c>
      <c r="BX10" s="8" t="s">
        <v>165</v>
      </c>
      <c r="BY10" s="8" t="s">
        <v>166</v>
      </c>
      <c r="BZ10" s="8" t="s">
        <v>167</v>
      </c>
      <c r="CA10" s="8" t="s">
        <v>168</v>
      </c>
    </row>
    <row r="11" spans="1:79">
      <c r="A11" s="9">
        <v>38504</v>
      </c>
      <c r="B11" s="71">
        <v>6.0010000000000003</v>
      </c>
      <c r="C11" s="71">
        <v>80.201999999999998</v>
      </c>
      <c r="D11" s="71">
        <v>274.20999999999998</v>
      </c>
      <c r="E11" s="71">
        <v>122.83</v>
      </c>
      <c r="F11" s="71">
        <v>231.833</v>
      </c>
      <c r="G11" s="71">
        <v>132.81800000000001</v>
      </c>
      <c r="H11" s="71">
        <v>10.781000000000001</v>
      </c>
      <c r="I11" s="71">
        <v>858.67499999999995</v>
      </c>
      <c r="J11" s="71">
        <v>4.2450000000000001</v>
      </c>
      <c r="K11" s="71">
        <v>28.777000000000001</v>
      </c>
      <c r="L11" s="71">
        <v>53.405000000000001</v>
      </c>
      <c r="M11" s="71">
        <v>45.524999999999999</v>
      </c>
      <c r="N11" s="71">
        <v>178.916</v>
      </c>
      <c r="O11" s="71">
        <v>160.553</v>
      </c>
      <c r="P11" s="71">
        <v>24.198</v>
      </c>
      <c r="Q11" s="71">
        <v>495.62</v>
      </c>
      <c r="R11" s="71">
        <v>10.246</v>
      </c>
      <c r="S11" s="71">
        <v>108.979</v>
      </c>
      <c r="T11" s="71">
        <v>327.61500000000001</v>
      </c>
      <c r="U11" s="71">
        <v>168.35499999999999</v>
      </c>
      <c r="V11" s="71">
        <v>410.74900000000002</v>
      </c>
      <c r="W11" s="71">
        <v>293.37200000000001</v>
      </c>
      <c r="X11" s="71">
        <v>34.978999999999999</v>
      </c>
      <c r="Y11" s="71">
        <v>1354.2950000000001</v>
      </c>
      <c r="Z11" s="71">
        <v>2.048</v>
      </c>
      <c r="AA11" s="71">
        <v>5.5030000000000001</v>
      </c>
      <c r="AB11" s="71">
        <v>8.657</v>
      </c>
      <c r="AC11" s="71">
        <v>6.7709999999999999</v>
      </c>
      <c r="AD11" s="71">
        <v>6.9630000000000001</v>
      </c>
      <c r="AE11" s="71">
        <v>7.016</v>
      </c>
      <c r="AF11" s="71">
        <v>0.52300000000000002</v>
      </c>
      <c r="AG11" s="71">
        <v>37.481000000000002</v>
      </c>
      <c r="AH11" s="71">
        <v>1.72</v>
      </c>
      <c r="AI11" s="71">
        <v>12.282999999999999</v>
      </c>
      <c r="AJ11" s="71">
        <v>27.207000000000001</v>
      </c>
      <c r="AK11" s="71">
        <v>24.433</v>
      </c>
      <c r="AL11" s="71">
        <v>140.16499999999999</v>
      </c>
      <c r="AM11" s="71">
        <v>417.78500000000003</v>
      </c>
      <c r="AN11" s="71">
        <v>583.53200000000004</v>
      </c>
      <c r="AO11" s="71">
        <v>1207.126</v>
      </c>
      <c r="AP11" s="71">
        <v>14.208</v>
      </c>
      <c r="AQ11" s="71">
        <v>128.11799999999999</v>
      </c>
      <c r="AR11" s="71">
        <v>367.12099999999998</v>
      </c>
      <c r="AS11" s="71">
        <v>201.53800000000001</v>
      </c>
      <c r="AT11" s="71">
        <v>565.18200000000002</v>
      </c>
      <c r="AU11" s="71">
        <v>725.27200000000005</v>
      </c>
      <c r="AV11" s="71">
        <v>622.80999999999995</v>
      </c>
      <c r="AW11" s="71">
        <v>2624.248</v>
      </c>
      <c r="AX11" s="71">
        <v>6.5129999999999999</v>
      </c>
      <c r="AY11" s="71">
        <v>25.797999999999998</v>
      </c>
      <c r="AZ11" s="71">
        <v>14.593999999999999</v>
      </c>
      <c r="BA11" s="71">
        <v>0.621</v>
      </c>
      <c r="BB11" s="71">
        <v>47.526000000000003</v>
      </c>
      <c r="BC11" s="71">
        <v>2.7730000000000001</v>
      </c>
      <c r="BD11" s="71">
        <v>11.875</v>
      </c>
      <c r="BE11" s="71">
        <v>10.096</v>
      </c>
      <c r="BF11" s="71">
        <v>2.629</v>
      </c>
      <c r="BG11" s="71">
        <v>27.373999999999999</v>
      </c>
      <c r="BH11" s="71">
        <v>9.2859999999999996</v>
      </c>
      <c r="BI11" s="71">
        <v>37.673999999999999</v>
      </c>
      <c r="BJ11" s="71">
        <v>24.69</v>
      </c>
      <c r="BK11" s="71">
        <v>3.25</v>
      </c>
      <c r="BL11" s="71">
        <v>74.899000000000001</v>
      </c>
      <c r="BM11" s="71">
        <v>0.64400000000000002</v>
      </c>
      <c r="BN11" s="71">
        <v>1.7529999999999999</v>
      </c>
      <c r="BO11" s="71">
        <v>0.873</v>
      </c>
      <c r="BP11" s="71">
        <v>0</v>
      </c>
      <c r="BQ11" s="71">
        <v>3.2690000000000001</v>
      </c>
      <c r="BR11" s="71">
        <v>2.5470000000000002</v>
      </c>
      <c r="BS11" s="71">
        <v>10.509</v>
      </c>
      <c r="BT11" s="71">
        <v>24.619</v>
      </c>
      <c r="BU11" s="71">
        <v>86.057000000000002</v>
      </c>
      <c r="BV11" s="71">
        <v>123.733</v>
      </c>
      <c r="BW11" s="71">
        <v>12.808999999999999</v>
      </c>
      <c r="BX11" s="71">
        <v>50.908999999999999</v>
      </c>
      <c r="BY11" s="71">
        <v>50.253999999999998</v>
      </c>
      <c r="BZ11" s="71">
        <v>90.194000000000003</v>
      </c>
      <c r="CA11" s="71">
        <v>204.166</v>
      </c>
    </row>
    <row r="12" spans="1:79">
      <c r="A12" s="9">
        <v>38869</v>
      </c>
      <c r="B12" s="71">
        <v>3.9409999999999998</v>
      </c>
      <c r="C12" s="71">
        <v>88.900999999999996</v>
      </c>
      <c r="D12" s="71">
        <v>259.05099999999999</v>
      </c>
      <c r="E12" s="71">
        <v>125.014</v>
      </c>
      <c r="F12" s="71">
        <v>240.08799999999999</v>
      </c>
      <c r="G12" s="71">
        <v>150.02099999999999</v>
      </c>
      <c r="H12" s="71">
        <v>11.760999999999999</v>
      </c>
      <c r="I12" s="71">
        <v>878.77599999999995</v>
      </c>
      <c r="J12" s="71">
        <v>4.173</v>
      </c>
      <c r="K12" s="71">
        <v>32.776000000000003</v>
      </c>
      <c r="L12" s="71">
        <v>47.537999999999997</v>
      </c>
      <c r="M12" s="71">
        <v>46.905999999999999</v>
      </c>
      <c r="N12" s="71">
        <v>181.43100000000001</v>
      </c>
      <c r="O12" s="71">
        <v>186.14</v>
      </c>
      <c r="P12" s="71">
        <v>25.524000000000001</v>
      </c>
      <c r="Q12" s="71">
        <v>524.48900000000003</v>
      </c>
      <c r="R12" s="71">
        <v>8.1140000000000008</v>
      </c>
      <c r="S12" s="71">
        <v>121.67700000000001</v>
      </c>
      <c r="T12" s="71">
        <v>306.589</v>
      </c>
      <c r="U12" s="71">
        <v>171.92</v>
      </c>
      <c r="V12" s="71">
        <v>421.51900000000001</v>
      </c>
      <c r="W12" s="71">
        <v>336.16</v>
      </c>
      <c r="X12" s="71">
        <v>37.284999999999997</v>
      </c>
      <c r="Y12" s="71">
        <v>1403.2650000000001</v>
      </c>
      <c r="Z12" s="71">
        <v>2.5830000000000002</v>
      </c>
      <c r="AA12" s="71">
        <v>4.2779999999999996</v>
      </c>
      <c r="AB12" s="71">
        <v>7.4119999999999999</v>
      </c>
      <c r="AC12" s="71">
        <v>3.3279999999999998</v>
      </c>
      <c r="AD12" s="71">
        <v>12.943</v>
      </c>
      <c r="AE12" s="71">
        <v>6.9450000000000003</v>
      </c>
      <c r="AF12" s="71">
        <v>0</v>
      </c>
      <c r="AG12" s="71">
        <v>37.488999999999997</v>
      </c>
      <c r="AH12" s="71">
        <v>3.2090000000000001</v>
      </c>
      <c r="AI12" s="71">
        <v>14.901</v>
      </c>
      <c r="AJ12" s="71">
        <v>31.937999999999999</v>
      </c>
      <c r="AK12" s="71">
        <v>24.731999999999999</v>
      </c>
      <c r="AL12" s="71">
        <v>131.65100000000001</v>
      </c>
      <c r="AM12" s="71">
        <v>399.93299999999999</v>
      </c>
      <c r="AN12" s="71">
        <v>601.64700000000005</v>
      </c>
      <c r="AO12" s="71">
        <v>1208.0119999999999</v>
      </c>
      <c r="AP12" s="71">
        <v>14.003</v>
      </c>
      <c r="AQ12" s="71">
        <v>142.51499999999999</v>
      </c>
      <c r="AR12" s="71">
        <v>350.70499999999998</v>
      </c>
      <c r="AS12" s="71">
        <v>201.95699999999999</v>
      </c>
      <c r="AT12" s="71">
        <v>579.154</v>
      </c>
      <c r="AU12" s="71">
        <v>753.34900000000005</v>
      </c>
      <c r="AV12" s="71">
        <v>643.49400000000003</v>
      </c>
      <c r="AW12" s="71">
        <v>2685.1759999999999</v>
      </c>
      <c r="AX12" s="71">
        <v>7.2069999999999999</v>
      </c>
      <c r="AY12" s="71">
        <v>31.600999999999999</v>
      </c>
      <c r="AZ12" s="71">
        <v>17.625</v>
      </c>
      <c r="BA12" s="71">
        <v>1.47</v>
      </c>
      <c r="BB12" s="71">
        <v>57.902000000000001</v>
      </c>
      <c r="BC12" s="71">
        <v>1.6479999999999999</v>
      </c>
      <c r="BD12" s="71">
        <v>10.427</v>
      </c>
      <c r="BE12" s="71">
        <v>10.079000000000001</v>
      </c>
      <c r="BF12" s="71">
        <v>2.754</v>
      </c>
      <c r="BG12" s="71">
        <v>24.908999999999999</v>
      </c>
      <c r="BH12" s="71">
        <v>8.8550000000000004</v>
      </c>
      <c r="BI12" s="71">
        <v>42.027999999999999</v>
      </c>
      <c r="BJ12" s="71">
        <v>27.702999999999999</v>
      </c>
      <c r="BK12" s="71">
        <v>4.2240000000000002</v>
      </c>
      <c r="BL12" s="71">
        <v>82.811000000000007</v>
      </c>
      <c r="BM12" s="71">
        <v>0.85899999999999999</v>
      </c>
      <c r="BN12" s="71">
        <v>2.4430000000000001</v>
      </c>
      <c r="BO12" s="71">
        <v>0.95399999999999996</v>
      </c>
      <c r="BP12" s="71">
        <v>0</v>
      </c>
      <c r="BQ12" s="71">
        <v>4.2560000000000002</v>
      </c>
      <c r="BR12" s="71">
        <v>1.038</v>
      </c>
      <c r="BS12" s="71">
        <v>12.459</v>
      </c>
      <c r="BT12" s="71">
        <v>23.911999999999999</v>
      </c>
      <c r="BU12" s="71">
        <v>76.911000000000001</v>
      </c>
      <c r="BV12" s="71">
        <v>114.32</v>
      </c>
      <c r="BW12" s="71">
        <v>11.013999999999999</v>
      </c>
      <c r="BX12" s="71">
        <v>57.677999999999997</v>
      </c>
      <c r="BY12" s="71">
        <v>53.338000000000001</v>
      </c>
      <c r="BZ12" s="71">
        <v>82.962000000000003</v>
      </c>
      <c r="CA12" s="71">
        <v>204.99199999999999</v>
      </c>
    </row>
    <row r="13" spans="1:79">
      <c r="A13" s="9">
        <v>39234</v>
      </c>
      <c r="B13" s="71">
        <v>4.8390000000000004</v>
      </c>
      <c r="C13" s="71">
        <v>87.313000000000002</v>
      </c>
      <c r="D13" s="71">
        <v>269.77600000000001</v>
      </c>
      <c r="E13" s="71">
        <v>122.78</v>
      </c>
      <c r="F13" s="71">
        <v>259.94799999999998</v>
      </c>
      <c r="G13" s="71">
        <v>168.63200000000001</v>
      </c>
      <c r="H13" s="71">
        <v>10.474</v>
      </c>
      <c r="I13" s="71">
        <v>923.76300000000003</v>
      </c>
      <c r="J13" s="71">
        <v>3.5459999999999998</v>
      </c>
      <c r="K13" s="71">
        <v>27.378</v>
      </c>
      <c r="L13" s="71">
        <v>49.082000000000001</v>
      </c>
      <c r="M13" s="71">
        <v>42.017000000000003</v>
      </c>
      <c r="N13" s="71">
        <v>184.34700000000001</v>
      </c>
      <c r="O13" s="71">
        <v>189.44200000000001</v>
      </c>
      <c r="P13" s="71">
        <v>32.987000000000002</v>
      </c>
      <c r="Q13" s="71">
        <v>528.79899999999998</v>
      </c>
      <c r="R13" s="71">
        <v>8.3859999999999992</v>
      </c>
      <c r="S13" s="71">
        <v>114.691</v>
      </c>
      <c r="T13" s="71">
        <v>318.858</v>
      </c>
      <c r="U13" s="71">
        <v>164.79599999999999</v>
      </c>
      <c r="V13" s="71">
        <v>444.29500000000002</v>
      </c>
      <c r="W13" s="71">
        <v>358.07400000000001</v>
      </c>
      <c r="X13" s="71">
        <v>43.460999999999999</v>
      </c>
      <c r="Y13" s="71">
        <v>1452.5619999999999</v>
      </c>
      <c r="Z13" s="71">
        <v>1.5069999999999999</v>
      </c>
      <c r="AA13" s="71">
        <v>4.5270000000000001</v>
      </c>
      <c r="AB13" s="71">
        <v>8.6980000000000004</v>
      </c>
      <c r="AC13" s="71">
        <v>4.3410000000000002</v>
      </c>
      <c r="AD13" s="71">
        <v>9.8000000000000007</v>
      </c>
      <c r="AE13" s="71">
        <v>4.4909999999999997</v>
      </c>
      <c r="AF13" s="71">
        <v>0.219</v>
      </c>
      <c r="AG13" s="71">
        <v>33.582999999999998</v>
      </c>
      <c r="AH13" s="71">
        <v>3.5750000000000002</v>
      </c>
      <c r="AI13" s="71">
        <v>12.646000000000001</v>
      </c>
      <c r="AJ13" s="71">
        <v>28.302</v>
      </c>
      <c r="AK13" s="71">
        <v>23.777000000000001</v>
      </c>
      <c r="AL13" s="71">
        <v>127.758</v>
      </c>
      <c r="AM13" s="71">
        <v>402.46</v>
      </c>
      <c r="AN13" s="71">
        <v>611.91</v>
      </c>
      <c r="AO13" s="71">
        <v>1210.4280000000001</v>
      </c>
      <c r="AP13" s="71">
        <v>13.618</v>
      </c>
      <c r="AQ13" s="71">
        <v>133.87</v>
      </c>
      <c r="AR13" s="71">
        <v>361.42899999999997</v>
      </c>
      <c r="AS13" s="71">
        <v>195.29</v>
      </c>
      <c r="AT13" s="71">
        <v>588.52499999999998</v>
      </c>
      <c r="AU13" s="71">
        <v>774.14</v>
      </c>
      <c r="AV13" s="71">
        <v>663.66200000000003</v>
      </c>
      <c r="AW13" s="71">
        <v>2730.5349999999999</v>
      </c>
      <c r="AX13" s="71">
        <v>5.5309999999999997</v>
      </c>
      <c r="AY13" s="71">
        <v>27.4</v>
      </c>
      <c r="AZ13" s="71">
        <v>19.21</v>
      </c>
      <c r="BA13" s="71">
        <v>1.64</v>
      </c>
      <c r="BB13" s="71">
        <v>53.780999999999999</v>
      </c>
      <c r="BC13" s="71">
        <v>2.0510000000000002</v>
      </c>
      <c r="BD13" s="71">
        <v>12.794</v>
      </c>
      <c r="BE13" s="71">
        <v>8.1929999999999996</v>
      </c>
      <c r="BF13" s="71">
        <v>2.0979999999999999</v>
      </c>
      <c r="BG13" s="71">
        <v>25.135999999999999</v>
      </c>
      <c r="BH13" s="71">
        <v>7.5810000000000004</v>
      </c>
      <c r="BI13" s="71">
        <v>40.194000000000003</v>
      </c>
      <c r="BJ13" s="71">
        <v>27.402999999999999</v>
      </c>
      <c r="BK13" s="71">
        <v>3.738</v>
      </c>
      <c r="BL13" s="71">
        <v>78.915999999999997</v>
      </c>
      <c r="BM13" s="71">
        <v>0.47099999999999997</v>
      </c>
      <c r="BN13" s="71">
        <v>1.7090000000000001</v>
      </c>
      <c r="BO13" s="71">
        <v>0.66100000000000003</v>
      </c>
      <c r="BP13" s="71">
        <v>0</v>
      </c>
      <c r="BQ13" s="71">
        <v>2.8410000000000002</v>
      </c>
      <c r="BR13" s="71">
        <v>2.42</v>
      </c>
      <c r="BS13" s="71">
        <v>11.14</v>
      </c>
      <c r="BT13" s="71">
        <v>25.140999999999998</v>
      </c>
      <c r="BU13" s="71">
        <v>82.238</v>
      </c>
      <c r="BV13" s="71">
        <v>120.93899999999999</v>
      </c>
      <c r="BW13" s="71">
        <v>10.666</v>
      </c>
      <c r="BX13" s="71">
        <v>54.046999999999997</v>
      </c>
      <c r="BY13" s="71">
        <v>53.204999999999998</v>
      </c>
      <c r="BZ13" s="71">
        <v>87.825000000000003</v>
      </c>
      <c r="CA13" s="71">
        <v>205.74199999999999</v>
      </c>
    </row>
    <row r="14" spans="1:79">
      <c r="A14" s="9">
        <v>39600</v>
      </c>
      <c r="B14" s="71">
        <v>5.52</v>
      </c>
      <c r="C14" s="71">
        <v>100.873</v>
      </c>
      <c r="D14" s="71">
        <v>292.99</v>
      </c>
      <c r="E14" s="71">
        <v>121.818</v>
      </c>
      <c r="F14" s="71">
        <v>265.08</v>
      </c>
      <c r="G14" s="71">
        <v>175.185</v>
      </c>
      <c r="H14" s="71">
        <v>12.757</v>
      </c>
      <c r="I14" s="71">
        <v>974.22199999999998</v>
      </c>
      <c r="J14" s="71">
        <v>2.7240000000000002</v>
      </c>
      <c r="K14" s="71">
        <v>22.332999999999998</v>
      </c>
      <c r="L14" s="71">
        <v>56.069000000000003</v>
      </c>
      <c r="M14" s="71">
        <v>35.847999999999999</v>
      </c>
      <c r="N14" s="71">
        <v>171.773</v>
      </c>
      <c r="O14" s="71">
        <v>202.98599999999999</v>
      </c>
      <c r="P14" s="71">
        <v>36.966000000000001</v>
      </c>
      <c r="Q14" s="71">
        <v>528.69899999999996</v>
      </c>
      <c r="R14" s="71">
        <v>8.2439999999999998</v>
      </c>
      <c r="S14" s="71">
        <v>123.206</v>
      </c>
      <c r="T14" s="71">
        <v>349.05900000000003</v>
      </c>
      <c r="U14" s="71">
        <v>157.666</v>
      </c>
      <c r="V14" s="71">
        <v>436.85199999999998</v>
      </c>
      <c r="W14" s="71">
        <v>378.17099999999999</v>
      </c>
      <c r="X14" s="71">
        <v>49.722999999999999</v>
      </c>
      <c r="Y14" s="71">
        <v>1502.921</v>
      </c>
      <c r="Z14" s="71">
        <v>1.228</v>
      </c>
      <c r="AA14" s="71">
        <v>5.7779999999999996</v>
      </c>
      <c r="AB14" s="71">
        <v>9.4649999999999999</v>
      </c>
      <c r="AC14" s="71">
        <v>8.548</v>
      </c>
      <c r="AD14" s="71">
        <v>8.8719999999999999</v>
      </c>
      <c r="AE14" s="71">
        <v>5.8680000000000003</v>
      </c>
      <c r="AF14" s="71">
        <v>0</v>
      </c>
      <c r="AG14" s="71">
        <v>39.759</v>
      </c>
      <c r="AH14" s="71">
        <v>3.8639999999999999</v>
      </c>
      <c r="AI14" s="71">
        <v>13.779</v>
      </c>
      <c r="AJ14" s="71">
        <v>29.475999999999999</v>
      </c>
      <c r="AK14" s="71">
        <v>23.224</v>
      </c>
      <c r="AL14" s="71">
        <v>120.295</v>
      </c>
      <c r="AM14" s="71">
        <v>401.702</v>
      </c>
      <c r="AN14" s="71">
        <v>641.65599999999995</v>
      </c>
      <c r="AO14" s="71">
        <v>1233.9970000000001</v>
      </c>
      <c r="AP14" s="71">
        <v>13.426</v>
      </c>
      <c r="AQ14" s="71">
        <v>144.58699999999999</v>
      </c>
      <c r="AR14" s="71">
        <v>391.22</v>
      </c>
      <c r="AS14" s="71">
        <v>191.70500000000001</v>
      </c>
      <c r="AT14" s="71">
        <v>568.96199999999999</v>
      </c>
      <c r="AU14" s="71">
        <v>795.13699999999994</v>
      </c>
      <c r="AV14" s="71">
        <v>700.84699999999998</v>
      </c>
      <c r="AW14" s="71">
        <v>2805.886</v>
      </c>
      <c r="AX14" s="71">
        <v>5.1710000000000003</v>
      </c>
      <c r="AY14" s="71">
        <v>22.233000000000001</v>
      </c>
      <c r="AZ14" s="71">
        <v>17.757999999999999</v>
      </c>
      <c r="BA14" s="71">
        <v>0.83899999999999997</v>
      </c>
      <c r="BB14" s="71">
        <v>46.002000000000002</v>
      </c>
      <c r="BC14" s="71">
        <v>1.9570000000000001</v>
      </c>
      <c r="BD14" s="71">
        <v>10.574</v>
      </c>
      <c r="BE14" s="71">
        <v>16.079000000000001</v>
      </c>
      <c r="BF14" s="71">
        <v>1.8959999999999999</v>
      </c>
      <c r="BG14" s="71">
        <v>30.506</v>
      </c>
      <c r="BH14" s="71">
        <v>7.1280000000000001</v>
      </c>
      <c r="BI14" s="71">
        <v>32.807000000000002</v>
      </c>
      <c r="BJ14" s="71">
        <v>33.838000000000001</v>
      </c>
      <c r="BK14" s="71">
        <v>2.7349999999999999</v>
      </c>
      <c r="BL14" s="71">
        <v>76.507999999999996</v>
      </c>
      <c r="BM14" s="71">
        <v>1.3740000000000001</v>
      </c>
      <c r="BN14" s="71">
        <v>2.109</v>
      </c>
      <c r="BO14" s="71">
        <v>1.3380000000000001</v>
      </c>
      <c r="BP14" s="71">
        <v>0</v>
      </c>
      <c r="BQ14" s="71">
        <v>4.8220000000000001</v>
      </c>
      <c r="BR14" s="71">
        <v>2.0249999999999999</v>
      </c>
      <c r="BS14" s="71">
        <v>13.483000000000001</v>
      </c>
      <c r="BT14" s="71">
        <v>23.765000000000001</v>
      </c>
      <c r="BU14" s="71">
        <v>79.239999999999995</v>
      </c>
      <c r="BV14" s="71">
        <v>118.514</v>
      </c>
      <c r="BW14" s="71">
        <v>10.8</v>
      </c>
      <c r="BX14" s="71">
        <v>48.845999999999997</v>
      </c>
      <c r="BY14" s="71">
        <v>60.378</v>
      </c>
      <c r="BZ14" s="71">
        <v>83.716999999999999</v>
      </c>
      <c r="CA14" s="71">
        <v>203.74100000000001</v>
      </c>
    </row>
    <row r="15" spans="1:79">
      <c r="A15" s="9">
        <v>39965</v>
      </c>
      <c r="B15" s="71">
        <v>7.1449999999999996</v>
      </c>
      <c r="C15" s="71">
        <v>90.745000000000005</v>
      </c>
      <c r="D15" s="71">
        <v>298.45400000000001</v>
      </c>
      <c r="E15" s="71">
        <v>111.71</v>
      </c>
      <c r="F15" s="71">
        <v>266.25700000000001</v>
      </c>
      <c r="G15" s="71">
        <v>191.73400000000001</v>
      </c>
      <c r="H15" s="71">
        <v>13.971</v>
      </c>
      <c r="I15" s="71">
        <v>980.01499999999999</v>
      </c>
      <c r="J15" s="71">
        <v>5.0609999999999999</v>
      </c>
      <c r="K15" s="71">
        <v>35.165999999999997</v>
      </c>
      <c r="L15" s="71">
        <v>51.040999999999997</v>
      </c>
      <c r="M15" s="71">
        <v>40.975000000000001</v>
      </c>
      <c r="N15" s="71">
        <v>181.84100000000001</v>
      </c>
      <c r="O15" s="71">
        <v>215.27699999999999</v>
      </c>
      <c r="P15" s="71">
        <v>43.524000000000001</v>
      </c>
      <c r="Q15" s="71">
        <v>572.88599999999997</v>
      </c>
      <c r="R15" s="71">
        <v>12.206</v>
      </c>
      <c r="S15" s="71">
        <v>125.91200000000001</v>
      </c>
      <c r="T15" s="71">
        <v>349.495</v>
      </c>
      <c r="U15" s="71">
        <v>152.685</v>
      </c>
      <c r="V15" s="71">
        <v>448.09800000000001</v>
      </c>
      <c r="W15" s="71">
        <v>407.01100000000002</v>
      </c>
      <c r="X15" s="71">
        <v>57.494999999999997</v>
      </c>
      <c r="Y15" s="71">
        <v>1552.902</v>
      </c>
      <c r="Z15" s="71">
        <v>1.6819999999999999</v>
      </c>
      <c r="AA15" s="71">
        <v>5.2530000000000001</v>
      </c>
      <c r="AB15" s="71">
        <v>14.417</v>
      </c>
      <c r="AC15" s="71">
        <v>6.7190000000000003</v>
      </c>
      <c r="AD15" s="71">
        <v>12.958</v>
      </c>
      <c r="AE15" s="71">
        <v>8.5839999999999996</v>
      </c>
      <c r="AF15" s="71">
        <v>0.39200000000000002</v>
      </c>
      <c r="AG15" s="71">
        <v>50.005000000000003</v>
      </c>
      <c r="AH15" s="71">
        <v>3.194</v>
      </c>
      <c r="AI15" s="71">
        <v>21.271999999999998</v>
      </c>
      <c r="AJ15" s="71">
        <v>34.204999999999998</v>
      </c>
      <c r="AK15" s="71">
        <v>21.736999999999998</v>
      </c>
      <c r="AL15" s="71">
        <v>118.422</v>
      </c>
      <c r="AM15" s="71">
        <v>383.37700000000001</v>
      </c>
      <c r="AN15" s="71">
        <v>642.17999999999995</v>
      </c>
      <c r="AO15" s="71">
        <v>1224.3869999999999</v>
      </c>
      <c r="AP15" s="71">
        <v>17.082000000000001</v>
      </c>
      <c r="AQ15" s="71">
        <v>153.923</v>
      </c>
      <c r="AR15" s="71">
        <v>404.80900000000003</v>
      </c>
      <c r="AS15" s="71">
        <v>183.523</v>
      </c>
      <c r="AT15" s="71">
        <v>585.35299999999995</v>
      </c>
      <c r="AU15" s="71">
        <v>807.53599999999994</v>
      </c>
      <c r="AV15" s="71">
        <v>707.86800000000005</v>
      </c>
      <c r="AW15" s="71">
        <v>2860.0940000000001</v>
      </c>
      <c r="AX15" s="71">
        <v>4.9400000000000004</v>
      </c>
      <c r="AY15" s="71">
        <v>32.066000000000003</v>
      </c>
      <c r="AZ15" s="71">
        <v>26.265999999999998</v>
      </c>
      <c r="BA15" s="71">
        <v>2.169</v>
      </c>
      <c r="BB15" s="71">
        <v>65.441000000000003</v>
      </c>
      <c r="BC15" s="71">
        <v>1.873</v>
      </c>
      <c r="BD15" s="71">
        <v>13.813000000000001</v>
      </c>
      <c r="BE15" s="71">
        <v>9.4120000000000008</v>
      </c>
      <c r="BF15" s="71">
        <v>4.2240000000000002</v>
      </c>
      <c r="BG15" s="71">
        <v>29.321999999999999</v>
      </c>
      <c r="BH15" s="71">
        <v>6.8140000000000001</v>
      </c>
      <c r="BI15" s="71">
        <v>45.88</v>
      </c>
      <c r="BJ15" s="71">
        <v>35.677</v>
      </c>
      <c r="BK15" s="71">
        <v>6.3920000000000003</v>
      </c>
      <c r="BL15" s="71">
        <v>94.763000000000005</v>
      </c>
      <c r="BM15" s="71">
        <v>0.71699999999999997</v>
      </c>
      <c r="BN15" s="71">
        <v>1.3560000000000001</v>
      </c>
      <c r="BO15" s="71">
        <v>0.94399999999999995</v>
      </c>
      <c r="BP15" s="71">
        <v>0</v>
      </c>
      <c r="BQ15" s="71">
        <v>3.0179999999999998</v>
      </c>
      <c r="BR15" s="71">
        <v>2.4710000000000001</v>
      </c>
      <c r="BS15" s="71">
        <v>18.423999999999999</v>
      </c>
      <c r="BT15" s="71">
        <v>31.245999999999999</v>
      </c>
      <c r="BU15" s="71">
        <v>80.650999999999996</v>
      </c>
      <c r="BV15" s="71">
        <v>132.79300000000001</v>
      </c>
      <c r="BW15" s="71">
        <v>10.002000000000001</v>
      </c>
      <c r="BX15" s="71">
        <v>66.558999999999997</v>
      </c>
      <c r="BY15" s="71">
        <v>69.471999999999994</v>
      </c>
      <c r="BZ15" s="71">
        <v>88.188999999999993</v>
      </c>
      <c r="CA15" s="71">
        <v>234.22300000000001</v>
      </c>
    </row>
    <row r="16" spans="1:79">
      <c r="A16" s="9">
        <v>40330</v>
      </c>
      <c r="B16" s="71">
        <v>5.9580000000000002</v>
      </c>
      <c r="C16" s="71">
        <v>83.828000000000003</v>
      </c>
      <c r="D16" s="71">
        <v>275.87599999999998</v>
      </c>
      <c r="E16" s="71">
        <v>130.89400000000001</v>
      </c>
      <c r="F16" s="71">
        <v>257.7</v>
      </c>
      <c r="G16" s="71">
        <v>201.739</v>
      </c>
      <c r="H16" s="71">
        <v>25.286000000000001</v>
      </c>
      <c r="I16" s="71">
        <v>981.28099999999995</v>
      </c>
      <c r="J16" s="71">
        <v>2.605</v>
      </c>
      <c r="K16" s="71">
        <v>32.265000000000001</v>
      </c>
      <c r="L16" s="71">
        <v>63.429000000000002</v>
      </c>
      <c r="M16" s="71">
        <v>34.731000000000002</v>
      </c>
      <c r="N16" s="71">
        <v>183.874</v>
      </c>
      <c r="O16" s="71">
        <v>234.404</v>
      </c>
      <c r="P16" s="71">
        <v>47.066000000000003</v>
      </c>
      <c r="Q16" s="71">
        <v>598.37400000000002</v>
      </c>
      <c r="R16" s="71">
        <v>8.5630000000000006</v>
      </c>
      <c r="S16" s="71">
        <v>116.093</v>
      </c>
      <c r="T16" s="71">
        <v>339.30500000000001</v>
      </c>
      <c r="U16" s="71">
        <v>165.626</v>
      </c>
      <c r="V16" s="71">
        <v>441.57400000000001</v>
      </c>
      <c r="W16" s="71">
        <v>436.14299999999997</v>
      </c>
      <c r="X16" s="71">
        <v>72.350999999999999</v>
      </c>
      <c r="Y16" s="71">
        <v>1579.655</v>
      </c>
      <c r="Z16" s="71">
        <v>1.242</v>
      </c>
      <c r="AA16" s="71">
        <v>4.968</v>
      </c>
      <c r="AB16" s="71">
        <v>15.218999999999999</v>
      </c>
      <c r="AC16" s="71">
        <v>4.992</v>
      </c>
      <c r="AD16" s="71">
        <v>9.9719999999999995</v>
      </c>
      <c r="AE16" s="71">
        <v>6.0590000000000002</v>
      </c>
      <c r="AF16" s="71">
        <v>0.53600000000000003</v>
      </c>
      <c r="AG16" s="71">
        <v>42.987000000000002</v>
      </c>
      <c r="AH16" s="71">
        <v>3.2669999999999999</v>
      </c>
      <c r="AI16" s="71">
        <v>19.170000000000002</v>
      </c>
      <c r="AJ16" s="71">
        <v>38.801000000000002</v>
      </c>
      <c r="AK16" s="71">
        <v>23.818000000000001</v>
      </c>
      <c r="AL16" s="71">
        <v>99.031999999999996</v>
      </c>
      <c r="AM16" s="71">
        <v>390.36799999999999</v>
      </c>
      <c r="AN16" s="71">
        <v>663.78200000000004</v>
      </c>
      <c r="AO16" s="71">
        <v>1238.2370000000001</v>
      </c>
      <c r="AP16" s="71">
        <v>13.071</v>
      </c>
      <c r="AQ16" s="71">
        <v>142.24799999999999</v>
      </c>
      <c r="AR16" s="71">
        <v>396.81400000000002</v>
      </c>
      <c r="AS16" s="71">
        <v>197.578</v>
      </c>
      <c r="AT16" s="71">
        <v>558.09799999999996</v>
      </c>
      <c r="AU16" s="71">
        <v>842.29600000000005</v>
      </c>
      <c r="AV16" s="71">
        <v>742.33</v>
      </c>
      <c r="AW16" s="71">
        <v>2892.4349999999999</v>
      </c>
      <c r="AX16" s="71">
        <v>5.7009999999999996</v>
      </c>
      <c r="AY16" s="71">
        <v>30.728000000000002</v>
      </c>
      <c r="AZ16" s="71">
        <v>22.044</v>
      </c>
      <c r="BA16" s="71">
        <v>1.363</v>
      </c>
      <c r="BB16" s="71">
        <v>59.835999999999999</v>
      </c>
      <c r="BC16" s="71">
        <v>0.67100000000000004</v>
      </c>
      <c r="BD16" s="71">
        <v>14.276999999999999</v>
      </c>
      <c r="BE16" s="71">
        <v>8.8629999999999995</v>
      </c>
      <c r="BF16" s="71">
        <v>7.234</v>
      </c>
      <c r="BG16" s="71">
        <v>31.045000000000002</v>
      </c>
      <c r="BH16" s="71">
        <v>6.3719999999999999</v>
      </c>
      <c r="BI16" s="71">
        <v>45.005000000000003</v>
      </c>
      <c r="BJ16" s="71">
        <v>30.907</v>
      </c>
      <c r="BK16" s="71">
        <v>8.5969999999999995</v>
      </c>
      <c r="BL16" s="71">
        <v>90.881</v>
      </c>
      <c r="BM16" s="71">
        <v>0.33300000000000002</v>
      </c>
      <c r="BN16" s="71">
        <v>3.2080000000000002</v>
      </c>
      <c r="BO16" s="71">
        <v>0.97499999999999998</v>
      </c>
      <c r="BP16" s="71">
        <v>0</v>
      </c>
      <c r="BQ16" s="71">
        <v>4.5170000000000003</v>
      </c>
      <c r="BR16" s="71">
        <v>2.9420000000000002</v>
      </c>
      <c r="BS16" s="71">
        <v>17.635000000000002</v>
      </c>
      <c r="BT16" s="71">
        <v>27.777000000000001</v>
      </c>
      <c r="BU16" s="71">
        <v>87.762</v>
      </c>
      <c r="BV16" s="71">
        <v>136.11500000000001</v>
      </c>
      <c r="BW16" s="71">
        <v>9.6470000000000002</v>
      </c>
      <c r="BX16" s="71">
        <v>66.745999999999995</v>
      </c>
      <c r="BY16" s="71">
        <v>60.389000000000003</v>
      </c>
      <c r="BZ16" s="71">
        <v>96.709000000000003</v>
      </c>
      <c r="CA16" s="71">
        <v>233.49100000000001</v>
      </c>
    </row>
    <row r="17" spans="1:79">
      <c r="A17" s="9">
        <v>40695</v>
      </c>
      <c r="B17" s="71">
        <v>4.8129999999999997</v>
      </c>
      <c r="C17" s="71">
        <v>87.555999999999997</v>
      </c>
      <c r="D17" s="71">
        <v>329.80099999999999</v>
      </c>
      <c r="E17" s="71">
        <v>120.744</v>
      </c>
      <c r="F17" s="71">
        <v>248.47200000000001</v>
      </c>
      <c r="G17" s="71">
        <v>200.48400000000001</v>
      </c>
      <c r="H17" s="71">
        <v>20.751999999999999</v>
      </c>
      <c r="I17" s="71">
        <v>1012.622</v>
      </c>
      <c r="J17" s="71">
        <v>3.0990000000000002</v>
      </c>
      <c r="K17" s="71">
        <v>36.167999999999999</v>
      </c>
      <c r="L17" s="71">
        <v>66.733000000000004</v>
      </c>
      <c r="M17" s="71">
        <v>35.982999999999997</v>
      </c>
      <c r="N17" s="71">
        <v>157.75700000000001</v>
      </c>
      <c r="O17" s="71">
        <v>242.988</v>
      </c>
      <c r="P17" s="71">
        <v>53.747999999999998</v>
      </c>
      <c r="Q17" s="71">
        <v>596.47500000000002</v>
      </c>
      <c r="R17" s="71">
        <v>7.9119999999999999</v>
      </c>
      <c r="S17" s="71">
        <v>123.724</v>
      </c>
      <c r="T17" s="71">
        <v>396.53399999999999</v>
      </c>
      <c r="U17" s="71">
        <v>156.727</v>
      </c>
      <c r="V17" s="71">
        <v>406.22800000000001</v>
      </c>
      <c r="W17" s="71">
        <v>443.471</v>
      </c>
      <c r="X17" s="71">
        <v>74.5</v>
      </c>
      <c r="Y17" s="71">
        <v>1609.096</v>
      </c>
      <c r="Z17" s="71">
        <v>1.4650000000000001</v>
      </c>
      <c r="AA17" s="71">
        <v>7.0350000000000001</v>
      </c>
      <c r="AB17" s="71">
        <v>12.118</v>
      </c>
      <c r="AC17" s="71">
        <v>3.8490000000000002</v>
      </c>
      <c r="AD17" s="71">
        <v>12.683</v>
      </c>
      <c r="AE17" s="71">
        <v>11.121</v>
      </c>
      <c r="AF17" s="71">
        <v>0</v>
      </c>
      <c r="AG17" s="71">
        <v>48.271000000000001</v>
      </c>
      <c r="AH17" s="71">
        <v>3.72</v>
      </c>
      <c r="AI17" s="71">
        <v>17.774999999999999</v>
      </c>
      <c r="AJ17" s="71">
        <v>42.987000000000002</v>
      </c>
      <c r="AK17" s="71">
        <v>24.782</v>
      </c>
      <c r="AL17" s="71">
        <v>113.91</v>
      </c>
      <c r="AM17" s="71">
        <v>366.661</v>
      </c>
      <c r="AN17" s="71">
        <v>684.71</v>
      </c>
      <c r="AO17" s="71">
        <v>1254.5440000000001</v>
      </c>
      <c r="AP17" s="71">
        <v>13.097</v>
      </c>
      <c r="AQ17" s="71">
        <v>150.994</v>
      </c>
      <c r="AR17" s="71">
        <v>456.62799999999999</v>
      </c>
      <c r="AS17" s="71">
        <v>188.75</v>
      </c>
      <c r="AT17" s="71">
        <v>538.41999999999996</v>
      </c>
      <c r="AU17" s="71">
        <v>830.43</v>
      </c>
      <c r="AV17" s="71">
        <v>767.05</v>
      </c>
      <c r="AW17" s="71">
        <v>2945.37</v>
      </c>
      <c r="AX17" s="71">
        <v>3.6920000000000002</v>
      </c>
      <c r="AY17" s="71">
        <v>31.408999999999999</v>
      </c>
      <c r="AZ17" s="71">
        <v>25.190999999999999</v>
      </c>
      <c r="BA17" s="71">
        <v>3.153</v>
      </c>
      <c r="BB17" s="71">
        <v>63.444000000000003</v>
      </c>
      <c r="BC17" s="71">
        <v>1.4750000000000001</v>
      </c>
      <c r="BD17" s="71">
        <v>10.765000000000001</v>
      </c>
      <c r="BE17" s="71">
        <v>14.638999999999999</v>
      </c>
      <c r="BF17" s="71">
        <v>0.89</v>
      </c>
      <c r="BG17" s="71">
        <v>27.768999999999998</v>
      </c>
      <c r="BH17" s="71">
        <v>5.1660000000000004</v>
      </c>
      <c r="BI17" s="71">
        <v>42.173999999999999</v>
      </c>
      <c r="BJ17" s="71">
        <v>39.83</v>
      </c>
      <c r="BK17" s="71">
        <v>4.0439999999999996</v>
      </c>
      <c r="BL17" s="71">
        <v>91.213999999999999</v>
      </c>
      <c r="BM17" s="71">
        <v>0</v>
      </c>
      <c r="BN17" s="71">
        <v>2.125</v>
      </c>
      <c r="BO17" s="71">
        <v>1.3759999999999999</v>
      </c>
      <c r="BP17" s="71">
        <v>0</v>
      </c>
      <c r="BQ17" s="71">
        <v>3.5009999999999999</v>
      </c>
      <c r="BR17" s="71">
        <v>2.2890000000000001</v>
      </c>
      <c r="BS17" s="71">
        <v>13.111000000000001</v>
      </c>
      <c r="BT17" s="71">
        <v>27.132000000000001</v>
      </c>
      <c r="BU17" s="71">
        <v>94.457999999999998</v>
      </c>
      <c r="BV17" s="71">
        <v>136.99</v>
      </c>
      <c r="BW17" s="71">
        <v>7.6479999999999997</v>
      </c>
      <c r="BX17" s="71">
        <v>58.247999999999998</v>
      </c>
      <c r="BY17" s="71">
        <v>69.863</v>
      </c>
      <c r="BZ17" s="71">
        <v>100.396</v>
      </c>
      <c r="CA17" s="71">
        <v>236.155</v>
      </c>
    </row>
    <row r="18" spans="1:79">
      <c r="A18" s="9">
        <v>41061</v>
      </c>
      <c r="B18" s="71">
        <v>4.3390000000000004</v>
      </c>
      <c r="C18" s="71">
        <v>76.149000000000001</v>
      </c>
      <c r="D18" s="71">
        <v>324.94299999999998</v>
      </c>
      <c r="E18" s="71">
        <v>127.53400000000001</v>
      </c>
      <c r="F18" s="71">
        <v>235.71100000000001</v>
      </c>
      <c r="G18" s="71">
        <v>212.70500000000001</v>
      </c>
      <c r="H18" s="71">
        <v>22.852</v>
      </c>
      <c r="I18" s="71">
        <v>1004.2329999999999</v>
      </c>
      <c r="J18" s="71">
        <v>2.6680000000000001</v>
      </c>
      <c r="K18" s="71">
        <v>32.520000000000003</v>
      </c>
      <c r="L18" s="71">
        <v>79.641999999999996</v>
      </c>
      <c r="M18" s="71">
        <v>39.731999999999999</v>
      </c>
      <c r="N18" s="71">
        <v>156.74199999999999</v>
      </c>
      <c r="O18" s="71">
        <v>229.28700000000001</v>
      </c>
      <c r="P18" s="71">
        <v>64.587000000000003</v>
      </c>
      <c r="Q18" s="71">
        <v>605.17899999999997</v>
      </c>
      <c r="R18" s="71">
        <v>7.0069999999999997</v>
      </c>
      <c r="S18" s="71">
        <v>108.669</v>
      </c>
      <c r="T18" s="71">
        <v>404.58600000000001</v>
      </c>
      <c r="U18" s="71">
        <v>167.267</v>
      </c>
      <c r="V18" s="71">
        <v>392.45299999999997</v>
      </c>
      <c r="W18" s="71">
        <v>441.99099999999999</v>
      </c>
      <c r="X18" s="71">
        <v>87.438999999999993</v>
      </c>
      <c r="Y18" s="71">
        <v>1609.412</v>
      </c>
      <c r="Z18" s="71">
        <v>2.75</v>
      </c>
      <c r="AA18" s="71">
        <v>8.1639999999999997</v>
      </c>
      <c r="AB18" s="71">
        <v>12.861000000000001</v>
      </c>
      <c r="AC18" s="71">
        <v>5.2220000000000004</v>
      </c>
      <c r="AD18" s="71">
        <v>9.4819999999999993</v>
      </c>
      <c r="AE18" s="71">
        <v>7.8209999999999997</v>
      </c>
      <c r="AF18" s="71">
        <v>0.41299999999999998</v>
      </c>
      <c r="AG18" s="71">
        <v>46.713000000000001</v>
      </c>
      <c r="AH18" s="71">
        <v>3.5750000000000002</v>
      </c>
      <c r="AI18" s="71">
        <v>15.132</v>
      </c>
      <c r="AJ18" s="71">
        <v>43.142000000000003</v>
      </c>
      <c r="AK18" s="71">
        <v>20.971</v>
      </c>
      <c r="AL18" s="71">
        <v>108.038</v>
      </c>
      <c r="AM18" s="71">
        <v>393.15199999999999</v>
      </c>
      <c r="AN18" s="71">
        <v>701.89099999999996</v>
      </c>
      <c r="AO18" s="71">
        <v>1285.9010000000001</v>
      </c>
      <c r="AP18" s="71">
        <v>13.331</v>
      </c>
      <c r="AQ18" s="71">
        <v>133.35</v>
      </c>
      <c r="AR18" s="71">
        <v>465.12900000000002</v>
      </c>
      <c r="AS18" s="71">
        <v>197.81</v>
      </c>
      <c r="AT18" s="71">
        <v>514.66700000000003</v>
      </c>
      <c r="AU18" s="71">
        <v>853.62199999999996</v>
      </c>
      <c r="AV18" s="71">
        <v>799.44500000000005</v>
      </c>
      <c r="AW18" s="71">
        <v>2977.3539999999998</v>
      </c>
      <c r="AX18" s="71">
        <v>4.34</v>
      </c>
      <c r="AY18" s="71">
        <v>30.936</v>
      </c>
      <c r="AZ18" s="71">
        <v>21.673999999999999</v>
      </c>
      <c r="BA18" s="71">
        <v>3.69</v>
      </c>
      <c r="BB18" s="71">
        <v>60.64</v>
      </c>
      <c r="BC18" s="71">
        <v>0.63300000000000001</v>
      </c>
      <c r="BD18" s="71">
        <v>13.085000000000001</v>
      </c>
      <c r="BE18" s="71">
        <v>14.785</v>
      </c>
      <c r="BF18" s="71">
        <v>3.899</v>
      </c>
      <c r="BG18" s="71">
        <v>32.402000000000001</v>
      </c>
      <c r="BH18" s="71">
        <v>4.9740000000000002</v>
      </c>
      <c r="BI18" s="71">
        <v>44.021000000000001</v>
      </c>
      <c r="BJ18" s="71">
        <v>36.457999999999998</v>
      </c>
      <c r="BK18" s="71">
        <v>7.5890000000000004</v>
      </c>
      <c r="BL18" s="71">
        <v>93.042000000000002</v>
      </c>
      <c r="BM18" s="71">
        <v>0.71199999999999997</v>
      </c>
      <c r="BN18" s="71">
        <v>3.4390000000000001</v>
      </c>
      <c r="BO18" s="71">
        <v>1.919</v>
      </c>
      <c r="BP18" s="71">
        <v>0</v>
      </c>
      <c r="BQ18" s="71">
        <v>6.07</v>
      </c>
      <c r="BR18" s="71">
        <v>2.6440000000000001</v>
      </c>
      <c r="BS18" s="71">
        <v>15.34</v>
      </c>
      <c r="BT18" s="71">
        <v>24.884</v>
      </c>
      <c r="BU18" s="71">
        <v>88.932000000000002</v>
      </c>
      <c r="BV18" s="71">
        <v>131.80000000000001</v>
      </c>
      <c r="BW18" s="71">
        <v>8.4689999999999994</v>
      </c>
      <c r="BX18" s="71">
        <v>63.311999999999998</v>
      </c>
      <c r="BY18" s="71">
        <v>64.153999999999996</v>
      </c>
      <c r="BZ18" s="71">
        <v>96.872</v>
      </c>
      <c r="CA18" s="71">
        <v>232.80799999999999</v>
      </c>
    </row>
    <row r="19" spans="1:79">
      <c r="A19" s="9">
        <v>41426</v>
      </c>
      <c r="B19" s="71">
        <v>4.8959999999999999</v>
      </c>
      <c r="C19" s="71">
        <v>84.96</v>
      </c>
      <c r="D19" s="71">
        <v>325.43299999999999</v>
      </c>
      <c r="E19" s="71">
        <v>128.119</v>
      </c>
      <c r="F19" s="71">
        <v>240.54499999999999</v>
      </c>
      <c r="G19" s="71">
        <v>211.64400000000001</v>
      </c>
      <c r="H19" s="71">
        <v>30.443999999999999</v>
      </c>
      <c r="I19" s="71">
        <v>1026.0419999999999</v>
      </c>
      <c r="J19" s="71">
        <v>4.4720000000000004</v>
      </c>
      <c r="K19" s="71">
        <v>41.414000000000001</v>
      </c>
      <c r="L19" s="71">
        <v>75.733000000000004</v>
      </c>
      <c r="M19" s="71">
        <v>37.856000000000002</v>
      </c>
      <c r="N19" s="71">
        <v>164.10400000000001</v>
      </c>
      <c r="O19" s="71">
        <v>246.20400000000001</v>
      </c>
      <c r="P19" s="71">
        <v>67.840999999999994</v>
      </c>
      <c r="Q19" s="71">
        <v>637.625</v>
      </c>
      <c r="R19" s="71">
        <v>9.3680000000000003</v>
      </c>
      <c r="S19" s="71">
        <v>126.374</v>
      </c>
      <c r="T19" s="71">
        <v>401.166</v>
      </c>
      <c r="U19" s="71">
        <v>165.97499999999999</v>
      </c>
      <c r="V19" s="71">
        <v>404.65</v>
      </c>
      <c r="W19" s="71">
        <v>457.84899999999999</v>
      </c>
      <c r="X19" s="71">
        <v>98.284999999999997</v>
      </c>
      <c r="Y19" s="71">
        <v>1663.6659999999999</v>
      </c>
      <c r="Z19" s="71">
        <v>2.4609999999999999</v>
      </c>
      <c r="AA19" s="71">
        <v>7.907</v>
      </c>
      <c r="AB19" s="71">
        <v>13.182</v>
      </c>
      <c r="AC19" s="71">
        <v>5.61</v>
      </c>
      <c r="AD19" s="71">
        <v>10.337999999999999</v>
      </c>
      <c r="AE19" s="71">
        <v>9.4990000000000006</v>
      </c>
      <c r="AF19" s="71">
        <v>0</v>
      </c>
      <c r="AG19" s="71">
        <v>48.996000000000002</v>
      </c>
      <c r="AH19" s="71">
        <v>2.0790000000000002</v>
      </c>
      <c r="AI19" s="71">
        <v>28.34</v>
      </c>
      <c r="AJ19" s="71">
        <v>38.826999999999998</v>
      </c>
      <c r="AK19" s="71">
        <v>25.35</v>
      </c>
      <c r="AL19" s="71">
        <v>99.119</v>
      </c>
      <c r="AM19" s="71">
        <v>367.71499999999997</v>
      </c>
      <c r="AN19" s="71">
        <v>737.08299999999997</v>
      </c>
      <c r="AO19" s="71">
        <v>1298.5129999999999</v>
      </c>
      <c r="AP19" s="71">
        <v>14.239000000000001</v>
      </c>
      <c r="AQ19" s="71">
        <v>163.79300000000001</v>
      </c>
      <c r="AR19" s="71">
        <v>461.17599999999999</v>
      </c>
      <c r="AS19" s="71">
        <v>200.16</v>
      </c>
      <c r="AT19" s="71">
        <v>525.03700000000003</v>
      </c>
      <c r="AU19" s="71">
        <v>846.08799999999997</v>
      </c>
      <c r="AV19" s="71">
        <v>846.02700000000004</v>
      </c>
      <c r="AW19" s="71">
        <v>3056.52</v>
      </c>
      <c r="AX19" s="71">
        <v>3.9340000000000002</v>
      </c>
      <c r="AY19" s="71">
        <v>31.777999999999999</v>
      </c>
      <c r="AZ19" s="71">
        <v>24.931999999999999</v>
      </c>
      <c r="BA19" s="71">
        <v>1.7729999999999999</v>
      </c>
      <c r="BB19" s="71">
        <v>62.415999999999997</v>
      </c>
      <c r="BC19" s="71">
        <v>1.3540000000000001</v>
      </c>
      <c r="BD19" s="71">
        <v>11.172000000000001</v>
      </c>
      <c r="BE19" s="71">
        <v>14.669</v>
      </c>
      <c r="BF19" s="71">
        <v>3.927</v>
      </c>
      <c r="BG19" s="71">
        <v>31.122</v>
      </c>
      <c r="BH19" s="71">
        <v>5.2880000000000003</v>
      </c>
      <c r="BI19" s="71">
        <v>42.95</v>
      </c>
      <c r="BJ19" s="71">
        <v>39.600999999999999</v>
      </c>
      <c r="BK19" s="71">
        <v>5.6989999999999998</v>
      </c>
      <c r="BL19" s="71">
        <v>93.539000000000001</v>
      </c>
      <c r="BM19" s="71">
        <v>0.36799999999999999</v>
      </c>
      <c r="BN19" s="71">
        <v>2.9289999999999998</v>
      </c>
      <c r="BO19" s="71">
        <v>2.5390000000000001</v>
      </c>
      <c r="BP19" s="71">
        <v>0</v>
      </c>
      <c r="BQ19" s="71">
        <v>5.835</v>
      </c>
      <c r="BR19" s="71">
        <v>3.891</v>
      </c>
      <c r="BS19" s="71">
        <v>14.804</v>
      </c>
      <c r="BT19" s="71">
        <v>27.562999999999999</v>
      </c>
      <c r="BU19" s="71">
        <v>95.522000000000006</v>
      </c>
      <c r="BV19" s="71">
        <v>141.78</v>
      </c>
      <c r="BW19" s="71">
        <v>9.8859999999999992</v>
      </c>
      <c r="BX19" s="71">
        <v>60.683</v>
      </c>
      <c r="BY19" s="71">
        <v>70.173000000000002</v>
      </c>
      <c r="BZ19" s="71">
        <v>103.01300000000001</v>
      </c>
      <c r="CA19" s="71">
        <v>243.75399999999999</v>
      </c>
    </row>
    <row r="20" spans="1:79">
      <c r="A20" s="9">
        <v>41791</v>
      </c>
      <c r="B20" s="71">
        <v>2.1520000000000001</v>
      </c>
      <c r="C20" s="71">
        <v>81.087000000000003</v>
      </c>
      <c r="D20" s="71">
        <v>334.92200000000003</v>
      </c>
      <c r="E20" s="71">
        <v>115.551</v>
      </c>
      <c r="F20" s="71">
        <v>238.62100000000001</v>
      </c>
      <c r="G20" s="71">
        <v>210.80500000000001</v>
      </c>
      <c r="H20" s="71">
        <v>25.088000000000001</v>
      </c>
      <c r="I20" s="71">
        <v>1008.227</v>
      </c>
      <c r="J20" s="71">
        <v>4.8010000000000002</v>
      </c>
      <c r="K20" s="71">
        <v>33.466000000000001</v>
      </c>
      <c r="L20" s="71">
        <v>72.069999999999993</v>
      </c>
      <c r="M20" s="71">
        <v>39.305</v>
      </c>
      <c r="N20" s="71">
        <v>153.316</v>
      </c>
      <c r="O20" s="71">
        <v>242.392</v>
      </c>
      <c r="P20" s="71">
        <v>71.408000000000001</v>
      </c>
      <c r="Q20" s="71">
        <v>616.75699999999995</v>
      </c>
      <c r="R20" s="71">
        <v>6.9530000000000003</v>
      </c>
      <c r="S20" s="71">
        <v>114.55200000000001</v>
      </c>
      <c r="T20" s="71">
        <v>406.99200000000002</v>
      </c>
      <c r="U20" s="71">
        <v>154.857</v>
      </c>
      <c r="V20" s="71">
        <v>391.93700000000001</v>
      </c>
      <c r="W20" s="71">
        <v>453.197</v>
      </c>
      <c r="X20" s="71">
        <v>96.495999999999995</v>
      </c>
      <c r="Y20" s="71">
        <v>1624.9839999999999</v>
      </c>
      <c r="Z20" s="71">
        <v>0.89800000000000002</v>
      </c>
      <c r="AA20" s="71">
        <v>9.516</v>
      </c>
      <c r="AB20" s="71">
        <v>14.614000000000001</v>
      </c>
      <c r="AC20" s="71">
        <v>9.8089999999999993</v>
      </c>
      <c r="AD20" s="71">
        <v>10.629</v>
      </c>
      <c r="AE20" s="71">
        <v>12.579000000000001</v>
      </c>
      <c r="AF20" s="71">
        <v>0</v>
      </c>
      <c r="AG20" s="71">
        <v>58.045000000000002</v>
      </c>
      <c r="AH20" s="71">
        <v>4.0039999999999996</v>
      </c>
      <c r="AI20" s="71">
        <v>19.768999999999998</v>
      </c>
      <c r="AJ20" s="71">
        <v>53.401000000000003</v>
      </c>
      <c r="AK20" s="71">
        <v>18.030999999999999</v>
      </c>
      <c r="AL20" s="71">
        <v>96.263999999999996</v>
      </c>
      <c r="AM20" s="71">
        <v>356.89499999999998</v>
      </c>
      <c r="AN20" s="71">
        <v>774.19299999999998</v>
      </c>
      <c r="AO20" s="71">
        <v>1322.556</v>
      </c>
      <c r="AP20" s="71">
        <v>11.855</v>
      </c>
      <c r="AQ20" s="71">
        <v>147.03800000000001</v>
      </c>
      <c r="AR20" s="71">
        <v>484.541</v>
      </c>
      <c r="AS20" s="71">
        <v>184.83099999999999</v>
      </c>
      <c r="AT20" s="71">
        <v>504.03300000000002</v>
      </c>
      <c r="AU20" s="71">
        <v>837.20100000000002</v>
      </c>
      <c r="AV20" s="71">
        <v>883.029</v>
      </c>
      <c r="AW20" s="71">
        <v>3052.5279999999998</v>
      </c>
      <c r="AX20" s="71">
        <v>5.87</v>
      </c>
      <c r="AY20" s="71">
        <v>32.314999999999998</v>
      </c>
      <c r="AZ20" s="71">
        <v>25.753</v>
      </c>
      <c r="BA20" s="71">
        <v>1.9319999999999999</v>
      </c>
      <c r="BB20" s="71">
        <v>65.87</v>
      </c>
      <c r="BC20" s="71">
        <v>2.7029999999999998</v>
      </c>
      <c r="BD20" s="71">
        <v>17.890999999999998</v>
      </c>
      <c r="BE20" s="71">
        <v>15.458</v>
      </c>
      <c r="BF20" s="71">
        <v>4.5970000000000004</v>
      </c>
      <c r="BG20" s="71">
        <v>40.649000000000001</v>
      </c>
      <c r="BH20" s="71">
        <v>8.5730000000000004</v>
      </c>
      <c r="BI20" s="71">
        <v>50.206000000000003</v>
      </c>
      <c r="BJ20" s="71">
        <v>41.210999999999999</v>
      </c>
      <c r="BK20" s="71">
        <v>6.5289999999999999</v>
      </c>
      <c r="BL20" s="71">
        <v>106.51900000000001</v>
      </c>
      <c r="BM20" s="71">
        <v>0.93700000000000006</v>
      </c>
      <c r="BN20" s="71">
        <v>1.2230000000000001</v>
      </c>
      <c r="BO20" s="71">
        <v>1.327</v>
      </c>
      <c r="BP20" s="71">
        <v>0.35</v>
      </c>
      <c r="BQ20" s="71">
        <v>3.8380000000000001</v>
      </c>
      <c r="BR20" s="71">
        <v>2.7120000000000002</v>
      </c>
      <c r="BS20" s="71">
        <v>16.527999999999999</v>
      </c>
      <c r="BT20" s="71">
        <v>34.463999999999999</v>
      </c>
      <c r="BU20" s="71">
        <v>93.965000000000003</v>
      </c>
      <c r="BV20" s="71">
        <v>147.66900000000001</v>
      </c>
      <c r="BW20" s="71">
        <v>12.222</v>
      </c>
      <c r="BX20" s="71">
        <v>68.278999999999996</v>
      </c>
      <c r="BY20" s="71">
        <v>77.001999999999995</v>
      </c>
      <c r="BZ20" s="71">
        <v>101.294</v>
      </c>
      <c r="CA20" s="71">
        <v>258.79700000000003</v>
      </c>
    </row>
    <row r="21" spans="1:79">
      <c r="A21" s="9">
        <v>42156</v>
      </c>
      <c r="B21" s="71">
        <v>3.33</v>
      </c>
      <c r="C21" s="71">
        <v>78.290000000000006</v>
      </c>
      <c r="D21" s="71">
        <v>350.96100000000001</v>
      </c>
      <c r="E21" s="71">
        <v>124.157</v>
      </c>
      <c r="F21" s="71">
        <v>238.53899999999999</v>
      </c>
      <c r="G21" s="71">
        <v>218.11099999999999</v>
      </c>
      <c r="H21" s="71">
        <v>29.292999999999999</v>
      </c>
      <c r="I21" s="71">
        <v>1042.681</v>
      </c>
      <c r="J21" s="71">
        <v>3.1219999999999999</v>
      </c>
      <c r="K21" s="71">
        <v>32.424999999999997</v>
      </c>
      <c r="L21" s="71">
        <v>75.078000000000003</v>
      </c>
      <c r="M21" s="71">
        <v>35.689</v>
      </c>
      <c r="N21" s="71">
        <v>136.661</v>
      </c>
      <c r="O21" s="71">
        <v>259.69400000000002</v>
      </c>
      <c r="P21" s="71">
        <v>75.042000000000002</v>
      </c>
      <c r="Q21" s="71">
        <v>617.71100000000001</v>
      </c>
      <c r="R21" s="71">
        <v>6.4530000000000003</v>
      </c>
      <c r="S21" s="71">
        <v>110.715</v>
      </c>
      <c r="T21" s="71">
        <v>426.03899999999999</v>
      </c>
      <c r="U21" s="71">
        <v>159.846</v>
      </c>
      <c r="V21" s="71">
        <v>375.2</v>
      </c>
      <c r="W21" s="71">
        <v>477.80500000000001</v>
      </c>
      <c r="X21" s="71">
        <v>104.33499999999999</v>
      </c>
      <c r="Y21" s="71">
        <v>1660.3920000000001</v>
      </c>
      <c r="Z21" s="71">
        <v>1.1000000000000001</v>
      </c>
      <c r="AA21" s="71">
        <v>9.548</v>
      </c>
      <c r="AB21" s="71">
        <v>17.614000000000001</v>
      </c>
      <c r="AC21" s="71">
        <v>6.4130000000000003</v>
      </c>
      <c r="AD21" s="71">
        <v>11.189</v>
      </c>
      <c r="AE21" s="71">
        <v>13.379</v>
      </c>
      <c r="AF21" s="71">
        <v>1.159</v>
      </c>
      <c r="AG21" s="71">
        <v>60.401000000000003</v>
      </c>
      <c r="AH21" s="71">
        <v>1.879</v>
      </c>
      <c r="AI21" s="71">
        <v>16.047999999999998</v>
      </c>
      <c r="AJ21" s="71">
        <v>44.622</v>
      </c>
      <c r="AK21" s="71">
        <v>22.238</v>
      </c>
      <c r="AL21" s="71">
        <v>93.766999999999996</v>
      </c>
      <c r="AM21" s="71">
        <v>368.71699999999998</v>
      </c>
      <c r="AN21" s="71">
        <v>804.98500000000001</v>
      </c>
      <c r="AO21" s="71">
        <v>1352.2560000000001</v>
      </c>
      <c r="AP21" s="71">
        <v>9.5299999999999994</v>
      </c>
      <c r="AQ21" s="71">
        <v>138.28399999999999</v>
      </c>
      <c r="AR21" s="71">
        <v>497.786</v>
      </c>
      <c r="AS21" s="71">
        <v>190.797</v>
      </c>
      <c r="AT21" s="71">
        <v>485.495</v>
      </c>
      <c r="AU21" s="71">
        <v>876.76400000000001</v>
      </c>
      <c r="AV21" s="71">
        <v>923.57</v>
      </c>
      <c r="AW21" s="71">
        <v>3122.2260000000001</v>
      </c>
      <c r="AX21" s="71">
        <v>3.3130000000000002</v>
      </c>
      <c r="AY21" s="71">
        <v>34.651000000000003</v>
      </c>
      <c r="AZ21" s="71">
        <v>26.585000000000001</v>
      </c>
      <c r="BA21" s="71">
        <v>2.359</v>
      </c>
      <c r="BB21" s="71">
        <v>66.908000000000001</v>
      </c>
      <c r="BC21" s="71">
        <v>1.278</v>
      </c>
      <c r="BD21" s="71">
        <v>17.684999999999999</v>
      </c>
      <c r="BE21" s="71">
        <v>21.221</v>
      </c>
      <c r="BF21" s="71">
        <v>5.835</v>
      </c>
      <c r="BG21" s="71">
        <v>46.018000000000001</v>
      </c>
      <c r="BH21" s="71">
        <v>4.5910000000000002</v>
      </c>
      <c r="BI21" s="71">
        <v>52.335000000000001</v>
      </c>
      <c r="BJ21" s="71">
        <v>47.805999999999997</v>
      </c>
      <c r="BK21" s="71">
        <v>8.1950000000000003</v>
      </c>
      <c r="BL21" s="71">
        <v>112.92700000000001</v>
      </c>
      <c r="BM21" s="71">
        <v>0.96</v>
      </c>
      <c r="BN21" s="71">
        <v>4.3810000000000002</v>
      </c>
      <c r="BO21" s="71">
        <v>2.67</v>
      </c>
      <c r="BP21" s="71">
        <v>0</v>
      </c>
      <c r="BQ21" s="71">
        <v>8.0109999999999992</v>
      </c>
      <c r="BR21" s="71">
        <v>3.1429999999999998</v>
      </c>
      <c r="BS21" s="71">
        <v>18.414999999999999</v>
      </c>
      <c r="BT21" s="71">
        <v>34.770000000000003</v>
      </c>
      <c r="BU21" s="71">
        <v>110.298</v>
      </c>
      <c r="BV21" s="71">
        <v>166.62700000000001</v>
      </c>
      <c r="BW21" s="71">
        <v>8.7669999999999995</v>
      </c>
      <c r="BX21" s="71">
        <v>75.376000000000005</v>
      </c>
      <c r="BY21" s="71">
        <v>85.965999999999994</v>
      </c>
      <c r="BZ21" s="71">
        <v>120.733</v>
      </c>
      <c r="CA21" s="71">
        <v>290.84100000000001</v>
      </c>
    </row>
    <row r="22" spans="1:79">
      <c r="A22" s="9">
        <v>42522</v>
      </c>
      <c r="B22" s="71">
        <v>4.0410000000000004</v>
      </c>
      <c r="C22" s="71">
        <v>82.68</v>
      </c>
      <c r="D22" s="71">
        <v>342.47899999999998</v>
      </c>
      <c r="E22" s="71">
        <v>128.233</v>
      </c>
      <c r="F22" s="71">
        <v>248.49199999999999</v>
      </c>
      <c r="G22" s="71">
        <v>232.059</v>
      </c>
      <c r="H22" s="71">
        <v>27.113</v>
      </c>
      <c r="I22" s="71">
        <v>1065.098</v>
      </c>
      <c r="J22" s="71">
        <v>6.6050000000000004</v>
      </c>
      <c r="K22" s="71">
        <v>36.89</v>
      </c>
      <c r="L22" s="71">
        <v>79.352000000000004</v>
      </c>
      <c r="M22" s="71">
        <v>39.15</v>
      </c>
      <c r="N22" s="71">
        <v>154.374</v>
      </c>
      <c r="O22" s="71">
        <v>244.93199999999999</v>
      </c>
      <c r="P22" s="71">
        <v>78.325000000000003</v>
      </c>
      <c r="Q22" s="71">
        <v>639.62800000000004</v>
      </c>
      <c r="R22" s="71">
        <v>10.647</v>
      </c>
      <c r="S22" s="71">
        <v>119.57</v>
      </c>
      <c r="T22" s="71">
        <v>421.83100000000002</v>
      </c>
      <c r="U22" s="71">
        <v>167.38300000000001</v>
      </c>
      <c r="V22" s="71">
        <v>402.86500000000001</v>
      </c>
      <c r="W22" s="71">
        <v>476.99099999999999</v>
      </c>
      <c r="X22" s="71">
        <v>105.43899999999999</v>
      </c>
      <c r="Y22" s="71">
        <v>1704.7260000000001</v>
      </c>
      <c r="Z22" s="71">
        <v>2.8570000000000002</v>
      </c>
      <c r="AA22" s="71">
        <v>8.0030000000000001</v>
      </c>
      <c r="AB22" s="71">
        <v>16.379000000000001</v>
      </c>
      <c r="AC22" s="71">
        <v>7.1219999999999999</v>
      </c>
      <c r="AD22" s="71">
        <v>11.917</v>
      </c>
      <c r="AE22" s="71">
        <v>14.596</v>
      </c>
      <c r="AF22" s="71">
        <v>1.3520000000000001</v>
      </c>
      <c r="AG22" s="71">
        <v>62.225999999999999</v>
      </c>
      <c r="AH22" s="71">
        <v>4.3789999999999996</v>
      </c>
      <c r="AI22" s="71">
        <v>21.122</v>
      </c>
      <c r="AJ22" s="71">
        <v>45.423999999999999</v>
      </c>
      <c r="AK22" s="71">
        <v>29.236999999999998</v>
      </c>
      <c r="AL22" s="71">
        <v>82.2</v>
      </c>
      <c r="AM22" s="71">
        <v>358.93799999999999</v>
      </c>
      <c r="AN22" s="71">
        <v>840.04300000000001</v>
      </c>
      <c r="AO22" s="71">
        <v>1381.569</v>
      </c>
      <c r="AP22" s="71">
        <v>18.437000000000001</v>
      </c>
      <c r="AQ22" s="71">
        <v>150.24</v>
      </c>
      <c r="AR22" s="71">
        <v>490.06599999999997</v>
      </c>
      <c r="AS22" s="71">
        <v>203.74199999999999</v>
      </c>
      <c r="AT22" s="71">
        <v>501.49</v>
      </c>
      <c r="AU22" s="71">
        <v>864.71699999999998</v>
      </c>
      <c r="AV22" s="71">
        <v>954.29200000000003</v>
      </c>
      <c r="AW22" s="71">
        <v>3183.2080000000001</v>
      </c>
      <c r="AX22" s="71">
        <v>6.2089999999999996</v>
      </c>
      <c r="AY22" s="71">
        <v>29.273</v>
      </c>
      <c r="AZ22" s="71">
        <v>27.873000000000001</v>
      </c>
      <c r="BA22" s="71">
        <v>1.6180000000000001</v>
      </c>
      <c r="BB22" s="71">
        <v>64.972999999999999</v>
      </c>
      <c r="BC22" s="71">
        <v>1.9410000000000001</v>
      </c>
      <c r="BD22" s="71">
        <v>12.01</v>
      </c>
      <c r="BE22" s="71">
        <v>16.632999999999999</v>
      </c>
      <c r="BF22" s="71">
        <v>5.9589999999999996</v>
      </c>
      <c r="BG22" s="71">
        <v>36.542000000000002</v>
      </c>
      <c r="BH22" s="71">
        <v>8.1489999999999991</v>
      </c>
      <c r="BI22" s="71">
        <v>41.281999999999996</v>
      </c>
      <c r="BJ22" s="71">
        <v>44.506999999999998</v>
      </c>
      <c r="BK22" s="71">
        <v>7.577</v>
      </c>
      <c r="BL22" s="71">
        <v>101.515</v>
      </c>
      <c r="BM22" s="71">
        <v>0.29699999999999999</v>
      </c>
      <c r="BN22" s="71">
        <v>0.436</v>
      </c>
      <c r="BO22" s="71">
        <v>4.3959999999999999</v>
      </c>
      <c r="BP22" s="71">
        <v>0</v>
      </c>
      <c r="BQ22" s="71">
        <v>5.1289999999999996</v>
      </c>
      <c r="BR22" s="71">
        <v>3.22</v>
      </c>
      <c r="BS22" s="71">
        <v>18.39</v>
      </c>
      <c r="BT22" s="71">
        <v>33.887999999999998</v>
      </c>
      <c r="BU22" s="71">
        <v>96.847999999999999</v>
      </c>
      <c r="BV22" s="71">
        <v>152.346</v>
      </c>
      <c r="BW22" s="71">
        <v>11.667</v>
      </c>
      <c r="BX22" s="71">
        <v>60.548999999999999</v>
      </c>
      <c r="BY22" s="71">
        <v>83.091999999999999</v>
      </c>
      <c r="BZ22" s="71">
        <v>108.202</v>
      </c>
      <c r="CA22" s="71">
        <v>263.51</v>
      </c>
    </row>
    <row r="23" spans="1:79">
      <c r="A23" s="9">
        <v>42887</v>
      </c>
      <c r="B23" s="71">
        <v>2.4580000000000002</v>
      </c>
      <c r="C23" s="71">
        <v>83.856999999999999</v>
      </c>
      <c r="D23" s="71">
        <v>366.95600000000002</v>
      </c>
      <c r="E23" s="71">
        <v>117.568</v>
      </c>
      <c r="F23" s="71">
        <v>225.482</v>
      </c>
      <c r="G23" s="71">
        <v>261.84100000000001</v>
      </c>
      <c r="H23" s="71">
        <v>32.584000000000003</v>
      </c>
      <c r="I23" s="71">
        <v>1090.7460000000001</v>
      </c>
      <c r="J23" s="71">
        <v>6.2169999999999996</v>
      </c>
      <c r="K23" s="71">
        <v>52.600999999999999</v>
      </c>
      <c r="L23" s="71">
        <v>96.451999999999998</v>
      </c>
      <c r="M23" s="71">
        <v>34.423000000000002</v>
      </c>
      <c r="N23" s="71">
        <v>142.33600000000001</v>
      </c>
      <c r="O23" s="71">
        <v>257.95</v>
      </c>
      <c r="P23" s="71">
        <v>80.108000000000004</v>
      </c>
      <c r="Q23" s="71">
        <v>670.08699999999999</v>
      </c>
      <c r="R23" s="71">
        <v>8.6750000000000007</v>
      </c>
      <c r="S23" s="71">
        <v>136.458</v>
      </c>
      <c r="T23" s="71">
        <v>463.40800000000002</v>
      </c>
      <c r="U23" s="71">
        <v>151.99100000000001</v>
      </c>
      <c r="V23" s="71">
        <v>367.81700000000001</v>
      </c>
      <c r="W23" s="71">
        <v>519.79100000000005</v>
      </c>
      <c r="X23" s="71">
        <v>112.69199999999999</v>
      </c>
      <c r="Y23" s="71">
        <v>1760.8320000000001</v>
      </c>
      <c r="Z23" s="71">
        <v>1.073</v>
      </c>
      <c r="AA23" s="71">
        <v>5.8609999999999998</v>
      </c>
      <c r="AB23" s="71">
        <v>16.841000000000001</v>
      </c>
      <c r="AC23" s="71">
        <v>6.2469999999999999</v>
      </c>
      <c r="AD23" s="71">
        <v>11.23</v>
      </c>
      <c r="AE23" s="71">
        <v>15.132</v>
      </c>
      <c r="AF23" s="71">
        <v>0.27600000000000002</v>
      </c>
      <c r="AG23" s="71">
        <v>56.66</v>
      </c>
      <c r="AH23" s="71">
        <v>3.681</v>
      </c>
      <c r="AI23" s="71">
        <v>16.731999999999999</v>
      </c>
      <c r="AJ23" s="71">
        <v>46.231999999999999</v>
      </c>
      <c r="AK23" s="71">
        <v>19.914000000000001</v>
      </c>
      <c r="AL23" s="71">
        <v>101.845</v>
      </c>
      <c r="AM23" s="71">
        <v>340.95</v>
      </c>
      <c r="AN23" s="71">
        <v>852.07799999999997</v>
      </c>
      <c r="AO23" s="71">
        <v>1381.432</v>
      </c>
      <c r="AP23" s="71">
        <v>13.428000000000001</v>
      </c>
      <c r="AQ23" s="71">
        <v>161.97</v>
      </c>
      <c r="AR23" s="71">
        <v>532.46199999999999</v>
      </c>
      <c r="AS23" s="71">
        <v>182.779</v>
      </c>
      <c r="AT23" s="71">
        <v>488.298</v>
      </c>
      <c r="AU23" s="71">
        <v>890.21400000000006</v>
      </c>
      <c r="AV23" s="71">
        <v>977.79200000000003</v>
      </c>
      <c r="AW23" s="71">
        <v>3246.9430000000002</v>
      </c>
      <c r="AX23" s="71">
        <v>3.6709999999999998</v>
      </c>
      <c r="AY23" s="71">
        <v>30.452999999999999</v>
      </c>
      <c r="AZ23" s="71">
        <v>26.904</v>
      </c>
      <c r="BA23" s="71">
        <v>1.8260000000000001</v>
      </c>
      <c r="BB23" s="71">
        <v>62.853999999999999</v>
      </c>
      <c r="BC23" s="71">
        <v>0.67500000000000004</v>
      </c>
      <c r="BD23" s="71">
        <v>20.962</v>
      </c>
      <c r="BE23" s="71">
        <v>19.829000000000001</v>
      </c>
      <c r="BF23" s="71">
        <v>7.7370000000000001</v>
      </c>
      <c r="BG23" s="71">
        <v>49.203000000000003</v>
      </c>
      <c r="BH23" s="71">
        <v>4.3460000000000001</v>
      </c>
      <c r="BI23" s="71">
        <v>51.414999999999999</v>
      </c>
      <c r="BJ23" s="71">
        <v>46.732999999999997</v>
      </c>
      <c r="BK23" s="71">
        <v>9.5630000000000006</v>
      </c>
      <c r="BL23" s="71">
        <v>112.057</v>
      </c>
      <c r="BM23" s="71">
        <v>0.75800000000000001</v>
      </c>
      <c r="BN23" s="71">
        <v>3.0430000000000001</v>
      </c>
      <c r="BO23" s="71">
        <v>2.2280000000000002</v>
      </c>
      <c r="BP23" s="71">
        <v>0</v>
      </c>
      <c r="BQ23" s="71">
        <v>6.0289999999999999</v>
      </c>
      <c r="BR23" s="71">
        <v>0.74</v>
      </c>
      <c r="BS23" s="71">
        <v>19.524000000000001</v>
      </c>
      <c r="BT23" s="71">
        <v>37.637</v>
      </c>
      <c r="BU23" s="71">
        <v>104.739</v>
      </c>
      <c r="BV23" s="71">
        <v>162.63999999999999</v>
      </c>
      <c r="BW23" s="71">
        <v>5.8440000000000003</v>
      </c>
      <c r="BX23" s="71">
        <v>73.983000000000004</v>
      </c>
      <c r="BY23" s="71">
        <v>87.281999999999996</v>
      </c>
      <c r="BZ23" s="71">
        <v>118.64</v>
      </c>
      <c r="CA23" s="71">
        <v>285.74799999999999</v>
      </c>
    </row>
    <row r="24" spans="1:79">
      <c r="A24" s="9">
        <v>43252</v>
      </c>
      <c r="B24" s="71">
        <v>4.5289999999999999</v>
      </c>
      <c r="C24" s="71">
        <v>79.247</v>
      </c>
      <c r="D24" s="71">
        <v>388.25799999999998</v>
      </c>
      <c r="E24" s="71">
        <v>128.08199999999999</v>
      </c>
      <c r="F24" s="71">
        <v>224.78800000000001</v>
      </c>
      <c r="G24" s="71">
        <v>248.03899999999999</v>
      </c>
      <c r="H24" s="71">
        <v>32.283000000000001</v>
      </c>
      <c r="I24" s="71">
        <v>1105.2270000000001</v>
      </c>
      <c r="J24" s="71">
        <v>5.4660000000000002</v>
      </c>
      <c r="K24" s="71">
        <v>47.531999999999996</v>
      </c>
      <c r="L24" s="71">
        <v>110.021</v>
      </c>
      <c r="M24" s="71">
        <v>38.186</v>
      </c>
      <c r="N24" s="71">
        <v>134.727</v>
      </c>
      <c r="O24" s="71">
        <v>267.14800000000002</v>
      </c>
      <c r="P24" s="71">
        <v>90.358000000000004</v>
      </c>
      <c r="Q24" s="71">
        <v>693.44</v>
      </c>
      <c r="R24" s="71">
        <v>9.9960000000000004</v>
      </c>
      <c r="S24" s="71">
        <v>126.779</v>
      </c>
      <c r="T24" s="71">
        <v>498.279</v>
      </c>
      <c r="U24" s="71">
        <v>166.26900000000001</v>
      </c>
      <c r="V24" s="71">
        <v>359.51600000000002</v>
      </c>
      <c r="W24" s="71">
        <v>515.18700000000001</v>
      </c>
      <c r="X24" s="71">
        <v>122.64100000000001</v>
      </c>
      <c r="Y24" s="71">
        <v>1798.6669999999999</v>
      </c>
      <c r="Z24" s="71">
        <v>0.28799999999999998</v>
      </c>
      <c r="AA24" s="71">
        <v>7.12</v>
      </c>
      <c r="AB24" s="71">
        <v>17.059999999999999</v>
      </c>
      <c r="AC24" s="71">
        <v>7.0830000000000002</v>
      </c>
      <c r="AD24" s="71">
        <v>11.848000000000001</v>
      </c>
      <c r="AE24" s="71">
        <v>15.545</v>
      </c>
      <c r="AF24" s="71">
        <v>0.624</v>
      </c>
      <c r="AG24" s="71">
        <v>59.567999999999998</v>
      </c>
      <c r="AH24" s="71">
        <v>2.8260000000000001</v>
      </c>
      <c r="AI24" s="71">
        <v>18.151</v>
      </c>
      <c r="AJ24" s="71">
        <v>49.792000000000002</v>
      </c>
      <c r="AK24" s="71">
        <v>25.843</v>
      </c>
      <c r="AL24" s="71">
        <v>82.02</v>
      </c>
      <c r="AM24" s="71">
        <v>359.39800000000002</v>
      </c>
      <c r="AN24" s="71">
        <v>870.97199999999998</v>
      </c>
      <c r="AO24" s="71">
        <v>1409.002</v>
      </c>
      <c r="AP24" s="71">
        <v>13.11</v>
      </c>
      <c r="AQ24" s="71">
        <v>155.851</v>
      </c>
      <c r="AR24" s="71">
        <v>571.37800000000004</v>
      </c>
      <c r="AS24" s="71">
        <v>200.93899999999999</v>
      </c>
      <c r="AT24" s="71">
        <v>460.488</v>
      </c>
      <c r="AU24" s="71">
        <v>901.91700000000003</v>
      </c>
      <c r="AV24" s="71">
        <v>1014.643</v>
      </c>
      <c r="AW24" s="71">
        <v>3318.3270000000002</v>
      </c>
      <c r="AX24" s="71">
        <v>6.7759999999999998</v>
      </c>
      <c r="AY24" s="71">
        <v>35.808999999999997</v>
      </c>
      <c r="AZ24" s="71">
        <v>26.748999999999999</v>
      </c>
      <c r="BA24" s="71">
        <v>4.7389999999999999</v>
      </c>
      <c r="BB24" s="71">
        <v>74.072999999999993</v>
      </c>
      <c r="BC24" s="71">
        <v>1.9810000000000001</v>
      </c>
      <c r="BD24" s="71">
        <v>17.091999999999999</v>
      </c>
      <c r="BE24" s="71">
        <v>22.402999999999999</v>
      </c>
      <c r="BF24" s="71">
        <v>4.5170000000000003</v>
      </c>
      <c r="BG24" s="71">
        <v>45.991999999999997</v>
      </c>
      <c r="BH24" s="71">
        <v>8.7569999999999997</v>
      </c>
      <c r="BI24" s="71">
        <v>52.901000000000003</v>
      </c>
      <c r="BJ24" s="71">
        <v>49.152000000000001</v>
      </c>
      <c r="BK24" s="71">
        <v>9.2560000000000002</v>
      </c>
      <c r="BL24" s="71">
        <v>120.066</v>
      </c>
      <c r="BM24" s="71">
        <v>0.41099999999999998</v>
      </c>
      <c r="BN24" s="71">
        <v>1.968</v>
      </c>
      <c r="BO24" s="71">
        <v>5.8079999999999998</v>
      </c>
      <c r="BP24" s="71">
        <v>0.42599999999999999</v>
      </c>
      <c r="BQ24" s="71">
        <v>8.6129999999999995</v>
      </c>
      <c r="BR24" s="71">
        <v>3.093</v>
      </c>
      <c r="BS24" s="71">
        <v>19.562999999999999</v>
      </c>
      <c r="BT24" s="71">
        <v>41.651000000000003</v>
      </c>
      <c r="BU24" s="71">
        <v>103.227</v>
      </c>
      <c r="BV24" s="71">
        <v>167.535</v>
      </c>
      <c r="BW24" s="71">
        <v>12.260999999999999</v>
      </c>
      <c r="BX24" s="71">
        <v>75.260999999999996</v>
      </c>
      <c r="BY24" s="71">
        <v>98.11</v>
      </c>
      <c r="BZ24" s="71">
        <v>113.971</v>
      </c>
      <c r="CA24" s="71">
        <v>299.60300000000001</v>
      </c>
    </row>
    <row r="25" spans="1:79">
      <c r="A25" s="9">
        <v>43525</v>
      </c>
      <c r="B25" s="71">
        <v>3.4449999999999998</v>
      </c>
      <c r="C25" s="71">
        <v>76.926000000000002</v>
      </c>
      <c r="D25" s="71">
        <v>385.00900000000001</v>
      </c>
      <c r="E25" s="71">
        <v>124.122</v>
      </c>
      <c r="F25" s="71">
        <v>239.16300000000001</v>
      </c>
      <c r="G25" s="71">
        <v>265.27499999999998</v>
      </c>
      <c r="H25" s="71">
        <v>41.557000000000002</v>
      </c>
      <c r="I25" s="71">
        <v>1135.4970000000001</v>
      </c>
      <c r="J25" s="71">
        <v>3.7749999999999999</v>
      </c>
      <c r="K25" s="71">
        <v>45.012</v>
      </c>
      <c r="L25" s="71">
        <v>96.813000000000002</v>
      </c>
      <c r="M25" s="71">
        <v>36.840000000000003</v>
      </c>
      <c r="N25" s="71">
        <v>155.05500000000001</v>
      </c>
      <c r="O25" s="71">
        <v>263.30599999999998</v>
      </c>
      <c r="P25" s="71">
        <v>93.69</v>
      </c>
      <c r="Q25" s="71">
        <v>694.49199999999996</v>
      </c>
      <c r="R25" s="71">
        <v>7.2210000000000001</v>
      </c>
      <c r="S25" s="71">
        <v>121.938</v>
      </c>
      <c r="T25" s="71">
        <v>481.822</v>
      </c>
      <c r="U25" s="71">
        <v>160.96199999999999</v>
      </c>
      <c r="V25" s="71">
        <v>394.21899999999999</v>
      </c>
      <c r="W25" s="71">
        <v>528.58100000000002</v>
      </c>
      <c r="X25" s="71">
        <v>135.24700000000001</v>
      </c>
      <c r="Y25" s="71">
        <v>1829.989</v>
      </c>
      <c r="Z25" s="71">
        <v>0.47799999999999998</v>
      </c>
      <c r="AA25" s="71">
        <v>6.9939999999999998</v>
      </c>
      <c r="AB25" s="71">
        <v>22.747</v>
      </c>
      <c r="AC25" s="71">
        <v>7.0819999999999999</v>
      </c>
      <c r="AD25" s="71">
        <v>10.135999999999999</v>
      </c>
      <c r="AE25" s="71">
        <v>15.635999999999999</v>
      </c>
      <c r="AF25" s="71">
        <v>0</v>
      </c>
      <c r="AG25" s="71">
        <v>63.072000000000003</v>
      </c>
      <c r="AH25" s="71">
        <v>2.468</v>
      </c>
      <c r="AI25" s="71">
        <v>20.463999999999999</v>
      </c>
      <c r="AJ25" s="71">
        <v>42.93</v>
      </c>
      <c r="AK25" s="71">
        <v>28.992999999999999</v>
      </c>
      <c r="AL25" s="71">
        <v>81.001000000000005</v>
      </c>
      <c r="AM25" s="71">
        <v>354.48399999999998</v>
      </c>
      <c r="AN25" s="71">
        <v>913.48699999999997</v>
      </c>
      <c r="AO25" s="71">
        <v>1443.827</v>
      </c>
      <c r="AP25" s="71">
        <v>10.166</v>
      </c>
      <c r="AQ25" s="71">
        <v>153.14699999999999</v>
      </c>
      <c r="AR25" s="71">
        <v>561.23400000000004</v>
      </c>
      <c r="AS25" s="71">
        <v>199.91499999999999</v>
      </c>
      <c r="AT25" s="71">
        <v>491.16399999999999</v>
      </c>
      <c r="AU25" s="71">
        <v>908.697</v>
      </c>
      <c r="AV25" s="71">
        <v>1059.06</v>
      </c>
      <c r="AW25" s="71">
        <v>3383.3829999999998</v>
      </c>
      <c r="AX25" s="71">
        <v>5.3810000000000002</v>
      </c>
      <c r="AY25" s="71">
        <v>30.126000000000001</v>
      </c>
      <c r="AZ25" s="71">
        <v>34.085999999999999</v>
      </c>
      <c r="BA25" s="71">
        <v>6.0490000000000004</v>
      </c>
      <c r="BB25" s="71">
        <v>75.641999999999996</v>
      </c>
      <c r="BC25" s="71">
        <v>0.90800000000000003</v>
      </c>
      <c r="BD25" s="71">
        <v>11.933999999999999</v>
      </c>
      <c r="BE25" s="71">
        <v>25.594000000000001</v>
      </c>
      <c r="BF25" s="71">
        <v>9.0489999999999995</v>
      </c>
      <c r="BG25" s="71">
        <v>47.485999999999997</v>
      </c>
      <c r="BH25" s="71">
        <v>6.29</v>
      </c>
      <c r="BI25" s="71">
        <v>42.06</v>
      </c>
      <c r="BJ25" s="71">
        <v>59.679000000000002</v>
      </c>
      <c r="BK25" s="71">
        <v>15.099</v>
      </c>
      <c r="BL25" s="71">
        <v>123.127</v>
      </c>
      <c r="BM25" s="71">
        <v>0.13700000000000001</v>
      </c>
      <c r="BN25" s="71">
        <v>2.6030000000000002</v>
      </c>
      <c r="BO25" s="71">
        <v>3.8959999999999999</v>
      </c>
      <c r="BP25" s="71">
        <v>0.184</v>
      </c>
      <c r="BQ25" s="71">
        <v>6.82</v>
      </c>
      <c r="BR25" s="71">
        <v>2.4020000000000001</v>
      </c>
      <c r="BS25" s="71">
        <v>17.471</v>
      </c>
      <c r="BT25" s="71">
        <v>32.287999999999997</v>
      </c>
      <c r="BU25" s="71">
        <v>95.981999999999999</v>
      </c>
      <c r="BV25" s="71">
        <v>148.142</v>
      </c>
      <c r="BW25" s="71">
        <v>8.8279999999999994</v>
      </c>
      <c r="BX25" s="71">
        <v>62.57</v>
      </c>
      <c r="BY25" s="71">
        <v>96.444000000000003</v>
      </c>
      <c r="BZ25" s="71">
        <v>112.16200000000001</v>
      </c>
      <c r="CA25" s="71">
        <v>280.005</v>
      </c>
    </row>
    <row r="26" spans="1:79">
      <c r="A26" s="9">
        <v>43617</v>
      </c>
      <c r="B26" s="71">
        <v>3.0209999999999999</v>
      </c>
      <c r="C26" s="71">
        <v>81.153999999999996</v>
      </c>
      <c r="D26" s="71">
        <v>388.13799999999998</v>
      </c>
      <c r="E26" s="71">
        <v>135.52600000000001</v>
      </c>
      <c r="F26" s="71">
        <v>226.70599999999999</v>
      </c>
      <c r="G26" s="71">
        <v>247.64500000000001</v>
      </c>
      <c r="H26" s="71">
        <v>42.048000000000002</v>
      </c>
      <c r="I26" s="71">
        <v>1124.2380000000001</v>
      </c>
      <c r="J26" s="71">
        <v>3.0750000000000002</v>
      </c>
      <c r="K26" s="71">
        <v>49.036000000000001</v>
      </c>
      <c r="L26" s="71">
        <v>103.408</v>
      </c>
      <c r="M26" s="71">
        <v>36.024999999999999</v>
      </c>
      <c r="N26" s="71">
        <v>147.43100000000001</v>
      </c>
      <c r="O26" s="71">
        <v>264.11200000000002</v>
      </c>
      <c r="P26" s="71">
        <v>105.645</v>
      </c>
      <c r="Q26" s="71">
        <v>708.73199999999997</v>
      </c>
      <c r="R26" s="71">
        <v>6.0960000000000001</v>
      </c>
      <c r="S26" s="71">
        <v>130.19</v>
      </c>
      <c r="T26" s="71">
        <v>491.54599999999999</v>
      </c>
      <c r="U26" s="71">
        <v>171.55099999999999</v>
      </c>
      <c r="V26" s="71">
        <v>374.13600000000002</v>
      </c>
      <c r="W26" s="71">
        <v>511.75700000000001</v>
      </c>
      <c r="X26" s="71">
        <v>147.69399999999999</v>
      </c>
      <c r="Y26" s="71">
        <v>1832.97</v>
      </c>
      <c r="Z26" s="71">
        <v>1.7270000000000001</v>
      </c>
      <c r="AA26" s="71">
        <v>6.2960000000000003</v>
      </c>
      <c r="AB26" s="71">
        <v>16.914999999999999</v>
      </c>
      <c r="AC26" s="71">
        <v>5.0449999999999999</v>
      </c>
      <c r="AD26" s="71">
        <v>9.8879999999999999</v>
      </c>
      <c r="AE26" s="71">
        <v>13.96</v>
      </c>
      <c r="AF26" s="71">
        <v>0.64500000000000002</v>
      </c>
      <c r="AG26" s="71">
        <v>54.475999999999999</v>
      </c>
      <c r="AH26" s="71">
        <v>0.29099999999999998</v>
      </c>
      <c r="AI26" s="71">
        <v>16.114999999999998</v>
      </c>
      <c r="AJ26" s="71">
        <v>44.289000000000001</v>
      </c>
      <c r="AK26" s="71">
        <v>23.257000000000001</v>
      </c>
      <c r="AL26" s="71">
        <v>78.492000000000004</v>
      </c>
      <c r="AM26" s="71">
        <v>351.80700000000002</v>
      </c>
      <c r="AN26" s="71">
        <v>902.46299999999997</v>
      </c>
      <c r="AO26" s="71">
        <v>1416.7139999999999</v>
      </c>
      <c r="AP26" s="71">
        <v>8.5380000000000003</v>
      </c>
      <c r="AQ26" s="71">
        <v>153.80199999999999</v>
      </c>
      <c r="AR26" s="71">
        <v>556.99900000000002</v>
      </c>
      <c r="AS26" s="71">
        <v>202.84399999999999</v>
      </c>
      <c r="AT26" s="71">
        <v>469.26</v>
      </c>
      <c r="AU26" s="71">
        <v>893.35</v>
      </c>
      <c r="AV26" s="71">
        <v>1067.116</v>
      </c>
      <c r="AW26" s="71">
        <v>3351.9090000000001</v>
      </c>
      <c r="AX26" s="71">
        <v>5.0389999999999997</v>
      </c>
      <c r="AY26" s="71">
        <v>33.140999999999998</v>
      </c>
      <c r="AZ26" s="71">
        <v>32.835000000000001</v>
      </c>
      <c r="BA26" s="71">
        <v>7.1050000000000004</v>
      </c>
      <c r="BB26" s="71">
        <v>78.12</v>
      </c>
      <c r="BC26" s="71">
        <v>2.5670000000000002</v>
      </c>
      <c r="BD26" s="71">
        <v>10.564</v>
      </c>
      <c r="BE26" s="71">
        <v>30.611000000000001</v>
      </c>
      <c r="BF26" s="71">
        <v>5.5259999999999998</v>
      </c>
      <c r="BG26" s="71">
        <v>49.268000000000001</v>
      </c>
      <c r="BH26" s="71">
        <v>7.6059999999999999</v>
      </c>
      <c r="BI26" s="71">
        <v>43.704999999999998</v>
      </c>
      <c r="BJ26" s="71">
        <v>63.445999999999998</v>
      </c>
      <c r="BK26" s="71">
        <v>12.631</v>
      </c>
      <c r="BL26" s="71">
        <v>127.38800000000001</v>
      </c>
      <c r="BM26" s="71">
        <v>0</v>
      </c>
      <c r="BN26" s="71">
        <v>3.391</v>
      </c>
      <c r="BO26" s="71">
        <v>4.0419999999999998</v>
      </c>
      <c r="BP26" s="71">
        <v>0</v>
      </c>
      <c r="BQ26" s="71">
        <v>7.4329999999999998</v>
      </c>
      <c r="BR26" s="71">
        <v>1.556</v>
      </c>
      <c r="BS26" s="71">
        <v>18.859000000000002</v>
      </c>
      <c r="BT26" s="71">
        <v>41.235999999999997</v>
      </c>
      <c r="BU26" s="71">
        <v>101.295</v>
      </c>
      <c r="BV26" s="71">
        <v>162.946</v>
      </c>
      <c r="BW26" s="71">
        <v>9.1620000000000008</v>
      </c>
      <c r="BX26" s="71">
        <v>66.643000000000001</v>
      </c>
      <c r="BY26" s="71">
        <v>110.474</v>
      </c>
      <c r="BZ26" s="71">
        <v>115.10599999999999</v>
      </c>
      <c r="CA26" s="71">
        <v>301.38499999999999</v>
      </c>
    </row>
    <row r="27" spans="1:79">
      <c r="A27" s="9">
        <v>43709</v>
      </c>
      <c r="B27" s="71">
        <v>4.3890000000000002</v>
      </c>
      <c r="C27" s="71">
        <v>68.558999999999997</v>
      </c>
      <c r="D27" s="71">
        <v>388.791</v>
      </c>
      <c r="E27" s="71">
        <v>126.465</v>
      </c>
      <c r="F27" s="71">
        <v>232.71600000000001</v>
      </c>
      <c r="G27" s="71">
        <v>240.58600000000001</v>
      </c>
      <c r="H27" s="71">
        <v>40.564</v>
      </c>
      <c r="I27" s="71">
        <v>1102.068</v>
      </c>
      <c r="J27" s="71">
        <v>3.512</v>
      </c>
      <c r="K27" s="71">
        <v>53.881999999999998</v>
      </c>
      <c r="L27" s="71">
        <v>120.248</v>
      </c>
      <c r="M27" s="71">
        <v>32.276000000000003</v>
      </c>
      <c r="N27" s="71">
        <v>148.97</v>
      </c>
      <c r="O27" s="71">
        <v>276.03699999999998</v>
      </c>
      <c r="P27" s="71">
        <v>107.045</v>
      </c>
      <c r="Q27" s="71">
        <v>741.971</v>
      </c>
      <c r="R27" s="71">
        <v>7.9009999999999998</v>
      </c>
      <c r="S27" s="71">
        <v>122.44</v>
      </c>
      <c r="T27" s="71">
        <v>509.03899999999999</v>
      </c>
      <c r="U27" s="71">
        <v>158.74100000000001</v>
      </c>
      <c r="V27" s="71">
        <v>381.685</v>
      </c>
      <c r="W27" s="71">
        <v>516.62300000000005</v>
      </c>
      <c r="X27" s="71">
        <v>147.61000000000001</v>
      </c>
      <c r="Y27" s="71">
        <v>1844.04</v>
      </c>
      <c r="Z27" s="71">
        <v>1.19</v>
      </c>
      <c r="AA27" s="71">
        <v>5.4130000000000003</v>
      </c>
      <c r="AB27" s="71">
        <v>19.757999999999999</v>
      </c>
      <c r="AC27" s="71">
        <v>3.8969999999999998</v>
      </c>
      <c r="AD27" s="71">
        <v>9.6859999999999999</v>
      </c>
      <c r="AE27" s="71">
        <v>11.019</v>
      </c>
      <c r="AF27" s="71">
        <v>1.3089999999999999</v>
      </c>
      <c r="AG27" s="71">
        <v>52.271000000000001</v>
      </c>
      <c r="AH27" s="71">
        <v>4.7469999999999999</v>
      </c>
      <c r="AI27" s="71">
        <v>17.681000000000001</v>
      </c>
      <c r="AJ27" s="71">
        <v>47.954999999999998</v>
      </c>
      <c r="AK27" s="71">
        <v>23.585999999999999</v>
      </c>
      <c r="AL27" s="71">
        <v>71.024000000000001</v>
      </c>
      <c r="AM27" s="71">
        <v>345.68099999999998</v>
      </c>
      <c r="AN27" s="71">
        <v>930.86199999999997</v>
      </c>
      <c r="AO27" s="71">
        <v>1441.537</v>
      </c>
      <c r="AP27" s="71">
        <v>13.837999999999999</v>
      </c>
      <c r="AQ27" s="71">
        <v>150.37700000000001</v>
      </c>
      <c r="AR27" s="71">
        <v>581.91</v>
      </c>
      <c r="AS27" s="71">
        <v>187.471</v>
      </c>
      <c r="AT27" s="71">
        <v>470.46199999999999</v>
      </c>
      <c r="AU27" s="71">
        <v>894.71799999999996</v>
      </c>
      <c r="AV27" s="71">
        <v>1088.607</v>
      </c>
      <c r="AW27" s="71">
        <v>3387.3829999999998</v>
      </c>
      <c r="AX27" s="71">
        <v>3.339</v>
      </c>
      <c r="AY27" s="71">
        <v>33.911999999999999</v>
      </c>
      <c r="AZ27" s="71">
        <v>32.609000000000002</v>
      </c>
      <c r="BA27" s="71">
        <v>6.7649999999999997</v>
      </c>
      <c r="BB27" s="71">
        <v>76.625</v>
      </c>
      <c r="BC27" s="71">
        <v>3.032</v>
      </c>
      <c r="BD27" s="71">
        <v>15.414999999999999</v>
      </c>
      <c r="BE27" s="71">
        <v>19.486000000000001</v>
      </c>
      <c r="BF27" s="71">
        <v>4.5140000000000002</v>
      </c>
      <c r="BG27" s="71">
        <v>42.445999999999998</v>
      </c>
      <c r="BH27" s="71">
        <v>6.3710000000000004</v>
      </c>
      <c r="BI27" s="71">
        <v>49.326999999999998</v>
      </c>
      <c r="BJ27" s="71">
        <v>52.094000000000001</v>
      </c>
      <c r="BK27" s="71">
        <v>11.279</v>
      </c>
      <c r="BL27" s="71">
        <v>119.071</v>
      </c>
      <c r="BM27" s="71">
        <v>0.65</v>
      </c>
      <c r="BN27" s="71">
        <v>3.278</v>
      </c>
      <c r="BO27" s="71">
        <v>3.581</v>
      </c>
      <c r="BP27" s="71">
        <v>0</v>
      </c>
      <c r="BQ27" s="71">
        <v>7.508</v>
      </c>
      <c r="BR27" s="71">
        <v>2.411</v>
      </c>
      <c r="BS27" s="71">
        <v>14.05</v>
      </c>
      <c r="BT27" s="71">
        <v>40.308</v>
      </c>
      <c r="BU27" s="71">
        <v>108.014</v>
      </c>
      <c r="BV27" s="71">
        <v>164.78299999999999</v>
      </c>
      <c r="BW27" s="71">
        <v>9.9410000000000007</v>
      </c>
      <c r="BX27" s="71">
        <v>68.238</v>
      </c>
      <c r="BY27" s="71">
        <v>96.62</v>
      </c>
      <c r="BZ27" s="71">
        <v>121.438</v>
      </c>
      <c r="CA27" s="71">
        <v>296.23700000000002</v>
      </c>
    </row>
    <row r="28" spans="1:79">
      <c r="A28" s="9">
        <v>43800</v>
      </c>
      <c r="B28" s="71">
        <v>4.508</v>
      </c>
      <c r="C28" s="71">
        <v>74.774000000000001</v>
      </c>
      <c r="D28" s="71">
        <v>398.53300000000002</v>
      </c>
      <c r="E28" s="71">
        <v>135.19499999999999</v>
      </c>
      <c r="F28" s="71">
        <v>248.96199999999999</v>
      </c>
      <c r="G28" s="71">
        <v>260.92</v>
      </c>
      <c r="H28" s="71">
        <v>44.064999999999998</v>
      </c>
      <c r="I28" s="71">
        <v>1166.9559999999999</v>
      </c>
      <c r="J28" s="71">
        <v>4.3230000000000004</v>
      </c>
      <c r="K28" s="71">
        <v>36.399000000000001</v>
      </c>
      <c r="L28" s="71">
        <v>118.86499999999999</v>
      </c>
      <c r="M28" s="71">
        <v>36.69</v>
      </c>
      <c r="N28" s="71">
        <v>145.36500000000001</v>
      </c>
      <c r="O28" s="71">
        <v>265.16300000000001</v>
      </c>
      <c r="P28" s="71">
        <v>107.099</v>
      </c>
      <c r="Q28" s="71">
        <v>713.904</v>
      </c>
      <c r="R28" s="71">
        <v>8.8309999999999995</v>
      </c>
      <c r="S28" s="71">
        <v>111.173</v>
      </c>
      <c r="T28" s="71">
        <v>517.39800000000002</v>
      </c>
      <c r="U28" s="71">
        <v>171.88499999999999</v>
      </c>
      <c r="V28" s="71">
        <v>394.327</v>
      </c>
      <c r="W28" s="71">
        <v>526.08299999999997</v>
      </c>
      <c r="X28" s="71">
        <v>151.16300000000001</v>
      </c>
      <c r="Y28" s="71">
        <v>1880.86</v>
      </c>
      <c r="Z28" s="71">
        <v>1.2589999999999999</v>
      </c>
      <c r="AA28" s="71">
        <v>5.0439999999999996</v>
      </c>
      <c r="AB28" s="71">
        <v>15.704000000000001</v>
      </c>
      <c r="AC28" s="71">
        <v>5.4770000000000003</v>
      </c>
      <c r="AD28" s="71">
        <v>13.975</v>
      </c>
      <c r="AE28" s="71">
        <v>14.566000000000001</v>
      </c>
      <c r="AF28" s="71">
        <v>1.2649999999999999</v>
      </c>
      <c r="AG28" s="71">
        <v>57.289000000000001</v>
      </c>
      <c r="AH28" s="71">
        <v>2.246</v>
      </c>
      <c r="AI28" s="71">
        <v>17.393999999999998</v>
      </c>
      <c r="AJ28" s="71">
        <v>44.414000000000001</v>
      </c>
      <c r="AK28" s="71">
        <v>26.126999999999999</v>
      </c>
      <c r="AL28" s="71">
        <v>78.257000000000005</v>
      </c>
      <c r="AM28" s="71">
        <v>354.70100000000002</v>
      </c>
      <c r="AN28" s="71">
        <v>936.65200000000004</v>
      </c>
      <c r="AO28" s="71">
        <v>1459.7919999999999</v>
      </c>
      <c r="AP28" s="71">
        <v>12.468</v>
      </c>
      <c r="AQ28" s="71">
        <v>134.67400000000001</v>
      </c>
      <c r="AR28" s="71">
        <v>584.78099999999995</v>
      </c>
      <c r="AS28" s="71">
        <v>205.892</v>
      </c>
      <c r="AT28" s="71">
        <v>489.726</v>
      </c>
      <c r="AU28" s="71">
        <v>911.34699999999998</v>
      </c>
      <c r="AV28" s="71">
        <v>1098.6859999999999</v>
      </c>
      <c r="AW28" s="71">
        <v>3437.5729999999999</v>
      </c>
      <c r="AX28" s="71">
        <v>6.9740000000000002</v>
      </c>
      <c r="AY28" s="71">
        <v>33.442999999999998</v>
      </c>
      <c r="AZ28" s="71">
        <v>27.995000000000001</v>
      </c>
      <c r="BA28" s="71">
        <v>8.1649999999999991</v>
      </c>
      <c r="BB28" s="71">
        <v>76.576999999999998</v>
      </c>
      <c r="BC28" s="71">
        <v>1.504</v>
      </c>
      <c r="BD28" s="71">
        <v>13.456</v>
      </c>
      <c r="BE28" s="71">
        <v>21.850999999999999</v>
      </c>
      <c r="BF28" s="71">
        <v>6.85</v>
      </c>
      <c r="BG28" s="71">
        <v>43.661999999999999</v>
      </c>
      <c r="BH28" s="71">
        <v>8.4779999999999998</v>
      </c>
      <c r="BI28" s="71">
        <v>46.9</v>
      </c>
      <c r="BJ28" s="71">
        <v>49.847000000000001</v>
      </c>
      <c r="BK28" s="71">
        <v>15.015000000000001</v>
      </c>
      <c r="BL28" s="71">
        <v>120.239</v>
      </c>
      <c r="BM28" s="71">
        <v>0.66100000000000003</v>
      </c>
      <c r="BN28" s="71">
        <v>1.9850000000000001</v>
      </c>
      <c r="BO28" s="71">
        <v>2.5670000000000002</v>
      </c>
      <c r="BP28" s="71">
        <v>0</v>
      </c>
      <c r="BQ28" s="71">
        <v>5.2119999999999997</v>
      </c>
      <c r="BR28" s="71">
        <v>1.9790000000000001</v>
      </c>
      <c r="BS28" s="71">
        <v>17.913</v>
      </c>
      <c r="BT28" s="71">
        <v>34.301000000000002</v>
      </c>
      <c r="BU28" s="71">
        <v>111.857</v>
      </c>
      <c r="BV28" s="71">
        <v>166.05</v>
      </c>
      <c r="BW28" s="71">
        <v>12.276999999999999</v>
      </c>
      <c r="BX28" s="71">
        <v>67.436999999999998</v>
      </c>
      <c r="BY28" s="71">
        <v>88.218999999999994</v>
      </c>
      <c r="BZ28" s="71">
        <v>128.27500000000001</v>
      </c>
      <c r="CA28" s="71">
        <v>296.20800000000003</v>
      </c>
    </row>
    <row r="29" spans="1:79">
      <c r="A29" s="9">
        <v>43891</v>
      </c>
      <c r="B29" s="71">
        <v>5.226</v>
      </c>
      <c r="C29" s="71">
        <v>72.414000000000001</v>
      </c>
      <c r="D29" s="71">
        <v>408.55700000000002</v>
      </c>
      <c r="E29" s="71">
        <v>137.77000000000001</v>
      </c>
      <c r="F29" s="71">
        <v>246.125</v>
      </c>
      <c r="G29" s="71">
        <v>244.94</v>
      </c>
      <c r="H29" s="71">
        <v>41.607999999999997</v>
      </c>
      <c r="I29" s="71">
        <v>1156.6400000000001</v>
      </c>
      <c r="J29" s="71">
        <v>4.5999999999999996</v>
      </c>
      <c r="K29" s="71">
        <v>45.021999999999998</v>
      </c>
      <c r="L29" s="71">
        <v>110.494</v>
      </c>
      <c r="M29" s="71">
        <v>41.082000000000001</v>
      </c>
      <c r="N29" s="71">
        <v>136.56800000000001</v>
      </c>
      <c r="O29" s="71">
        <v>275.69600000000003</v>
      </c>
      <c r="P29" s="71">
        <v>95.626000000000005</v>
      </c>
      <c r="Q29" s="71">
        <v>709.08699999999999</v>
      </c>
      <c r="R29" s="71">
        <v>9.8260000000000005</v>
      </c>
      <c r="S29" s="71">
        <v>117.435</v>
      </c>
      <c r="T29" s="71">
        <v>519.05100000000004</v>
      </c>
      <c r="U29" s="71">
        <v>178.852</v>
      </c>
      <c r="V29" s="71">
        <v>382.69299999999998</v>
      </c>
      <c r="W29" s="71">
        <v>520.63599999999997</v>
      </c>
      <c r="X29" s="71">
        <v>137.23400000000001</v>
      </c>
      <c r="Y29" s="71">
        <v>1865.7270000000001</v>
      </c>
      <c r="Z29" s="71">
        <v>0.35599999999999998</v>
      </c>
      <c r="AA29" s="71">
        <v>10.547000000000001</v>
      </c>
      <c r="AB29" s="71">
        <v>19.105</v>
      </c>
      <c r="AC29" s="71">
        <v>7.6539999999999999</v>
      </c>
      <c r="AD29" s="71">
        <v>15.972</v>
      </c>
      <c r="AE29" s="71">
        <v>21.196000000000002</v>
      </c>
      <c r="AF29" s="71">
        <v>2.976</v>
      </c>
      <c r="AG29" s="71">
        <v>77.805999999999997</v>
      </c>
      <c r="AH29" s="71">
        <v>1.702</v>
      </c>
      <c r="AI29" s="71">
        <v>19.969000000000001</v>
      </c>
      <c r="AJ29" s="71">
        <v>40.698</v>
      </c>
      <c r="AK29" s="71">
        <v>28.04</v>
      </c>
      <c r="AL29" s="71">
        <v>75.679000000000002</v>
      </c>
      <c r="AM29" s="71">
        <v>368.315</v>
      </c>
      <c r="AN29" s="71">
        <v>959.58399999999995</v>
      </c>
      <c r="AO29" s="71">
        <v>1493.9870000000001</v>
      </c>
      <c r="AP29" s="71">
        <v>11.884</v>
      </c>
      <c r="AQ29" s="71">
        <v>150.82499999999999</v>
      </c>
      <c r="AR29" s="71">
        <v>587.524</v>
      </c>
      <c r="AS29" s="71">
        <v>216.94300000000001</v>
      </c>
      <c r="AT29" s="71">
        <v>480.55399999999997</v>
      </c>
      <c r="AU29" s="71">
        <v>918.96699999999998</v>
      </c>
      <c r="AV29" s="71">
        <v>1111.567</v>
      </c>
      <c r="AW29" s="71">
        <v>3478.2640000000001</v>
      </c>
      <c r="AX29" s="71">
        <v>7.91</v>
      </c>
      <c r="AY29" s="71">
        <v>28.445</v>
      </c>
      <c r="AZ29" s="71">
        <v>31.545999999999999</v>
      </c>
      <c r="BA29" s="71">
        <v>4.51</v>
      </c>
      <c r="BB29" s="71">
        <v>72.412000000000006</v>
      </c>
      <c r="BC29" s="71">
        <v>0.78100000000000003</v>
      </c>
      <c r="BD29" s="71">
        <v>15.218</v>
      </c>
      <c r="BE29" s="71">
        <v>24.335000000000001</v>
      </c>
      <c r="BF29" s="71">
        <v>8.99</v>
      </c>
      <c r="BG29" s="71">
        <v>49.323999999999998</v>
      </c>
      <c r="BH29" s="71">
        <v>8.6910000000000007</v>
      </c>
      <c r="BI29" s="71">
        <v>43.664000000000001</v>
      </c>
      <c r="BJ29" s="71">
        <v>55.881999999999998</v>
      </c>
      <c r="BK29" s="71">
        <v>13.5</v>
      </c>
      <c r="BL29" s="71">
        <v>121.736</v>
      </c>
      <c r="BM29" s="71">
        <v>0.22500000000000001</v>
      </c>
      <c r="BN29" s="71">
        <v>3.6619999999999999</v>
      </c>
      <c r="BO29" s="71">
        <v>1.4370000000000001</v>
      </c>
      <c r="BP29" s="71">
        <v>0</v>
      </c>
      <c r="BQ29" s="71">
        <v>5.3239999999999998</v>
      </c>
      <c r="BR29" s="71">
        <v>3.6949999999999998</v>
      </c>
      <c r="BS29" s="71">
        <v>15.199</v>
      </c>
      <c r="BT29" s="71">
        <v>32.095999999999997</v>
      </c>
      <c r="BU29" s="71">
        <v>96.244</v>
      </c>
      <c r="BV29" s="71">
        <v>147.23500000000001</v>
      </c>
      <c r="BW29" s="71">
        <v>12.611000000000001</v>
      </c>
      <c r="BX29" s="71">
        <v>63.51</v>
      </c>
      <c r="BY29" s="71">
        <v>90.129000000000005</v>
      </c>
      <c r="BZ29" s="71">
        <v>111.178</v>
      </c>
      <c r="CA29" s="71">
        <v>277.428</v>
      </c>
    </row>
    <row r="30" spans="1:79">
      <c r="A30" s="9">
        <v>43983</v>
      </c>
      <c r="B30" s="71">
        <v>1.98</v>
      </c>
      <c r="C30" s="71">
        <v>69.725999999999999</v>
      </c>
      <c r="D30" s="71">
        <v>390.71</v>
      </c>
      <c r="E30" s="71">
        <v>135.59200000000001</v>
      </c>
      <c r="F30" s="71">
        <v>218.90199999999999</v>
      </c>
      <c r="G30" s="71">
        <v>254.387</v>
      </c>
      <c r="H30" s="71">
        <v>46.363999999999997</v>
      </c>
      <c r="I30" s="71">
        <v>1117.6610000000001</v>
      </c>
      <c r="J30" s="71">
        <v>4.6580000000000004</v>
      </c>
      <c r="K30" s="71">
        <v>42.232999999999997</v>
      </c>
      <c r="L30" s="71">
        <v>116.155</v>
      </c>
      <c r="M30" s="71">
        <v>47.082999999999998</v>
      </c>
      <c r="N30" s="71">
        <v>128.511</v>
      </c>
      <c r="O30" s="71">
        <v>268.09300000000002</v>
      </c>
      <c r="P30" s="71">
        <v>89.480999999999995</v>
      </c>
      <c r="Q30" s="71">
        <v>696.21400000000006</v>
      </c>
      <c r="R30" s="71">
        <v>6.6379999999999999</v>
      </c>
      <c r="S30" s="71">
        <v>111.96</v>
      </c>
      <c r="T30" s="71">
        <v>506.86500000000001</v>
      </c>
      <c r="U30" s="71">
        <v>182.67500000000001</v>
      </c>
      <c r="V30" s="71">
        <v>347.41300000000001</v>
      </c>
      <c r="W30" s="71">
        <v>522.48</v>
      </c>
      <c r="X30" s="71">
        <v>135.845</v>
      </c>
      <c r="Y30" s="71">
        <v>1813.875</v>
      </c>
      <c r="Z30" s="71">
        <v>0.40600000000000003</v>
      </c>
      <c r="AA30" s="71">
        <v>17.097000000000001</v>
      </c>
      <c r="AB30" s="71">
        <v>32.720999999999997</v>
      </c>
      <c r="AC30" s="71">
        <v>14.74</v>
      </c>
      <c r="AD30" s="71">
        <v>14.612</v>
      </c>
      <c r="AE30" s="71">
        <v>27.376999999999999</v>
      </c>
      <c r="AF30" s="71">
        <v>3.3540000000000001</v>
      </c>
      <c r="AG30" s="71">
        <v>110.307</v>
      </c>
      <c r="AH30" s="71">
        <v>2.1739999999999999</v>
      </c>
      <c r="AI30" s="71">
        <v>19.013000000000002</v>
      </c>
      <c r="AJ30" s="71">
        <v>55.448</v>
      </c>
      <c r="AK30" s="71">
        <v>30.532</v>
      </c>
      <c r="AL30" s="71">
        <v>86.194999999999993</v>
      </c>
      <c r="AM30" s="71">
        <v>366.61</v>
      </c>
      <c r="AN30" s="71">
        <v>954.28099999999995</v>
      </c>
      <c r="AO30" s="71">
        <v>1514.2529999999999</v>
      </c>
      <c r="AP30" s="71">
        <v>9.2170000000000005</v>
      </c>
      <c r="AQ30" s="71">
        <v>151.61500000000001</v>
      </c>
      <c r="AR30" s="71">
        <v>606.62599999999998</v>
      </c>
      <c r="AS30" s="71">
        <v>229.44300000000001</v>
      </c>
      <c r="AT30" s="71">
        <v>452.54599999999999</v>
      </c>
      <c r="AU30" s="71">
        <v>925.41300000000001</v>
      </c>
      <c r="AV30" s="71">
        <v>1102.3</v>
      </c>
      <c r="AW30" s="71">
        <v>3477.1610000000001</v>
      </c>
      <c r="AX30" s="71">
        <v>5.9409999999999998</v>
      </c>
      <c r="AY30" s="71">
        <v>22.361000000000001</v>
      </c>
      <c r="AZ30" s="71">
        <v>31.224</v>
      </c>
      <c r="BA30" s="71">
        <v>4.702</v>
      </c>
      <c r="BB30" s="71">
        <v>64.227999999999994</v>
      </c>
      <c r="BC30" s="71">
        <v>1.482</v>
      </c>
      <c r="BD30" s="71">
        <v>12.07</v>
      </c>
      <c r="BE30" s="71">
        <v>21.792000000000002</v>
      </c>
      <c r="BF30" s="71">
        <v>6.6109999999999998</v>
      </c>
      <c r="BG30" s="71">
        <v>41.954999999999998</v>
      </c>
      <c r="BH30" s="71">
        <v>7.423</v>
      </c>
      <c r="BI30" s="71">
        <v>34.43</v>
      </c>
      <c r="BJ30" s="71">
        <v>53.015999999999998</v>
      </c>
      <c r="BK30" s="71">
        <v>11.313000000000001</v>
      </c>
      <c r="BL30" s="71">
        <v>106.18300000000001</v>
      </c>
      <c r="BM30" s="71">
        <v>0.60699999999999998</v>
      </c>
      <c r="BN30" s="71">
        <v>1.522</v>
      </c>
      <c r="BO30" s="71">
        <v>3.3820000000000001</v>
      </c>
      <c r="BP30" s="71">
        <v>0</v>
      </c>
      <c r="BQ30" s="71">
        <v>5.5119999999999996</v>
      </c>
      <c r="BR30" s="71">
        <v>2.7890000000000001</v>
      </c>
      <c r="BS30" s="71">
        <v>12.183999999999999</v>
      </c>
      <c r="BT30" s="71">
        <v>35.759</v>
      </c>
      <c r="BU30" s="71">
        <v>106.02</v>
      </c>
      <c r="BV30" s="71">
        <v>156.75299999999999</v>
      </c>
      <c r="BW30" s="71">
        <v>10.819000000000001</v>
      </c>
      <c r="BX30" s="71">
        <v>48.726999999999997</v>
      </c>
      <c r="BY30" s="71">
        <v>92.158000000000001</v>
      </c>
      <c r="BZ30" s="71">
        <v>118.18899999999999</v>
      </c>
      <c r="CA30" s="71">
        <v>269.89299999999997</v>
      </c>
    </row>
    <row r="31" spans="1:79">
      <c r="A31" s="9">
        <v>44075</v>
      </c>
      <c r="B31" s="71">
        <v>3.14</v>
      </c>
      <c r="C31" s="71">
        <v>59.030999999999999</v>
      </c>
      <c r="D31" s="71">
        <v>392.43200000000002</v>
      </c>
      <c r="E31" s="71">
        <v>133.12200000000001</v>
      </c>
      <c r="F31" s="71">
        <v>236.88300000000001</v>
      </c>
      <c r="G31" s="71">
        <v>235.89400000000001</v>
      </c>
      <c r="H31" s="71">
        <v>49.058</v>
      </c>
      <c r="I31" s="71">
        <v>1109.559</v>
      </c>
      <c r="J31" s="71">
        <v>3.286</v>
      </c>
      <c r="K31" s="71">
        <v>44.174999999999997</v>
      </c>
      <c r="L31" s="71">
        <v>128.41499999999999</v>
      </c>
      <c r="M31" s="71">
        <v>40.523000000000003</v>
      </c>
      <c r="N31" s="71">
        <v>125.976</v>
      </c>
      <c r="O31" s="71">
        <v>280.512</v>
      </c>
      <c r="P31" s="71">
        <v>102.94</v>
      </c>
      <c r="Q31" s="71">
        <v>725.827</v>
      </c>
      <c r="R31" s="71">
        <v>6.4260000000000002</v>
      </c>
      <c r="S31" s="71">
        <v>103.206</v>
      </c>
      <c r="T31" s="71">
        <v>520.846</v>
      </c>
      <c r="U31" s="71">
        <v>173.64500000000001</v>
      </c>
      <c r="V31" s="71">
        <v>362.85899999999998</v>
      </c>
      <c r="W31" s="71">
        <v>516.40499999999997</v>
      </c>
      <c r="X31" s="71">
        <v>151.99799999999999</v>
      </c>
      <c r="Y31" s="71">
        <v>1835.386</v>
      </c>
      <c r="Z31" s="71">
        <v>0.54600000000000004</v>
      </c>
      <c r="AA31" s="71">
        <v>8.1039999999999992</v>
      </c>
      <c r="AB31" s="71">
        <v>24.763999999999999</v>
      </c>
      <c r="AC31" s="71">
        <v>9.468</v>
      </c>
      <c r="AD31" s="71">
        <v>15.528</v>
      </c>
      <c r="AE31" s="71">
        <v>28.684000000000001</v>
      </c>
      <c r="AF31" s="71">
        <v>3.1419999999999999</v>
      </c>
      <c r="AG31" s="71">
        <v>90.236000000000004</v>
      </c>
      <c r="AH31" s="71">
        <v>1.272</v>
      </c>
      <c r="AI31" s="71">
        <v>19.925999999999998</v>
      </c>
      <c r="AJ31" s="71">
        <v>48.131</v>
      </c>
      <c r="AK31" s="71">
        <v>24.888000000000002</v>
      </c>
      <c r="AL31" s="71">
        <v>78.198999999999998</v>
      </c>
      <c r="AM31" s="71">
        <v>354.447</v>
      </c>
      <c r="AN31" s="71">
        <v>942.58500000000004</v>
      </c>
      <c r="AO31" s="71">
        <v>1469.4480000000001</v>
      </c>
      <c r="AP31" s="71">
        <v>8.2439999999999998</v>
      </c>
      <c r="AQ31" s="71">
        <v>132.96100000000001</v>
      </c>
      <c r="AR31" s="71">
        <v>605.94000000000005</v>
      </c>
      <c r="AS31" s="71">
        <v>210.76499999999999</v>
      </c>
      <c r="AT31" s="71">
        <v>462.47</v>
      </c>
      <c r="AU31" s="71">
        <v>907.17100000000005</v>
      </c>
      <c r="AV31" s="71">
        <v>1105.873</v>
      </c>
      <c r="AW31" s="71">
        <v>3433.424</v>
      </c>
      <c r="AX31" s="71">
        <v>5.9870000000000001</v>
      </c>
      <c r="AY31" s="71">
        <v>27.754999999999999</v>
      </c>
      <c r="AZ31" s="71">
        <v>33.880000000000003</v>
      </c>
      <c r="BA31" s="71">
        <v>1.9039999999999999</v>
      </c>
      <c r="BB31" s="71">
        <v>69.525000000000006</v>
      </c>
      <c r="BC31" s="71">
        <v>1.139</v>
      </c>
      <c r="BD31" s="71">
        <v>13.529</v>
      </c>
      <c r="BE31" s="71">
        <v>30.923999999999999</v>
      </c>
      <c r="BF31" s="71">
        <v>7.6920000000000002</v>
      </c>
      <c r="BG31" s="71">
        <v>53.283999999999999</v>
      </c>
      <c r="BH31" s="71">
        <v>7.1260000000000003</v>
      </c>
      <c r="BI31" s="71">
        <v>41.283999999999999</v>
      </c>
      <c r="BJ31" s="71">
        <v>64.804000000000002</v>
      </c>
      <c r="BK31" s="71">
        <v>9.5960000000000001</v>
      </c>
      <c r="BL31" s="71">
        <v>122.809</v>
      </c>
      <c r="BM31" s="71">
        <v>0.63400000000000001</v>
      </c>
      <c r="BN31" s="71">
        <v>5.9989999999999997</v>
      </c>
      <c r="BO31" s="71">
        <v>2.8860000000000001</v>
      </c>
      <c r="BP31" s="71">
        <v>0</v>
      </c>
      <c r="BQ31" s="71">
        <v>9.5190000000000001</v>
      </c>
      <c r="BR31" s="71">
        <v>2.9159999999999999</v>
      </c>
      <c r="BS31" s="71">
        <v>14.015000000000001</v>
      </c>
      <c r="BT31" s="71">
        <v>36.679000000000002</v>
      </c>
      <c r="BU31" s="71">
        <v>112.051</v>
      </c>
      <c r="BV31" s="71">
        <v>165.661</v>
      </c>
      <c r="BW31" s="71">
        <v>11.705</v>
      </c>
      <c r="BX31" s="71">
        <v>61.298000000000002</v>
      </c>
      <c r="BY31" s="71">
        <v>105.581</v>
      </c>
      <c r="BZ31" s="71">
        <v>123.548</v>
      </c>
      <c r="CA31" s="71">
        <v>302.13200000000001</v>
      </c>
    </row>
    <row r="32" spans="1:79">
      <c r="A32" s="9">
        <v>44166</v>
      </c>
      <c r="B32" s="71">
        <v>5.7229999999999999</v>
      </c>
      <c r="C32" s="71">
        <v>65.108000000000004</v>
      </c>
      <c r="D32" s="71">
        <v>398.40699999999998</v>
      </c>
      <c r="E32" s="71">
        <v>140.04400000000001</v>
      </c>
      <c r="F32" s="71">
        <v>238.95400000000001</v>
      </c>
      <c r="G32" s="71">
        <v>260.173</v>
      </c>
      <c r="H32" s="71">
        <v>54.3</v>
      </c>
      <c r="I32" s="71">
        <v>1162.71</v>
      </c>
      <c r="J32" s="71">
        <v>4.2699999999999996</v>
      </c>
      <c r="K32" s="71">
        <v>40.676000000000002</v>
      </c>
      <c r="L32" s="71">
        <v>119.06</v>
      </c>
      <c r="M32" s="71">
        <v>43.155000000000001</v>
      </c>
      <c r="N32" s="71">
        <v>126.65600000000001</v>
      </c>
      <c r="O32" s="71">
        <v>273.87200000000001</v>
      </c>
      <c r="P32" s="71">
        <v>113.337</v>
      </c>
      <c r="Q32" s="71">
        <v>721.02499999999998</v>
      </c>
      <c r="R32" s="71">
        <v>9.9930000000000003</v>
      </c>
      <c r="S32" s="71">
        <v>105.78400000000001</v>
      </c>
      <c r="T32" s="71">
        <v>517.46699999999998</v>
      </c>
      <c r="U32" s="71">
        <v>183.19900000000001</v>
      </c>
      <c r="V32" s="71">
        <v>365.61</v>
      </c>
      <c r="W32" s="71">
        <v>534.04399999999998</v>
      </c>
      <c r="X32" s="71">
        <v>167.637</v>
      </c>
      <c r="Y32" s="71">
        <v>1883.7349999999999</v>
      </c>
      <c r="Z32" s="71">
        <v>1.0780000000000001</v>
      </c>
      <c r="AA32" s="71">
        <v>6.4390000000000001</v>
      </c>
      <c r="AB32" s="71">
        <v>27.09</v>
      </c>
      <c r="AC32" s="71">
        <v>7.0179999999999998</v>
      </c>
      <c r="AD32" s="71">
        <v>13.207000000000001</v>
      </c>
      <c r="AE32" s="71">
        <v>24.309000000000001</v>
      </c>
      <c r="AF32" s="71">
        <v>3.6520000000000001</v>
      </c>
      <c r="AG32" s="71">
        <v>82.793999999999997</v>
      </c>
      <c r="AH32" s="71">
        <v>0.82199999999999995</v>
      </c>
      <c r="AI32" s="71">
        <v>21.564</v>
      </c>
      <c r="AJ32" s="71">
        <v>39.856000000000002</v>
      </c>
      <c r="AK32" s="71">
        <v>19.475000000000001</v>
      </c>
      <c r="AL32" s="71">
        <v>74.808000000000007</v>
      </c>
      <c r="AM32" s="71">
        <v>337.61399999999998</v>
      </c>
      <c r="AN32" s="71">
        <v>952.76499999999999</v>
      </c>
      <c r="AO32" s="71">
        <v>1446.9059999999999</v>
      </c>
      <c r="AP32" s="71">
        <v>11.894</v>
      </c>
      <c r="AQ32" s="71">
        <v>136.78299999999999</v>
      </c>
      <c r="AR32" s="71">
        <v>590.48400000000004</v>
      </c>
      <c r="AS32" s="71">
        <v>212.33099999999999</v>
      </c>
      <c r="AT32" s="71">
        <v>457.86099999999999</v>
      </c>
      <c r="AU32" s="71">
        <v>904.01499999999999</v>
      </c>
      <c r="AV32" s="71">
        <v>1127.7909999999999</v>
      </c>
      <c r="AW32" s="71">
        <v>3441.1590000000001</v>
      </c>
      <c r="AX32" s="71">
        <v>5.3339999999999996</v>
      </c>
      <c r="AY32" s="71">
        <v>22.675999999999998</v>
      </c>
      <c r="AZ32" s="71">
        <v>43.779000000000003</v>
      </c>
      <c r="BA32" s="71">
        <v>1.302</v>
      </c>
      <c r="BB32" s="71">
        <v>73.091999999999999</v>
      </c>
      <c r="BC32" s="71">
        <v>2.6869999999999998</v>
      </c>
      <c r="BD32" s="71">
        <v>14.308</v>
      </c>
      <c r="BE32" s="71">
        <v>28.661000000000001</v>
      </c>
      <c r="BF32" s="71">
        <v>7.7050000000000001</v>
      </c>
      <c r="BG32" s="71">
        <v>53.360999999999997</v>
      </c>
      <c r="BH32" s="71">
        <v>8.0210000000000008</v>
      </c>
      <c r="BI32" s="71">
        <v>36.984000000000002</v>
      </c>
      <c r="BJ32" s="71">
        <v>72.44</v>
      </c>
      <c r="BK32" s="71">
        <v>9.0069999999999997</v>
      </c>
      <c r="BL32" s="71">
        <v>126.453</v>
      </c>
      <c r="BM32" s="71">
        <v>1.911</v>
      </c>
      <c r="BN32" s="71">
        <v>3.681</v>
      </c>
      <c r="BO32" s="71">
        <v>4.774</v>
      </c>
      <c r="BP32" s="71">
        <v>0.34300000000000003</v>
      </c>
      <c r="BQ32" s="71">
        <v>10.709</v>
      </c>
      <c r="BR32" s="71">
        <v>2.2280000000000002</v>
      </c>
      <c r="BS32" s="71">
        <v>16.422000000000001</v>
      </c>
      <c r="BT32" s="71">
        <v>34.575000000000003</v>
      </c>
      <c r="BU32" s="71">
        <v>114.057</v>
      </c>
      <c r="BV32" s="71">
        <v>167.28200000000001</v>
      </c>
      <c r="BW32" s="71">
        <v>12.16</v>
      </c>
      <c r="BX32" s="71">
        <v>57.674999999999997</v>
      </c>
      <c r="BY32" s="71">
        <v>113.111</v>
      </c>
      <c r="BZ32" s="71">
        <v>123.407</v>
      </c>
      <c r="CA32" s="71">
        <v>306.35300000000001</v>
      </c>
    </row>
    <row r="33" spans="1:79">
      <c r="A33" s="9">
        <v>44256</v>
      </c>
      <c r="B33" s="71">
        <v>5.68</v>
      </c>
      <c r="C33" s="71">
        <v>62.892000000000003</v>
      </c>
      <c r="D33" s="71">
        <v>402.899</v>
      </c>
      <c r="E33" s="71">
        <v>132.69900000000001</v>
      </c>
      <c r="F33" s="71">
        <v>225.78100000000001</v>
      </c>
      <c r="G33" s="71">
        <v>277.99200000000002</v>
      </c>
      <c r="H33" s="71">
        <v>52.433999999999997</v>
      </c>
      <c r="I33" s="71">
        <v>1160.3779999999999</v>
      </c>
      <c r="J33" s="71">
        <v>2.371</v>
      </c>
      <c r="K33" s="71">
        <v>45.780999999999999</v>
      </c>
      <c r="L33" s="71">
        <v>120.66800000000001</v>
      </c>
      <c r="M33" s="71">
        <v>36.218000000000004</v>
      </c>
      <c r="N33" s="71">
        <v>137.64099999999999</v>
      </c>
      <c r="O33" s="71">
        <v>278.90499999999997</v>
      </c>
      <c r="P33" s="71">
        <v>108.667</v>
      </c>
      <c r="Q33" s="71">
        <v>730.25099999999998</v>
      </c>
      <c r="R33" s="71">
        <v>8.0500000000000007</v>
      </c>
      <c r="S33" s="71">
        <v>108.67400000000001</v>
      </c>
      <c r="T33" s="71">
        <v>523.56799999999998</v>
      </c>
      <c r="U33" s="71">
        <v>168.91800000000001</v>
      </c>
      <c r="V33" s="71">
        <v>363.42200000000003</v>
      </c>
      <c r="W33" s="71">
        <v>556.89700000000005</v>
      </c>
      <c r="X33" s="71">
        <v>161.101</v>
      </c>
      <c r="Y33" s="71">
        <v>1890.6289999999999</v>
      </c>
      <c r="Z33" s="71">
        <v>0.72</v>
      </c>
      <c r="AA33" s="71">
        <v>6.5590000000000002</v>
      </c>
      <c r="AB33" s="71">
        <v>19.324000000000002</v>
      </c>
      <c r="AC33" s="71">
        <v>8.2409999999999997</v>
      </c>
      <c r="AD33" s="71">
        <v>9.2449999999999992</v>
      </c>
      <c r="AE33" s="71">
        <v>25.318000000000001</v>
      </c>
      <c r="AF33" s="71">
        <v>3.8079999999999998</v>
      </c>
      <c r="AG33" s="71">
        <v>73.215000000000003</v>
      </c>
      <c r="AH33" s="71">
        <v>1.65</v>
      </c>
      <c r="AI33" s="71">
        <v>12.054</v>
      </c>
      <c r="AJ33" s="71">
        <v>42.829000000000001</v>
      </c>
      <c r="AK33" s="71">
        <v>17.866</v>
      </c>
      <c r="AL33" s="71">
        <v>81.442999999999998</v>
      </c>
      <c r="AM33" s="71">
        <v>325.85199999999998</v>
      </c>
      <c r="AN33" s="71">
        <v>968.51300000000003</v>
      </c>
      <c r="AO33" s="71">
        <v>1450.2070000000001</v>
      </c>
      <c r="AP33" s="71">
        <v>10.42</v>
      </c>
      <c r="AQ33" s="71">
        <v>129.703</v>
      </c>
      <c r="AR33" s="71">
        <v>590.74900000000002</v>
      </c>
      <c r="AS33" s="71">
        <v>198.02</v>
      </c>
      <c r="AT33" s="71">
        <v>458.13</v>
      </c>
      <c r="AU33" s="71">
        <v>914.31</v>
      </c>
      <c r="AV33" s="71">
        <v>1140.635</v>
      </c>
      <c r="AW33" s="71">
        <v>3441.9659999999999</v>
      </c>
      <c r="AX33" s="71">
        <v>2.9289999999999998</v>
      </c>
      <c r="AY33" s="71">
        <v>31.574000000000002</v>
      </c>
      <c r="AZ33" s="71">
        <v>42.695999999999998</v>
      </c>
      <c r="BA33" s="71">
        <v>2.0419999999999998</v>
      </c>
      <c r="BB33" s="71">
        <v>79.241</v>
      </c>
      <c r="BC33" s="71">
        <v>2.82</v>
      </c>
      <c r="BD33" s="71">
        <v>13.218999999999999</v>
      </c>
      <c r="BE33" s="71">
        <v>21.062999999999999</v>
      </c>
      <c r="BF33" s="71">
        <v>9.0139999999999993</v>
      </c>
      <c r="BG33" s="71">
        <v>46.116999999999997</v>
      </c>
      <c r="BH33" s="71">
        <v>5.7489999999999997</v>
      </c>
      <c r="BI33" s="71">
        <v>44.792999999999999</v>
      </c>
      <c r="BJ33" s="71">
        <v>63.76</v>
      </c>
      <c r="BK33" s="71">
        <v>11.055999999999999</v>
      </c>
      <c r="BL33" s="71">
        <v>125.358</v>
      </c>
      <c r="BM33" s="71">
        <v>0.11799999999999999</v>
      </c>
      <c r="BN33" s="71">
        <v>4.2649999999999997</v>
      </c>
      <c r="BO33" s="71">
        <v>5.3410000000000002</v>
      </c>
      <c r="BP33" s="71">
        <v>2.9129999999999998</v>
      </c>
      <c r="BQ33" s="71">
        <v>12.635999999999999</v>
      </c>
      <c r="BR33" s="71">
        <v>0.56000000000000005</v>
      </c>
      <c r="BS33" s="71">
        <v>19.216999999999999</v>
      </c>
      <c r="BT33" s="71">
        <v>40.097000000000001</v>
      </c>
      <c r="BU33" s="71">
        <v>103.03700000000001</v>
      </c>
      <c r="BV33" s="71">
        <v>162.91</v>
      </c>
      <c r="BW33" s="71">
        <v>6.4260000000000002</v>
      </c>
      <c r="BX33" s="71">
        <v>69.616</v>
      </c>
      <c r="BY33" s="71">
        <v>110.08499999999999</v>
      </c>
      <c r="BZ33" s="71">
        <v>118.146</v>
      </c>
      <c r="CA33" s="71">
        <v>304.27199999999999</v>
      </c>
    </row>
    <row r="34" spans="1:79">
      <c r="A34" s="9">
        <v>44348</v>
      </c>
      <c r="B34" s="71">
        <v>1.9</v>
      </c>
      <c r="C34" s="71">
        <v>68.840999999999994</v>
      </c>
      <c r="D34" s="71">
        <v>407.74299999999999</v>
      </c>
      <c r="E34" s="71">
        <v>131.96799999999999</v>
      </c>
      <c r="F34" s="71">
        <v>221.10599999999999</v>
      </c>
      <c r="G34" s="71">
        <v>291.31099999999998</v>
      </c>
      <c r="H34" s="71">
        <v>49.893000000000001</v>
      </c>
      <c r="I34" s="71">
        <v>1172.7619999999999</v>
      </c>
      <c r="J34" s="71">
        <v>4.3680000000000003</v>
      </c>
      <c r="K34" s="71">
        <v>39.155000000000001</v>
      </c>
      <c r="L34" s="71">
        <v>117.78100000000001</v>
      </c>
      <c r="M34" s="71">
        <v>40.101999999999997</v>
      </c>
      <c r="N34" s="71">
        <v>121.991</v>
      </c>
      <c r="O34" s="71">
        <v>281.09500000000003</v>
      </c>
      <c r="P34" s="71">
        <v>100.414</v>
      </c>
      <c r="Q34" s="71">
        <v>704.90599999999995</v>
      </c>
      <c r="R34" s="71">
        <v>6.2679999999999998</v>
      </c>
      <c r="S34" s="71">
        <v>107.996</v>
      </c>
      <c r="T34" s="71">
        <v>525.524</v>
      </c>
      <c r="U34" s="71">
        <v>172.07</v>
      </c>
      <c r="V34" s="71">
        <v>343.09699999999998</v>
      </c>
      <c r="W34" s="71">
        <v>572.40599999999995</v>
      </c>
      <c r="X34" s="71">
        <v>150.30699999999999</v>
      </c>
      <c r="Y34" s="71">
        <v>1877.6679999999999</v>
      </c>
      <c r="Z34" s="71">
        <v>0.36599999999999999</v>
      </c>
      <c r="AA34" s="71">
        <v>3.516</v>
      </c>
      <c r="AB34" s="71">
        <v>11.23</v>
      </c>
      <c r="AC34" s="71">
        <v>7.24</v>
      </c>
      <c r="AD34" s="71">
        <v>8.8970000000000002</v>
      </c>
      <c r="AE34" s="71">
        <v>17.096</v>
      </c>
      <c r="AF34" s="71">
        <v>1.111</v>
      </c>
      <c r="AG34" s="71">
        <v>49.456000000000003</v>
      </c>
      <c r="AH34" s="71">
        <v>1.4139999999999999</v>
      </c>
      <c r="AI34" s="71">
        <v>14.058999999999999</v>
      </c>
      <c r="AJ34" s="71">
        <v>40.630000000000003</v>
      </c>
      <c r="AK34" s="71">
        <v>15.926</v>
      </c>
      <c r="AL34" s="71">
        <v>77.790999999999997</v>
      </c>
      <c r="AM34" s="71">
        <v>331.68200000000002</v>
      </c>
      <c r="AN34" s="71">
        <v>966.36699999999996</v>
      </c>
      <c r="AO34" s="71">
        <v>1447.87</v>
      </c>
      <c r="AP34" s="71">
        <v>8.048</v>
      </c>
      <c r="AQ34" s="71">
        <v>129.44800000000001</v>
      </c>
      <c r="AR34" s="71">
        <v>587.73299999999995</v>
      </c>
      <c r="AS34" s="71">
        <v>196.303</v>
      </c>
      <c r="AT34" s="71">
        <v>435.13</v>
      </c>
      <c r="AU34" s="71">
        <v>930.53</v>
      </c>
      <c r="AV34" s="71">
        <v>1132.4480000000001</v>
      </c>
      <c r="AW34" s="71">
        <v>3419.6390000000001</v>
      </c>
      <c r="AX34" s="71">
        <v>4.2359999999999998</v>
      </c>
      <c r="AY34" s="71">
        <v>36.598999999999997</v>
      </c>
      <c r="AZ34" s="71">
        <v>37.457999999999998</v>
      </c>
      <c r="BA34" s="71">
        <v>6.9710000000000001</v>
      </c>
      <c r="BB34" s="71">
        <v>85.263000000000005</v>
      </c>
      <c r="BC34" s="71">
        <v>4.0780000000000003</v>
      </c>
      <c r="BD34" s="71">
        <v>19.645</v>
      </c>
      <c r="BE34" s="71">
        <v>28.233000000000001</v>
      </c>
      <c r="BF34" s="71">
        <v>7.141</v>
      </c>
      <c r="BG34" s="71">
        <v>59.097999999999999</v>
      </c>
      <c r="BH34" s="71">
        <v>8.3140000000000001</v>
      </c>
      <c r="BI34" s="71">
        <v>56.244</v>
      </c>
      <c r="BJ34" s="71">
        <v>65.691000000000003</v>
      </c>
      <c r="BK34" s="71">
        <v>14.112</v>
      </c>
      <c r="BL34" s="71">
        <v>144.36099999999999</v>
      </c>
      <c r="BM34" s="71">
        <v>3.0009999999999999</v>
      </c>
      <c r="BN34" s="71">
        <v>3.2919999999999998</v>
      </c>
      <c r="BO34" s="71">
        <v>6.202</v>
      </c>
      <c r="BP34" s="71">
        <v>0.625</v>
      </c>
      <c r="BQ34" s="71">
        <v>13.12</v>
      </c>
      <c r="BR34" s="71">
        <v>2.5920000000000001</v>
      </c>
      <c r="BS34" s="71">
        <v>20.428999999999998</v>
      </c>
      <c r="BT34" s="71">
        <v>41.817999999999998</v>
      </c>
      <c r="BU34" s="71">
        <v>117.97</v>
      </c>
      <c r="BV34" s="71">
        <v>182.81</v>
      </c>
      <c r="BW34" s="71">
        <v>13.907</v>
      </c>
      <c r="BX34" s="71">
        <v>80.611999999999995</v>
      </c>
      <c r="BY34" s="71">
        <v>115.526</v>
      </c>
      <c r="BZ34" s="71">
        <v>133.21899999999999</v>
      </c>
      <c r="CA34" s="71">
        <v>343.26400000000001</v>
      </c>
    </row>
    <row r="35" spans="1:79">
      <c r="A35" s="9">
        <v>44440</v>
      </c>
      <c r="B35" s="71">
        <v>1.639</v>
      </c>
      <c r="C35" s="71">
        <v>66.248999999999995</v>
      </c>
      <c r="D35" s="71">
        <v>395.70299999999997</v>
      </c>
      <c r="E35" s="71">
        <v>134.422</v>
      </c>
      <c r="F35" s="71">
        <v>223.46</v>
      </c>
      <c r="G35" s="71">
        <v>284.25200000000001</v>
      </c>
      <c r="H35" s="71">
        <v>44.335000000000001</v>
      </c>
      <c r="I35" s="71">
        <v>1150.06</v>
      </c>
      <c r="J35" s="71">
        <v>3.1309999999999998</v>
      </c>
      <c r="K35" s="71">
        <v>34.628999999999998</v>
      </c>
      <c r="L35" s="71">
        <v>106.166</v>
      </c>
      <c r="M35" s="71">
        <v>34.451000000000001</v>
      </c>
      <c r="N35" s="71">
        <v>114.295</v>
      </c>
      <c r="O35" s="71">
        <v>268.93900000000002</v>
      </c>
      <c r="P35" s="71">
        <v>109.877</v>
      </c>
      <c r="Q35" s="71">
        <v>671.48800000000006</v>
      </c>
      <c r="R35" s="71">
        <v>4.7699999999999996</v>
      </c>
      <c r="S35" s="71">
        <v>100.878</v>
      </c>
      <c r="T35" s="71">
        <v>501.86900000000003</v>
      </c>
      <c r="U35" s="71">
        <v>168.87299999999999</v>
      </c>
      <c r="V35" s="71">
        <v>337.75400000000002</v>
      </c>
      <c r="W35" s="71">
        <v>553.19200000000001</v>
      </c>
      <c r="X35" s="71">
        <v>154.21199999999999</v>
      </c>
      <c r="Y35" s="71">
        <v>1821.548</v>
      </c>
      <c r="Z35" s="71">
        <v>1.2669999999999999</v>
      </c>
      <c r="AA35" s="71">
        <v>2.5750000000000002</v>
      </c>
      <c r="AB35" s="71">
        <v>24.396999999999998</v>
      </c>
      <c r="AC35" s="71">
        <v>4.7469999999999999</v>
      </c>
      <c r="AD35" s="71">
        <v>10.334</v>
      </c>
      <c r="AE35" s="71">
        <v>14.994</v>
      </c>
      <c r="AF35" s="71">
        <v>2.5590000000000002</v>
      </c>
      <c r="AG35" s="71">
        <v>60.874000000000002</v>
      </c>
      <c r="AH35" s="71">
        <v>3.8679999999999999</v>
      </c>
      <c r="AI35" s="71">
        <v>16.971</v>
      </c>
      <c r="AJ35" s="71">
        <v>43.597000000000001</v>
      </c>
      <c r="AK35" s="71">
        <v>22.683</v>
      </c>
      <c r="AL35" s="71">
        <v>83.215999999999994</v>
      </c>
      <c r="AM35" s="71">
        <v>336.09500000000003</v>
      </c>
      <c r="AN35" s="71">
        <v>1004.228</v>
      </c>
      <c r="AO35" s="71">
        <v>1510.6579999999999</v>
      </c>
      <c r="AP35" s="71">
        <v>9.9039999999999999</v>
      </c>
      <c r="AQ35" s="71">
        <v>122.532</v>
      </c>
      <c r="AR35" s="71">
        <v>577.14300000000003</v>
      </c>
      <c r="AS35" s="71">
        <v>199.19399999999999</v>
      </c>
      <c r="AT35" s="71">
        <v>434.89699999999999</v>
      </c>
      <c r="AU35" s="71">
        <v>916.01599999999996</v>
      </c>
      <c r="AV35" s="71">
        <v>1171.548</v>
      </c>
      <c r="AW35" s="71">
        <v>3431.2339999999999</v>
      </c>
      <c r="AX35" s="71">
        <v>3.74</v>
      </c>
      <c r="AY35" s="71">
        <v>39.779000000000003</v>
      </c>
      <c r="AZ35" s="71">
        <v>34.695</v>
      </c>
      <c r="BA35" s="71">
        <v>6.5259999999999998</v>
      </c>
      <c r="BB35" s="71">
        <v>84.74</v>
      </c>
      <c r="BC35" s="71">
        <v>1.006</v>
      </c>
      <c r="BD35" s="71">
        <v>11.394</v>
      </c>
      <c r="BE35" s="71">
        <v>25.559000000000001</v>
      </c>
      <c r="BF35" s="71">
        <v>7.91</v>
      </c>
      <c r="BG35" s="71">
        <v>45.869</v>
      </c>
      <c r="BH35" s="71">
        <v>4.7460000000000004</v>
      </c>
      <c r="BI35" s="71">
        <v>51.173000000000002</v>
      </c>
      <c r="BJ35" s="71">
        <v>60.253999999999998</v>
      </c>
      <c r="BK35" s="71">
        <v>14.436</v>
      </c>
      <c r="BL35" s="71">
        <v>130.608</v>
      </c>
      <c r="BM35" s="71">
        <v>0.46400000000000002</v>
      </c>
      <c r="BN35" s="71">
        <v>3.3730000000000002</v>
      </c>
      <c r="BO35" s="71">
        <v>4.4470000000000001</v>
      </c>
      <c r="BP35" s="71">
        <v>0.61499999999999999</v>
      </c>
      <c r="BQ35" s="71">
        <v>8.8989999999999991</v>
      </c>
      <c r="BR35" s="71">
        <v>3.5710000000000002</v>
      </c>
      <c r="BS35" s="71">
        <v>22.286000000000001</v>
      </c>
      <c r="BT35" s="71">
        <v>48.021999999999998</v>
      </c>
      <c r="BU35" s="71">
        <v>112.62</v>
      </c>
      <c r="BV35" s="71">
        <v>186.49799999999999</v>
      </c>
      <c r="BW35" s="71">
        <v>8.94</v>
      </c>
      <c r="BX35" s="71">
        <v>76.831000000000003</v>
      </c>
      <c r="BY35" s="71">
        <v>114.90600000000001</v>
      </c>
      <c r="BZ35" s="71">
        <v>129.38300000000001</v>
      </c>
      <c r="CA35" s="71">
        <v>330.05900000000003</v>
      </c>
    </row>
    <row r="36" spans="1:79">
      <c r="A36" s="9">
        <v>44531</v>
      </c>
      <c r="B36" s="71">
        <v>2.6520000000000001</v>
      </c>
      <c r="C36" s="71">
        <v>70.292000000000002</v>
      </c>
      <c r="D36" s="71">
        <v>430.66800000000001</v>
      </c>
      <c r="E36" s="71">
        <v>146.74299999999999</v>
      </c>
      <c r="F36" s="71">
        <v>249.535</v>
      </c>
      <c r="G36" s="71">
        <v>283.887</v>
      </c>
      <c r="H36" s="71">
        <v>45.701999999999998</v>
      </c>
      <c r="I36" s="71">
        <v>1229.4780000000001</v>
      </c>
      <c r="J36" s="71">
        <v>2.911</v>
      </c>
      <c r="K36" s="71">
        <v>33.932000000000002</v>
      </c>
      <c r="L36" s="71">
        <v>103.968</v>
      </c>
      <c r="M36" s="71">
        <v>40.896999999999998</v>
      </c>
      <c r="N36" s="71">
        <v>116.229</v>
      </c>
      <c r="O36" s="71">
        <v>290.20999999999998</v>
      </c>
      <c r="P36" s="71">
        <v>113.776</v>
      </c>
      <c r="Q36" s="71">
        <v>701.92200000000003</v>
      </c>
      <c r="R36" s="71">
        <v>5.5620000000000003</v>
      </c>
      <c r="S36" s="71">
        <v>104.224</v>
      </c>
      <c r="T36" s="71">
        <v>534.63499999999999</v>
      </c>
      <c r="U36" s="71">
        <v>187.64</v>
      </c>
      <c r="V36" s="71">
        <v>365.76400000000001</v>
      </c>
      <c r="W36" s="71">
        <v>574.09699999999998</v>
      </c>
      <c r="X36" s="71">
        <v>159.47800000000001</v>
      </c>
      <c r="Y36" s="71">
        <v>1931.4</v>
      </c>
      <c r="Z36" s="71">
        <v>0.93100000000000005</v>
      </c>
      <c r="AA36" s="71">
        <v>3.681</v>
      </c>
      <c r="AB36" s="71">
        <v>6.6710000000000003</v>
      </c>
      <c r="AC36" s="71">
        <v>3.6320000000000001</v>
      </c>
      <c r="AD36" s="71">
        <v>8.4930000000000003</v>
      </c>
      <c r="AE36" s="71">
        <v>11.32</v>
      </c>
      <c r="AF36" s="71">
        <v>0.745</v>
      </c>
      <c r="AG36" s="71">
        <v>35.472999999999999</v>
      </c>
      <c r="AH36" s="71">
        <v>1.6539999999999999</v>
      </c>
      <c r="AI36" s="71">
        <v>13.605</v>
      </c>
      <c r="AJ36" s="71">
        <v>36.908000000000001</v>
      </c>
      <c r="AK36" s="71">
        <v>21.119</v>
      </c>
      <c r="AL36" s="71">
        <v>69.453999999999994</v>
      </c>
      <c r="AM36" s="71">
        <v>330.81</v>
      </c>
      <c r="AN36" s="71">
        <v>1019.008</v>
      </c>
      <c r="AO36" s="71">
        <v>1492.558</v>
      </c>
      <c r="AP36" s="71">
        <v>8.1470000000000002</v>
      </c>
      <c r="AQ36" s="71">
        <v>121.761</v>
      </c>
      <c r="AR36" s="71">
        <v>588.33100000000002</v>
      </c>
      <c r="AS36" s="71">
        <v>214.06399999999999</v>
      </c>
      <c r="AT36" s="71">
        <v>447.03399999999999</v>
      </c>
      <c r="AU36" s="71">
        <v>925.30799999999999</v>
      </c>
      <c r="AV36" s="71">
        <v>1182.7080000000001</v>
      </c>
      <c r="AW36" s="71">
        <v>3487.3530000000001</v>
      </c>
      <c r="AX36" s="71">
        <v>7.7910000000000004</v>
      </c>
      <c r="AY36" s="71">
        <v>34.917999999999999</v>
      </c>
      <c r="AZ36" s="71">
        <v>36.606000000000002</v>
      </c>
      <c r="BA36" s="71">
        <v>3.5779999999999998</v>
      </c>
      <c r="BB36" s="71">
        <v>82.893000000000001</v>
      </c>
      <c r="BC36" s="71">
        <v>2.8149999999999999</v>
      </c>
      <c r="BD36" s="71">
        <v>10.765000000000001</v>
      </c>
      <c r="BE36" s="71">
        <v>28.045999999999999</v>
      </c>
      <c r="BF36" s="71">
        <v>7.5609999999999999</v>
      </c>
      <c r="BG36" s="71">
        <v>49.186999999999998</v>
      </c>
      <c r="BH36" s="71">
        <v>10.606999999999999</v>
      </c>
      <c r="BI36" s="71">
        <v>45.683</v>
      </c>
      <c r="BJ36" s="71">
        <v>64.650999999999996</v>
      </c>
      <c r="BK36" s="71">
        <v>11.138999999999999</v>
      </c>
      <c r="BL36" s="71">
        <v>132.08000000000001</v>
      </c>
      <c r="BM36" s="71">
        <v>0.64100000000000001</v>
      </c>
      <c r="BN36" s="71">
        <v>1.012</v>
      </c>
      <c r="BO36" s="71">
        <v>3.8149999999999999</v>
      </c>
      <c r="BP36" s="71">
        <v>0</v>
      </c>
      <c r="BQ36" s="71">
        <v>5.468</v>
      </c>
      <c r="BR36" s="71">
        <v>4.0519999999999996</v>
      </c>
      <c r="BS36" s="71">
        <v>26.141999999999999</v>
      </c>
      <c r="BT36" s="71">
        <v>39.493000000000002</v>
      </c>
      <c r="BU36" s="71">
        <v>107.093</v>
      </c>
      <c r="BV36" s="71">
        <v>176.779</v>
      </c>
      <c r="BW36" s="71">
        <v>15.298999999999999</v>
      </c>
      <c r="BX36" s="71">
        <v>72.835999999999999</v>
      </c>
      <c r="BY36" s="71">
        <v>109.58</v>
      </c>
      <c r="BZ36" s="71">
        <v>119.232</v>
      </c>
      <c r="CA36" s="71">
        <v>316.94900000000001</v>
      </c>
    </row>
    <row r="37" spans="1:79">
      <c r="A37" s="9">
        <v>44621</v>
      </c>
      <c r="B37" s="71">
        <v>1.575</v>
      </c>
      <c r="C37" s="71">
        <v>60.893999999999998</v>
      </c>
      <c r="D37" s="71">
        <v>398.01100000000002</v>
      </c>
      <c r="E37" s="71">
        <v>137.15899999999999</v>
      </c>
      <c r="F37" s="71">
        <v>244.108</v>
      </c>
      <c r="G37" s="71">
        <v>280.28500000000003</v>
      </c>
      <c r="H37" s="71">
        <v>41.756</v>
      </c>
      <c r="I37" s="71">
        <v>1163.789</v>
      </c>
      <c r="J37" s="71">
        <v>1.8979999999999999</v>
      </c>
      <c r="K37" s="71">
        <v>33.587000000000003</v>
      </c>
      <c r="L37" s="71">
        <v>96.171999999999997</v>
      </c>
      <c r="M37" s="71">
        <v>42.064</v>
      </c>
      <c r="N37" s="71">
        <v>106.9</v>
      </c>
      <c r="O37" s="71">
        <v>285.66899999999998</v>
      </c>
      <c r="P37" s="71">
        <v>103.45099999999999</v>
      </c>
      <c r="Q37" s="71">
        <v>669.74</v>
      </c>
      <c r="R37" s="71">
        <v>3.4729999999999999</v>
      </c>
      <c r="S37" s="71">
        <v>94.480999999999995</v>
      </c>
      <c r="T37" s="71">
        <v>494.18299999999999</v>
      </c>
      <c r="U37" s="71">
        <v>179.22300000000001</v>
      </c>
      <c r="V37" s="71">
        <v>351.00799999999998</v>
      </c>
      <c r="W37" s="71">
        <v>565.95399999999995</v>
      </c>
      <c r="X37" s="71">
        <v>145.20699999999999</v>
      </c>
      <c r="Y37" s="71">
        <v>1833.529</v>
      </c>
      <c r="Z37" s="71">
        <v>1.2649999999999999</v>
      </c>
      <c r="AA37" s="71">
        <v>4.5979999999999999</v>
      </c>
      <c r="AB37" s="71">
        <v>13.449</v>
      </c>
      <c r="AC37" s="71">
        <v>6.4390000000000001</v>
      </c>
      <c r="AD37" s="71">
        <v>10.577999999999999</v>
      </c>
      <c r="AE37" s="71">
        <v>10.327999999999999</v>
      </c>
      <c r="AF37" s="71">
        <v>2.3959999999999999</v>
      </c>
      <c r="AG37" s="71">
        <v>49.052999999999997</v>
      </c>
      <c r="AH37" s="71">
        <v>7.5999999999999998E-2</v>
      </c>
      <c r="AI37" s="71">
        <v>7.6689999999999996</v>
      </c>
      <c r="AJ37" s="71">
        <v>44.497</v>
      </c>
      <c r="AK37" s="71">
        <v>27.536999999999999</v>
      </c>
      <c r="AL37" s="71">
        <v>73.548000000000002</v>
      </c>
      <c r="AM37" s="71">
        <v>337.85700000000003</v>
      </c>
      <c r="AN37" s="71">
        <v>1021.797</v>
      </c>
      <c r="AO37" s="71">
        <v>1512.98</v>
      </c>
      <c r="AP37" s="71">
        <v>4.8140000000000001</v>
      </c>
      <c r="AQ37" s="71">
        <v>108.193</v>
      </c>
      <c r="AR37" s="71">
        <v>560.39</v>
      </c>
      <c r="AS37" s="71">
        <v>216.346</v>
      </c>
      <c r="AT37" s="71">
        <v>438.226</v>
      </c>
      <c r="AU37" s="71">
        <v>922.10699999999997</v>
      </c>
      <c r="AV37" s="71">
        <v>1176.8789999999999</v>
      </c>
      <c r="AW37" s="71">
        <v>3426.9560000000001</v>
      </c>
      <c r="AX37" s="71">
        <v>3.4540000000000002</v>
      </c>
      <c r="AY37" s="71">
        <v>31.28</v>
      </c>
      <c r="AZ37" s="71">
        <v>36.526000000000003</v>
      </c>
      <c r="BA37" s="71">
        <v>3.722</v>
      </c>
      <c r="BB37" s="71">
        <v>74.981999999999999</v>
      </c>
      <c r="BC37" s="71">
        <v>2.6440000000000001</v>
      </c>
      <c r="BD37" s="71">
        <v>17.878</v>
      </c>
      <c r="BE37" s="71">
        <v>28.111000000000001</v>
      </c>
      <c r="BF37" s="71">
        <v>10.946999999999999</v>
      </c>
      <c r="BG37" s="71">
        <v>59.578000000000003</v>
      </c>
      <c r="BH37" s="71">
        <v>6.0970000000000004</v>
      </c>
      <c r="BI37" s="71">
        <v>49.158000000000001</v>
      </c>
      <c r="BJ37" s="71">
        <v>64.637</v>
      </c>
      <c r="BK37" s="71">
        <v>14.667999999999999</v>
      </c>
      <c r="BL37" s="71">
        <v>134.56</v>
      </c>
      <c r="BM37" s="71">
        <v>0</v>
      </c>
      <c r="BN37" s="71">
        <v>1.1759999999999999</v>
      </c>
      <c r="BO37" s="71">
        <v>1.171</v>
      </c>
      <c r="BP37" s="71">
        <v>0</v>
      </c>
      <c r="BQ37" s="71">
        <v>2.347</v>
      </c>
      <c r="BR37" s="71">
        <v>2.927</v>
      </c>
      <c r="BS37" s="71">
        <v>23.274999999999999</v>
      </c>
      <c r="BT37" s="71">
        <v>31.481000000000002</v>
      </c>
      <c r="BU37" s="71">
        <v>101.762</v>
      </c>
      <c r="BV37" s="71">
        <v>159.44499999999999</v>
      </c>
      <c r="BW37" s="71">
        <v>9.0239999999999991</v>
      </c>
      <c r="BX37" s="71">
        <v>75.665000000000006</v>
      </c>
      <c r="BY37" s="71">
        <v>98.691000000000003</v>
      </c>
      <c r="BZ37" s="71">
        <v>117.83799999999999</v>
      </c>
      <c r="CA37" s="71">
        <v>301.21899999999999</v>
      </c>
    </row>
    <row r="38" spans="1:79">
      <c r="A38" s="9">
        <v>44713</v>
      </c>
      <c r="B38" s="71">
        <v>3.194</v>
      </c>
      <c r="C38" s="71">
        <v>59.9</v>
      </c>
      <c r="D38" s="71">
        <v>429.48500000000001</v>
      </c>
      <c r="E38" s="71">
        <v>158.87200000000001</v>
      </c>
      <c r="F38" s="71">
        <v>255.541</v>
      </c>
      <c r="G38" s="71">
        <v>278.99400000000003</v>
      </c>
      <c r="H38" s="71">
        <v>40.872</v>
      </c>
      <c r="I38" s="71">
        <v>1226.8589999999999</v>
      </c>
      <c r="J38" s="71">
        <v>3.0110000000000001</v>
      </c>
      <c r="K38" s="71">
        <v>37.765000000000001</v>
      </c>
      <c r="L38" s="71">
        <v>89.504000000000005</v>
      </c>
      <c r="M38" s="71">
        <v>38.32</v>
      </c>
      <c r="N38" s="71">
        <v>126.48</v>
      </c>
      <c r="O38" s="71">
        <v>284.464</v>
      </c>
      <c r="P38" s="71">
        <v>115.587</v>
      </c>
      <c r="Q38" s="71">
        <v>695.13099999999997</v>
      </c>
      <c r="R38" s="71">
        <v>6.2050000000000001</v>
      </c>
      <c r="S38" s="71">
        <v>97.665000000000006</v>
      </c>
      <c r="T38" s="71">
        <v>518.98900000000003</v>
      </c>
      <c r="U38" s="71">
        <v>197.19200000000001</v>
      </c>
      <c r="V38" s="71">
        <v>382.02199999999999</v>
      </c>
      <c r="W38" s="71">
        <v>563.45799999999997</v>
      </c>
      <c r="X38" s="71">
        <v>156.459</v>
      </c>
      <c r="Y38" s="71">
        <v>1921.99</v>
      </c>
      <c r="Z38" s="71">
        <v>0.379</v>
      </c>
      <c r="AA38" s="71">
        <v>4.8959999999999999</v>
      </c>
      <c r="AB38" s="71">
        <v>8.3339999999999996</v>
      </c>
      <c r="AC38" s="71">
        <v>4.766</v>
      </c>
      <c r="AD38" s="71">
        <v>4.593</v>
      </c>
      <c r="AE38" s="71">
        <v>8.61</v>
      </c>
      <c r="AF38" s="71">
        <v>3.0579999999999998</v>
      </c>
      <c r="AG38" s="71">
        <v>34.634999999999998</v>
      </c>
      <c r="AH38" s="71">
        <v>3.3000000000000002E-2</v>
      </c>
      <c r="AI38" s="71">
        <v>11.691000000000001</v>
      </c>
      <c r="AJ38" s="71">
        <v>36.704999999999998</v>
      </c>
      <c r="AK38" s="71">
        <v>23.771000000000001</v>
      </c>
      <c r="AL38" s="71">
        <v>76.230999999999995</v>
      </c>
      <c r="AM38" s="71">
        <v>335.93599999999998</v>
      </c>
      <c r="AN38" s="71">
        <v>1014.29</v>
      </c>
      <c r="AO38" s="71">
        <v>1498.6579999999999</v>
      </c>
      <c r="AP38" s="71">
        <v>6.617</v>
      </c>
      <c r="AQ38" s="71">
        <v>116.973</v>
      </c>
      <c r="AR38" s="71">
        <v>566.32899999999995</v>
      </c>
      <c r="AS38" s="71">
        <v>228.44800000000001</v>
      </c>
      <c r="AT38" s="71">
        <v>467.62200000000001</v>
      </c>
      <c r="AU38" s="71">
        <v>927.20100000000002</v>
      </c>
      <c r="AV38" s="71">
        <v>1183.6369999999999</v>
      </c>
      <c r="AW38" s="71">
        <v>3496.8270000000002</v>
      </c>
      <c r="AX38" s="71">
        <v>4.101</v>
      </c>
      <c r="AY38" s="71">
        <v>29.218</v>
      </c>
      <c r="AZ38" s="71">
        <v>35.128</v>
      </c>
      <c r="BA38" s="71">
        <v>4.32</v>
      </c>
      <c r="BB38" s="71">
        <v>72.766999999999996</v>
      </c>
      <c r="BC38" s="71">
        <v>1.3740000000000001</v>
      </c>
      <c r="BD38" s="71">
        <v>15.276999999999999</v>
      </c>
      <c r="BE38" s="71">
        <v>25.32</v>
      </c>
      <c r="BF38" s="71">
        <v>7.7409999999999997</v>
      </c>
      <c r="BG38" s="71">
        <v>49.710999999999999</v>
      </c>
      <c r="BH38" s="71">
        <v>5.4749999999999996</v>
      </c>
      <c r="BI38" s="71">
        <v>44.494999999999997</v>
      </c>
      <c r="BJ38" s="71">
        <v>60.447000000000003</v>
      </c>
      <c r="BK38" s="71">
        <v>12.061</v>
      </c>
      <c r="BL38" s="71">
        <v>122.47799999999999</v>
      </c>
      <c r="BM38" s="71">
        <v>0.41599999999999998</v>
      </c>
      <c r="BN38" s="71">
        <v>2.5979999999999999</v>
      </c>
      <c r="BO38" s="71">
        <v>3.4569999999999999</v>
      </c>
      <c r="BP38" s="71">
        <v>0.41599999999999998</v>
      </c>
      <c r="BQ38" s="71">
        <v>6.8869999999999996</v>
      </c>
      <c r="BR38" s="71">
        <v>3.7970000000000002</v>
      </c>
      <c r="BS38" s="71">
        <v>13.856</v>
      </c>
      <c r="BT38" s="71">
        <v>32.064999999999998</v>
      </c>
      <c r="BU38" s="71">
        <v>111.074</v>
      </c>
      <c r="BV38" s="71">
        <v>160.792</v>
      </c>
      <c r="BW38" s="71">
        <v>9.6869999999999994</v>
      </c>
      <c r="BX38" s="71">
        <v>61.774000000000001</v>
      </c>
      <c r="BY38" s="71">
        <v>96.403999999999996</v>
      </c>
      <c r="BZ38" s="71">
        <v>125.211</v>
      </c>
      <c r="CA38" s="71">
        <v>293.07600000000002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236</vt:i4>
      </vt:variant>
    </vt:vector>
  </HeadingPairs>
  <TitlesOfParts>
    <vt:vector size="241" baseType="lpstr">
      <vt:lpstr>Contents</vt:lpstr>
      <vt:lpstr>Table 10.1</vt:lpstr>
      <vt:lpstr>Table 10.2</vt:lpstr>
      <vt:lpstr>Index</vt:lpstr>
      <vt:lpstr>Data1</vt:lpstr>
      <vt:lpstr>A124854698W</vt:lpstr>
      <vt:lpstr>A124854698W_Data</vt:lpstr>
      <vt:lpstr>A124854698W_Latest</vt:lpstr>
      <vt:lpstr>A124854702A</vt:lpstr>
      <vt:lpstr>A124854702A_Data</vt:lpstr>
      <vt:lpstr>A124854702A_Latest</vt:lpstr>
      <vt:lpstr>A124854706K</vt:lpstr>
      <vt:lpstr>A124854706K_Data</vt:lpstr>
      <vt:lpstr>A124854706K_Latest</vt:lpstr>
      <vt:lpstr>A124854710A</vt:lpstr>
      <vt:lpstr>A124854710A_Data</vt:lpstr>
      <vt:lpstr>A124854710A_Latest</vt:lpstr>
      <vt:lpstr>A124854714K</vt:lpstr>
      <vt:lpstr>A124854714K_Data</vt:lpstr>
      <vt:lpstr>A124854714K_Latest</vt:lpstr>
      <vt:lpstr>A124854718V</vt:lpstr>
      <vt:lpstr>A124854718V_Data</vt:lpstr>
      <vt:lpstr>A124854718V_Latest</vt:lpstr>
      <vt:lpstr>A124854726V</vt:lpstr>
      <vt:lpstr>A124854726V_Data</vt:lpstr>
      <vt:lpstr>A124854726V_Latest</vt:lpstr>
      <vt:lpstr>A124854730K</vt:lpstr>
      <vt:lpstr>A124854730K_Data</vt:lpstr>
      <vt:lpstr>A124854730K_Latest</vt:lpstr>
      <vt:lpstr>A124854734V</vt:lpstr>
      <vt:lpstr>A124854734V_Data</vt:lpstr>
      <vt:lpstr>A124854734V_Latest</vt:lpstr>
      <vt:lpstr>A124854738C</vt:lpstr>
      <vt:lpstr>A124854738C_Data</vt:lpstr>
      <vt:lpstr>A124854738C_Latest</vt:lpstr>
      <vt:lpstr>A124854742V</vt:lpstr>
      <vt:lpstr>A124854742V_Data</vt:lpstr>
      <vt:lpstr>A124854742V_Latest</vt:lpstr>
      <vt:lpstr>A124854746C</vt:lpstr>
      <vt:lpstr>A124854746C_Data</vt:lpstr>
      <vt:lpstr>A124854746C_Latest</vt:lpstr>
      <vt:lpstr>A124854750V</vt:lpstr>
      <vt:lpstr>A124854750V_Data</vt:lpstr>
      <vt:lpstr>A124854750V_Latest</vt:lpstr>
      <vt:lpstr>A124854754C</vt:lpstr>
      <vt:lpstr>A124854754C_Data</vt:lpstr>
      <vt:lpstr>A124854754C_Latest</vt:lpstr>
      <vt:lpstr>A124854758L</vt:lpstr>
      <vt:lpstr>A124854758L_Data</vt:lpstr>
      <vt:lpstr>A124854758L_Latest</vt:lpstr>
      <vt:lpstr>A124854762C</vt:lpstr>
      <vt:lpstr>A124854762C_Data</vt:lpstr>
      <vt:lpstr>A124854762C_Latest</vt:lpstr>
      <vt:lpstr>A124854770C</vt:lpstr>
      <vt:lpstr>A124854770C_Data</vt:lpstr>
      <vt:lpstr>A124854770C_Latest</vt:lpstr>
      <vt:lpstr>A124854774L</vt:lpstr>
      <vt:lpstr>A124854774L_Data</vt:lpstr>
      <vt:lpstr>A124854774L_Latest</vt:lpstr>
      <vt:lpstr>A124854778W</vt:lpstr>
      <vt:lpstr>A124854778W_Data</vt:lpstr>
      <vt:lpstr>A124854778W_Latest</vt:lpstr>
      <vt:lpstr>A124854782L</vt:lpstr>
      <vt:lpstr>A124854782L_Data</vt:lpstr>
      <vt:lpstr>A124854782L_Latest</vt:lpstr>
      <vt:lpstr>A124854786W</vt:lpstr>
      <vt:lpstr>A124854786W_Data</vt:lpstr>
      <vt:lpstr>A124854786W_Latest</vt:lpstr>
      <vt:lpstr>A124854794W</vt:lpstr>
      <vt:lpstr>A124854794W_Data</vt:lpstr>
      <vt:lpstr>A124854794W_Latest</vt:lpstr>
      <vt:lpstr>A124854802K</vt:lpstr>
      <vt:lpstr>A124854802K_Data</vt:lpstr>
      <vt:lpstr>A124854802K_Latest</vt:lpstr>
      <vt:lpstr>A124854806V</vt:lpstr>
      <vt:lpstr>A124854806V_Data</vt:lpstr>
      <vt:lpstr>A124854806V_Latest</vt:lpstr>
      <vt:lpstr>A124854810K</vt:lpstr>
      <vt:lpstr>A124854810K_Data</vt:lpstr>
      <vt:lpstr>A124854810K_Latest</vt:lpstr>
      <vt:lpstr>A124854814V</vt:lpstr>
      <vt:lpstr>A124854814V_Data</vt:lpstr>
      <vt:lpstr>A124854814V_Latest</vt:lpstr>
      <vt:lpstr>A124854818C</vt:lpstr>
      <vt:lpstr>A124854818C_Data</vt:lpstr>
      <vt:lpstr>A124854818C_Latest</vt:lpstr>
      <vt:lpstr>A124854822V</vt:lpstr>
      <vt:lpstr>A124854822V_Data</vt:lpstr>
      <vt:lpstr>A124854822V_Latest</vt:lpstr>
      <vt:lpstr>A124854826C</vt:lpstr>
      <vt:lpstr>A124854826C_Data</vt:lpstr>
      <vt:lpstr>A124854826C_Latest</vt:lpstr>
      <vt:lpstr>A124854830V</vt:lpstr>
      <vt:lpstr>A124854830V_Data</vt:lpstr>
      <vt:lpstr>A124854830V_Latest</vt:lpstr>
      <vt:lpstr>A124854834C</vt:lpstr>
      <vt:lpstr>A124854834C_Data</vt:lpstr>
      <vt:lpstr>A124854834C_Latest</vt:lpstr>
      <vt:lpstr>A124854838L</vt:lpstr>
      <vt:lpstr>A124854838L_Data</vt:lpstr>
      <vt:lpstr>A124854838L_Latest</vt:lpstr>
      <vt:lpstr>A124854842C</vt:lpstr>
      <vt:lpstr>A124854842C_Data</vt:lpstr>
      <vt:lpstr>A124854842C_Latest</vt:lpstr>
      <vt:lpstr>A124854850C</vt:lpstr>
      <vt:lpstr>A124854850C_Data</vt:lpstr>
      <vt:lpstr>A124854850C_Latest</vt:lpstr>
      <vt:lpstr>A124854858W</vt:lpstr>
      <vt:lpstr>A124854858W_Data</vt:lpstr>
      <vt:lpstr>A124854858W_Latest</vt:lpstr>
      <vt:lpstr>A124854862L</vt:lpstr>
      <vt:lpstr>A124854862L_Data</vt:lpstr>
      <vt:lpstr>A124854862L_Latest</vt:lpstr>
      <vt:lpstr>A124854866W</vt:lpstr>
      <vt:lpstr>A124854866W_Data</vt:lpstr>
      <vt:lpstr>A124854866W_Latest</vt:lpstr>
      <vt:lpstr>A124854870L</vt:lpstr>
      <vt:lpstr>A124854870L_Data</vt:lpstr>
      <vt:lpstr>A124854870L_Latest</vt:lpstr>
      <vt:lpstr>A124854874W</vt:lpstr>
      <vt:lpstr>A124854874W_Data</vt:lpstr>
      <vt:lpstr>A124854874W_Latest</vt:lpstr>
      <vt:lpstr>A124854878F</vt:lpstr>
      <vt:lpstr>A124854878F_Data</vt:lpstr>
      <vt:lpstr>A124854878F_Latest</vt:lpstr>
      <vt:lpstr>A124854882W</vt:lpstr>
      <vt:lpstr>A124854882W_Data</vt:lpstr>
      <vt:lpstr>A124854882W_Latest</vt:lpstr>
      <vt:lpstr>A124854886F</vt:lpstr>
      <vt:lpstr>A124854886F_Data</vt:lpstr>
      <vt:lpstr>A124854886F_Latest</vt:lpstr>
      <vt:lpstr>A124854890W</vt:lpstr>
      <vt:lpstr>A124854890W_Data</vt:lpstr>
      <vt:lpstr>A124854890W_Latest</vt:lpstr>
      <vt:lpstr>A124854894F</vt:lpstr>
      <vt:lpstr>A124854894F_Data</vt:lpstr>
      <vt:lpstr>A124854894F_Latest</vt:lpstr>
      <vt:lpstr>A124854898R</vt:lpstr>
      <vt:lpstr>A124854898R_Data</vt:lpstr>
      <vt:lpstr>A124854898R_Latest</vt:lpstr>
      <vt:lpstr>A124854902V</vt:lpstr>
      <vt:lpstr>A124854902V_Data</vt:lpstr>
      <vt:lpstr>A124854902V_Latest</vt:lpstr>
      <vt:lpstr>A124854906C</vt:lpstr>
      <vt:lpstr>A124854906C_Data</vt:lpstr>
      <vt:lpstr>A124854906C_Latest</vt:lpstr>
      <vt:lpstr>A124854910V</vt:lpstr>
      <vt:lpstr>A124854910V_Data</vt:lpstr>
      <vt:lpstr>A124854910V_Latest</vt:lpstr>
      <vt:lpstr>A124854914C</vt:lpstr>
      <vt:lpstr>A124854914C_Data</vt:lpstr>
      <vt:lpstr>A124854914C_Latest</vt:lpstr>
      <vt:lpstr>A124854918L</vt:lpstr>
      <vt:lpstr>A124854918L_Data</vt:lpstr>
      <vt:lpstr>A124854918L_Latest</vt:lpstr>
      <vt:lpstr>A124854922C</vt:lpstr>
      <vt:lpstr>A124854922C_Data</vt:lpstr>
      <vt:lpstr>A124854922C_Latest</vt:lpstr>
      <vt:lpstr>A124854926L</vt:lpstr>
      <vt:lpstr>A124854926L_Data</vt:lpstr>
      <vt:lpstr>A124854926L_Latest</vt:lpstr>
      <vt:lpstr>A124854930C</vt:lpstr>
      <vt:lpstr>A124854930C_Data</vt:lpstr>
      <vt:lpstr>A124854930C_Latest</vt:lpstr>
      <vt:lpstr>A124854934L</vt:lpstr>
      <vt:lpstr>A124854934L_Data</vt:lpstr>
      <vt:lpstr>A124854934L_Latest</vt:lpstr>
      <vt:lpstr>A124854938W</vt:lpstr>
      <vt:lpstr>A124854938W_Data</vt:lpstr>
      <vt:lpstr>A124854938W_Latest</vt:lpstr>
      <vt:lpstr>A124854942L</vt:lpstr>
      <vt:lpstr>A124854942L_Data</vt:lpstr>
      <vt:lpstr>A124854942L_Latest</vt:lpstr>
      <vt:lpstr>A124854946W</vt:lpstr>
      <vt:lpstr>A124854946W_Data</vt:lpstr>
      <vt:lpstr>A124854946W_Latest</vt:lpstr>
      <vt:lpstr>A124854950L</vt:lpstr>
      <vt:lpstr>A124854950L_Data</vt:lpstr>
      <vt:lpstr>A124854950L_Latest</vt:lpstr>
      <vt:lpstr>A124854958F</vt:lpstr>
      <vt:lpstr>A124854958F_Data</vt:lpstr>
      <vt:lpstr>A124854958F_Latest</vt:lpstr>
      <vt:lpstr>A124854966F</vt:lpstr>
      <vt:lpstr>A124854966F_Data</vt:lpstr>
      <vt:lpstr>A124854966F_Latest</vt:lpstr>
      <vt:lpstr>A124854970W</vt:lpstr>
      <vt:lpstr>A124854970W_Data</vt:lpstr>
      <vt:lpstr>A124854970W_Latest</vt:lpstr>
      <vt:lpstr>A124854974F</vt:lpstr>
      <vt:lpstr>A124854974F_Data</vt:lpstr>
      <vt:lpstr>A124854974F_Latest</vt:lpstr>
      <vt:lpstr>A124854978R</vt:lpstr>
      <vt:lpstr>A124854978R_Data</vt:lpstr>
      <vt:lpstr>A124854978R_Latest</vt:lpstr>
      <vt:lpstr>A124854982F</vt:lpstr>
      <vt:lpstr>A124854982F_Data</vt:lpstr>
      <vt:lpstr>A124854982F_Latest</vt:lpstr>
      <vt:lpstr>A124854990F</vt:lpstr>
      <vt:lpstr>A124854990F_Data</vt:lpstr>
      <vt:lpstr>A124854990F_Latest</vt:lpstr>
      <vt:lpstr>A124854994R</vt:lpstr>
      <vt:lpstr>A124854994R_Data</vt:lpstr>
      <vt:lpstr>A124854994R_Latest</vt:lpstr>
      <vt:lpstr>A124854998X</vt:lpstr>
      <vt:lpstr>A124854998X_Data</vt:lpstr>
      <vt:lpstr>A124854998X_Latest</vt:lpstr>
      <vt:lpstr>A124855002F</vt:lpstr>
      <vt:lpstr>A124855002F_Data</vt:lpstr>
      <vt:lpstr>A124855002F_Latest</vt:lpstr>
      <vt:lpstr>A124855006R</vt:lpstr>
      <vt:lpstr>A124855006R_Data</vt:lpstr>
      <vt:lpstr>A124855006R_Latest</vt:lpstr>
      <vt:lpstr>A124855010F</vt:lpstr>
      <vt:lpstr>A124855010F_Data</vt:lpstr>
      <vt:lpstr>A124855010F_Latest</vt:lpstr>
      <vt:lpstr>A124855014R</vt:lpstr>
      <vt:lpstr>A124855014R_Data</vt:lpstr>
      <vt:lpstr>A124855014R_Latest</vt:lpstr>
      <vt:lpstr>A124855018X</vt:lpstr>
      <vt:lpstr>A124855018X_Data</vt:lpstr>
      <vt:lpstr>A124855018X_Latest</vt:lpstr>
      <vt:lpstr>A124855022R</vt:lpstr>
      <vt:lpstr>A124855022R_Data</vt:lpstr>
      <vt:lpstr>A124855022R_Latest</vt:lpstr>
      <vt:lpstr>A124855030R</vt:lpstr>
      <vt:lpstr>A124855030R_Data</vt:lpstr>
      <vt:lpstr>A124855030R_Latest</vt:lpstr>
      <vt:lpstr>A124855038J</vt:lpstr>
      <vt:lpstr>A124855038J_Data</vt:lpstr>
      <vt:lpstr>A124855038J_Latest</vt:lpstr>
      <vt:lpstr>A124855042X</vt:lpstr>
      <vt:lpstr>A124855042X_Data</vt:lpstr>
      <vt:lpstr>A124855042X_Latest</vt:lpstr>
      <vt:lpstr>A124855046J</vt:lpstr>
      <vt:lpstr>A124855046J_Data</vt:lpstr>
      <vt:lpstr>A124855046J_Latest</vt:lpstr>
      <vt:lpstr>A124855050X</vt:lpstr>
      <vt:lpstr>A124855050X_Data</vt:lpstr>
      <vt:lpstr>A124855050X_Latest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Scott Marley</cp:lastModifiedBy>
  <dcterms:created xsi:type="dcterms:W3CDTF">2022-08-18T11:37:10Z</dcterms:created>
  <dcterms:modified xsi:type="dcterms:W3CDTF">2022-09-06T09:00:43Z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2022-08-18T12:31:53Z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ae626bd2-0291-4320-bea0-b9ad684984b4</vt:lpwstr>
  </property>
  <property fmtid="{D5CDD505-2E9C-101B-9397-08002B2CF9AE}" pid="8" name="MSIP_Label_c8e5a7ee-c283-40b0-98eb-fa437df4c031_ContentBits">
    <vt:lpwstr>0</vt:lpwstr>
  </property>
</Properties>
</file>