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2\Final\"/>
    </mc:Choice>
  </mc:AlternateContent>
  <xr:revisionPtr revIDLastSave="0" documentId="13_ncr:1_{5A19D4D5-87AF-4399-A62A-5F906BD201E1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Contents" sheetId="4" r:id="rId1"/>
    <sheet name="Table 2" sheetId="5" r:id="rId2"/>
    <sheet name="Index" sheetId="3" r:id="rId3"/>
    <sheet name="Data1" sheetId="1" r:id="rId4"/>
  </sheets>
  <definedNames>
    <definedName name="_xlnm._FilterDatabase" localSheetId="3" hidden="1">Data1!$B$10:$B$72</definedName>
    <definedName name="A129176538L">Data1!$HH$1:$HH$10,Data1!$HH$29:$HH$68</definedName>
    <definedName name="A129176542C">Data1!$HQ$1:$HQ$10,Data1!$HQ$29:$HQ$68</definedName>
    <definedName name="A129176546L">Data1!$HR$1:$HR$10,Data1!$HR$29:$HR$68</definedName>
    <definedName name="A129176550C">Data1!$HO$1:$HO$10,Data1!$HO$29:$HO$68</definedName>
    <definedName name="A129176554L">Data1!$HW$1:$HW$10,Data1!$HW$29:$HW$68</definedName>
    <definedName name="A129176558W">Data1!$HJ$1:$HJ$10,Data1!$HJ$36:$HJ$68</definedName>
    <definedName name="A129176562L">Data1!$HN$1:$HN$10,Data1!$HN$36:$HN$68</definedName>
    <definedName name="A129176566W">Data1!$HV$1:$HV$10,Data1!$HV$29:$HV$68</definedName>
    <definedName name="A129176570L">Data1!$HC$1:$HC$10,Data1!$HC$29:$HC$68</definedName>
    <definedName name="A129176574W">Data1!$HI$1:$HI$10,Data1!$HI$36:$HI$68</definedName>
    <definedName name="A129176578F">Data1!$HL$1:$HL$10,Data1!$HL$36:$HL$68</definedName>
    <definedName name="A129176582W">Data1!$HS$1:$HS$10,Data1!$HS$29:$HS$68</definedName>
    <definedName name="A129176586F">Data1!$HP$1:$HP$10,Data1!$HP$29:$HP$68</definedName>
    <definedName name="A129176590W">Data1!$HT$1:$HT$10,Data1!$HT$29:$HT$68</definedName>
    <definedName name="A129176594F">Data1!$HZ$1:$HZ$10,Data1!$HZ$29:$HZ$68</definedName>
    <definedName name="A129176598R">Data1!$HF$1:$HF$10,Data1!$HF$15:$HF$68</definedName>
    <definedName name="A129176602V">Data1!$HG$1:$HG$10,Data1!$HG$29:$HG$68</definedName>
    <definedName name="A129176606C">Data1!$HB$1:$HB$10,Data1!$HB$29:$HB$68</definedName>
    <definedName name="A129176610V">Data1!$HD$1:$HD$10,Data1!$HD$29:$HD$68</definedName>
    <definedName name="A129176614C">Data1!$HE$1:$HE$10,Data1!$HE$15:$HE$68</definedName>
    <definedName name="A129176618L">Data1!$HM$1:$HM$10,Data1!$HM$36:$HM$68</definedName>
    <definedName name="A129176622C">Data1!$HU$1:$HU$10,Data1!$HU$29:$HU$68</definedName>
    <definedName name="A129176626L">Data1!$HY$1:$HY$10,Data1!$HY$29:$HY$68</definedName>
    <definedName name="A129176630C">Data1!$HK$1:$HK$10,Data1!$HK$36:$HK$68</definedName>
    <definedName name="A129176634L">Data1!$HX$1:$HX$10,Data1!$HX$29:$HX$68</definedName>
    <definedName name="A129176638W">Data1!$IA$1:$IA$10,Data1!$IA$29:$IA$68</definedName>
    <definedName name="A129176642L">Data1!$BH$1:$BH$10,Data1!$BH$29:$BH$68</definedName>
    <definedName name="A129176646W">Data1!$BQ$1:$BQ$10,Data1!$BQ$29:$BQ$68</definedName>
    <definedName name="A129176650L">Data1!$BR$1:$BR$10,Data1!$BR$29:$BR$68</definedName>
    <definedName name="A129176654W">Data1!$BO$1:$BO$10,Data1!$BO$29:$BO$68</definedName>
    <definedName name="A129176658F">Data1!$BW$1:$BW$10,Data1!$BW$29:$BW$68</definedName>
    <definedName name="A129176662W">Data1!$BJ$1:$BJ$10,Data1!$BJ$36:$BJ$68</definedName>
    <definedName name="A129176666F">Data1!$BN$1:$BN$10,Data1!$BN$36:$BN$68</definedName>
    <definedName name="A129176670W">Data1!$BV$1:$BV$10,Data1!$BV$29:$BV$68</definedName>
    <definedName name="A129176674F">Data1!$BC$1:$BC$10,Data1!$BC$29:$BC$68</definedName>
    <definedName name="A129176678R">Data1!$BI$1:$BI$10,Data1!$BI$36:$BI$68</definedName>
    <definedName name="A129176682F">Data1!$BL$1:$BL$10,Data1!$BL$36:$BL$68</definedName>
    <definedName name="A129176686R">Data1!$BS$1:$BS$10,Data1!$BS$29:$BS$68</definedName>
    <definedName name="A129176690F">Data1!$BP$1:$BP$10,Data1!$BP$29:$BP$68</definedName>
    <definedName name="A129176694R">Data1!$BT$1:$BT$10,Data1!$BT$29:$BT$68</definedName>
    <definedName name="A129176698X">Data1!$BZ$1:$BZ$10,Data1!$BZ$29:$BZ$68</definedName>
    <definedName name="A129176702C">Data1!$BF$1:$BF$10,Data1!$BF$15:$BF$68</definedName>
    <definedName name="A129176706L">Data1!$BG$1:$BG$10,Data1!$BG$29:$BG$68</definedName>
    <definedName name="A129176710C">Data1!$BB$1:$BB$10,Data1!$BB$29:$BB$68</definedName>
    <definedName name="A129176714L">Data1!$BD$1:$BD$10,Data1!$BD$29:$BD$68</definedName>
    <definedName name="A129176718W">Data1!$BE$1:$BE$10,Data1!$BE$15:$BE$68</definedName>
    <definedName name="A129176722L">Data1!$BM$1:$BM$10,Data1!$BM$36:$BM$68</definedName>
    <definedName name="A129176726W">Data1!$BU$1:$BU$10,Data1!$BU$29:$BU$68</definedName>
    <definedName name="A129176730L">Data1!$BY$1:$BY$10,Data1!$BY$29:$BY$68</definedName>
    <definedName name="A129176734W">Data1!$BK$1:$BK$10,Data1!$BK$36:$BK$68</definedName>
    <definedName name="A129176738F">Data1!$BX$1:$BX$10,Data1!$BX$29:$BX$68</definedName>
    <definedName name="A129176742W">Data1!$CA$1:$CA$10,Data1!$CA$29:$CA$68</definedName>
    <definedName name="A129176746F">Data1!$EH$1:$EH$10,Data1!$EH$29:$EH$68</definedName>
    <definedName name="A129176750W">Data1!$EQ$1:$EQ$10,Data1!$EQ$29:$EQ$68</definedName>
    <definedName name="A129176754F">Data1!$ER$1:$ER$10,Data1!$ER$29:$ER$68</definedName>
    <definedName name="A129176758R">Data1!$EO$1:$EO$10,Data1!$EO$29:$EO$68</definedName>
    <definedName name="A129176762F">Data1!$EW$1:$EW$10,Data1!$EW$29:$EW$68</definedName>
    <definedName name="A129176766R">Data1!$EJ$1:$EJ$10,Data1!$EJ$36:$EJ$68</definedName>
    <definedName name="A129176770F">Data1!$EN$1:$EN$10,Data1!$EN$36:$EN$68</definedName>
    <definedName name="A129176774R">Data1!$EV$1:$EV$10,Data1!$EV$29:$EV$68</definedName>
    <definedName name="A129176778X">Data1!$EC$1:$EC$10,Data1!$EC$29:$EC$68</definedName>
    <definedName name="A129176782R">Data1!$EI$1:$EI$10,Data1!$EI$36:$EI$68</definedName>
    <definedName name="A129176786X">Data1!$EL$1:$EL$10,Data1!$EL$36:$EL$68</definedName>
    <definedName name="A129176790R">Data1!$ES$1:$ES$10,Data1!$ES$29:$ES$68</definedName>
    <definedName name="A129176794X">Data1!$EP$1:$EP$10,Data1!$EP$29:$EP$68</definedName>
    <definedName name="A129176798J">Data1!$ET$1:$ET$10,Data1!$ET$29:$ET$68</definedName>
    <definedName name="A129176802L">Data1!$EZ$1:$EZ$10,Data1!$EZ$29:$EZ$68</definedName>
    <definedName name="A129176806W">Data1!$EF$1:$EF$10,Data1!$EF$15:$EF$68</definedName>
    <definedName name="A129176810L">Data1!$EG$1:$EG$10,Data1!$EG$29:$EG$68</definedName>
    <definedName name="A129176814W">Data1!$EB$1:$EB$10,Data1!$EB$29:$EB$68</definedName>
    <definedName name="A129176818F">Data1!$ED$1:$ED$10,Data1!$ED$29:$ED$68</definedName>
    <definedName name="A129176822W">Data1!$EE$1:$EE$10,Data1!$EE$15:$EE$68</definedName>
    <definedName name="A129176826F">Data1!$EM$1:$EM$10,Data1!$EM$36:$EM$68</definedName>
    <definedName name="A129176830W">Data1!$EU$1:$EU$10,Data1!$EU$29:$EU$68</definedName>
    <definedName name="A129176834F">Data1!$EY$1:$EY$10,Data1!$EY$29:$EY$68</definedName>
    <definedName name="A129176838R">Data1!$EK$1:$EK$10,Data1!$EK$36:$EK$68</definedName>
    <definedName name="A129176842F">Data1!$EX$1:$EX$10,Data1!$EX$29:$EX$68</definedName>
    <definedName name="A129176846R">Data1!$FA$1:$FA$10,Data1!$FA$29:$FA$68</definedName>
    <definedName name="A129176850F">Data1!$FH$1:$FH$10,Data1!$FH$29:$FH$68</definedName>
    <definedName name="A129176854R">Data1!$FQ$1:$FQ$10,Data1!$FQ$29:$FQ$68</definedName>
    <definedName name="A129176858X">Data1!$FR$1:$FR$10,Data1!$FR$29:$FR$68</definedName>
    <definedName name="A129176862R">Data1!$FO$1:$FO$10,Data1!$FO$29:$FO$68</definedName>
    <definedName name="A129176866X">Data1!$FW$1:$FW$10,Data1!$FW$29:$FW$68</definedName>
    <definedName name="A129176870R">Data1!$FJ$1:$FJ$10,Data1!$FJ$36:$FJ$68</definedName>
    <definedName name="A129176874X">Data1!$FN$1:$FN$10,Data1!$FN$36:$FN$68</definedName>
    <definedName name="A129176878J">Data1!$FV$1:$FV$10,Data1!$FV$29:$FV$68</definedName>
    <definedName name="A129176882X">Data1!$FC$1:$FC$10,Data1!$FC$29:$FC$68</definedName>
    <definedName name="A129176886J">Data1!$FI$1:$FI$10,Data1!$FI$36:$FI$68</definedName>
    <definedName name="A129176890X">Data1!$FL$1:$FL$10,Data1!$FL$36:$FL$68</definedName>
    <definedName name="A129176894J">Data1!$FS$1:$FS$10,Data1!$FS$29:$FS$68</definedName>
    <definedName name="A129176898T">Data1!$FP$1:$FP$10,Data1!$FP$29:$FP$68</definedName>
    <definedName name="A129176902W">Data1!$FT$1:$FT$10,Data1!$FT$29:$FT$68</definedName>
    <definedName name="A129176906F">Data1!$FZ$1:$FZ$10,Data1!$FZ$29:$FZ$68</definedName>
    <definedName name="A129176910W">Data1!$FF$1:$FF$10,Data1!$FF$15:$FF$68</definedName>
    <definedName name="A129176914F">Data1!$FG$1:$FG$10,Data1!$FG$29:$FG$68</definedName>
    <definedName name="A129176918R">Data1!$FB$1:$FB$10,Data1!$FB$29:$FB$68</definedName>
    <definedName name="A129176922F">Data1!$FD$1:$FD$10,Data1!$FD$29:$FD$68</definedName>
    <definedName name="A129176926R">Data1!$FE$1:$FE$10,Data1!$FE$15:$FE$68</definedName>
    <definedName name="A129176930F">Data1!$FM$1:$FM$10,Data1!$FM$36:$FM$68</definedName>
    <definedName name="A129176934R">Data1!$FU$1:$FU$10,Data1!$FU$29:$FU$68</definedName>
    <definedName name="A129176938X">Data1!$FY$1:$FY$10,Data1!$FY$29:$FY$68</definedName>
    <definedName name="A129176942R">Data1!$FK$1:$FK$10,Data1!$FK$36:$FK$68</definedName>
    <definedName name="A129176946X">Data1!$FX$1:$FX$10,Data1!$FX$29:$FX$68</definedName>
    <definedName name="A129176950R">Data1!$GA$1:$GA$10,Data1!$GA$29:$GA$68</definedName>
    <definedName name="A129176954X">Data1!$GH$1:$GH$10,Data1!$GH$29:$GH$68</definedName>
    <definedName name="A129176958J">Data1!$GQ$1:$GQ$10,Data1!$GQ$29:$GQ$68</definedName>
    <definedName name="A129176962X">Data1!$GR$1:$GR$10,Data1!$GR$29:$GR$68</definedName>
    <definedName name="A129176966J">Data1!$GO$1:$GO$10,Data1!$GO$29:$GO$68</definedName>
    <definedName name="A129176970X">Data1!$GW$1:$GW$10,Data1!$GW$29:$GW$68</definedName>
    <definedName name="A129176974J">Data1!$GJ$1:$GJ$10,Data1!$GJ$36:$GJ$68</definedName>
    <definedName name="A129176978T">Data1!$GN$1:$GN$10,Data1!$GN$36:$GN$68</definedName>
    <definedName name="A129176982J">Data1!$GV$1:$GV$10,Data1!$GV$29:$GV$68</definedName>
    <definedName name="A129176986T">Data1!$GC$1:$GC$10,Data1!$GC$29:$GC$68</definedName>
    <definedName name="A129176990J">Data1!$GI$1:$GI$10,Data1!$GI$36:$GI$68</definedName>
    <definedName name="A129176994T">Data1!$GL$1:$GL$10,Data1!$GL$36:$GL$68</definedName>
    <definedName name="A129176998A">Data1!$GS$1:$GS$10,Data1!$GS$29:$GS$68</definedName>
    <definedName name="A129177002J">Data1!$GP$1:$GP$10,Data1!$GP$29:$GP$68</definedName>
    <definedName name="A129177006T">Data1!$GT$1:$GT$10,Data1!$GT$29:$GT$68</definedName>
    <definedName name="A129177010J">Data1!$GZ$1:$GZ$10,Data1!$GZ$29:$GZ$68</definedName>
    <definedName name="A129177014T">Data1!$GF$1:$GF$10,Data1!$GF$15:$GF$68</definedName>
    <definedName name="A129177018A">Data1!$GG$1:$GG$10,Data1!$GG$29:$GG$68</definedName>
    <definedName name="A129177022T">Data1!$GB$1:$GB$10,Data1!$GB$29:$GB$68</definedName>
    <definedName name="A129177026A">Data1!$GD$1:$GD$10,Data1!$GD$29:$GD$68</definedName>
    <definedName name="A129177030T">Data1!$GE$1:$GE$10,Data1!$GE$15:$GE$68</definedName>
    <definedName name="A129177034A">Data1!$GM$1:$GM$10,Data1!$GM$36:$GM$68</definedName>
    <definedName name="A129177038K">Data1!$GU$1:$GU$10,Data1!$GU$29:$GU$68</definedName>
    <definedName name="A129177042A">Data1!$GY$1:$GY$10,Data1!$GY$29:$GY$68</definedName>
    <definedName name="A129177046K">Data1!$GK$1:$GK$10,Data1!$GK$36:$GK$68</definedName>
    <definedName name="A129177050A">Data1!$GX$1:$GX$10,Data1!$GX$29:$GX$68</definedName>
    <definedName name="A129177054K">Data1!$HA$1:$HA$10,Data1!$HA$29:$HA$68</definedName>
    <definedName name="A129177058V">Data1!$AH$1:$AH$10,Data1!$AH$29:$AH$68</definedName>
    <definedName name="A129177062K">Data1!$AQ$1:$AQ$10,Data1!$AQ$29:$AQ$68</definedName>
    <definedName name="A129177066V">Data1!$AR$1:$AR$10,Data1!$AR$29:$AR$68</definedName>
    <definedName name="A129177070K">Data1!$AO$1:$AO$10,Data1!$AO$29:$AO$68</definedName>
    <definedName name="A129177074V">Data1!$AW$1:$AW$10,Data1!$AW$29:$AW$68</definedName>
    <definedName name="A129177078C">Data1!$AJ$1:$AJ$10,Data1!$AJ$36:$AJ$68</definedName>
    <definedName name="A129177082V">Data1!$AN$1:$AN$10,Data1!$AN$36:$AN$68</definedName>
    <definedName name="A129177086C">Data1!$AV$1:$AV$10,Data1!$AV$29:$AV$68</definedName>
    <definedName name="A129177090V">Data1!$AC$1:$AC$10,Data1!$AC$29:$AC$68</definedName>
    <definedName name="A129177094C">Data1!$AI$1:$AI$10,Data1!$AI$36:$AI$68</definedName>
    <definedName name="A129177098L">Data1!$AL$1:$AL$10,Data1!$AL$36:$AL$68</definedName>
    <definedName name="A129177102T">Data1!$AS$1:$AS$10,Data1!$AS$29:$AS$68</definedName>
    <definedName name="A129177106A">Data1!$AP$1:$AP$10,Data1!$AP$29:$AP$68</definedName>
    <definedName name="A129177110T">Data1!$AT$1:$AT$10,Data1!$AT$29:$AT$68</definedName>
    <definedName name="A129177114A">Data1!$AZ$1:$AZ$10,Data1!$AZ$29:$AZ$68</definedName>
    <definedName name="A129177118K">Data1!$AF$1:$AF$10,Data1!$AF$15:$AF$68</definedName>
    <definedName name="A129177122A">Data1!$AG$1:$AG$10,Data1!$AG$29:$AG$68</definedName>
    <definedName name="A129177126K">Data1!$AB$1:$AB$10,Data1!$AB$29:$AB$68</definedName>
    <definedName name="A129177130A">Data1!$AD$1:$AD$10,Data1!$AD$29:$AD$68</definedName>
    <definedName name="A129177134K">Data1!$AE$1:$AE$10,Data1!$AE$15:$AE$68</definedName>
    <definedName name="A129177138V">Data1!$AM$1:$AM$10,Data1!$AM$36:$AM$68</definedName>
    <definedName name="A129177142K">Data1!$AU$1:$AU$10,Data1!$AU$29:$AU$68</definedName>
    <definedName name="A129177146V">Data1!$AY$1:$AY$10,Data1!$AY$29:$AY$68</definedName>
    <definedName name="A129177150K">Data1!$AK$1:$AK$10,Data1!$AK$36:$AK$68</definedName>
    <definedName name="A129177154V">Data1!$AX$1:$AX$10,Data1!$AX$29:$AX$68</definedName>
    <definedName name="A129177158C">Data1!$BA$1:$BA$10,Data1!$BA$29:$BA$68</definedName>
    <definedName name="A129177162V">Data1!$CH$1:$CH$10,Data1!$CH$29:$CH$68</definedName>
    <definedName name="A129177166C">Data1!$CQ$1:$CQ$10,Data1!$CQ$29:$CQ$68</definedName>
    <definedName name="A129177170V">Data1!$CR$1:$CR$10,Data1!$CR$29:$CR$68</definedName>
    <definedName name="A129177174C">Data1!$CO$1:$CO$10,Data1!$CO$29:$CO$68</definedName>
    <definedName name="A129177178L">Data1!$CW$1:$CW$10,Data1!$CW$29:$CW$68</definedName>
    <definedName name="A129177182C">Data1!$CJ$1:$CJ$10,Data1!$CJ$36:$CJ$68</definedName>
    <definedName name="A129177186L">Data1!$CN$1:$CN$10,Data1!$CN$36:$CN$68</definedName>
    <definedName name="A129177190C">Data1!$CV$1:$CV$10,Data1!$CV$29:$CV$68</definedName>
    <definedName name="A129177194L">Data1!$CC$1:$CC$10,Data1!$CC$29:$CC$68</definedName>
    <definedName name="A129177198W">Data1!$CI$1:$CI$10,Data1!$CI$36:$CI$68</definedName>
    <definedName name="A129177202A">Data1!$CL$1:$CL$10,Data1!$CL$36:$CL$68</definedName>
    <definedName name="A129177206K">Data1!$CS$1:$CS$10,Data1!$CS$29:$CS$68</definedName>
    <definedName name="A129177210A">Data1!$CP$1:$CP$10,Data1!$CP$29:$CP$68</definedName>
    <definedName name="A129177214K">Data1!$CT$1:$CT$10,Data1!$CT$29:$CT$68</definedName>
    <definedName name="A129177218V">Data1!$CZ$1:$CZ$10,Data1!$CZ$29:$CZ$68</definedName>
    <definedName name="A129177222K">Data1!$CF$1:$CF$10,Data1!$CF$15:$CF$68</definedName>
    <definedName name="A129177226V">Data1!$CG$1:$CG$10,Data1!$CG$29:$CG$68</definedName>
    <definedName name="A129177230K">Data1!$CB$1:$CB$10,Data1!$CB$29:$CB$68</definedName>
    <definedName name="A129177234V">Data1!$CD$1:$CD$10,Data1!$CD$29:$CD$68</definedName>
    <definedName name="A129177238C">Data1!$CE$1:$CE$10,Data1!$CE$15:$CE$68</definedName>
    <definedName name="A129177242V">Data1!$CM$1:$CM$10,Data1!$CM$36:$CM$68</definedName>
    <definedName name="A129177246C">Data1!$CU$1:$CU$10,Data1!$CU$29:$CU$68</definedName>
    <definedName name="A129177250V">Data1!$CY$1:$CY$10,Data1!$CY$29:$CY$68</definedName>
    <definedName name="A129177254C">Data1!$CK$1:$CK$10,Data1!$CK$36:$CK$68</definedName>
    <definedName name="A129177258L">Data1!$CX$1:$CX$10,Data1!$CX$29:$CX$68</definedName>
    <definedName name="A129177262C">Data1!$DA$1:$DA$10,Data1!$DA$29:$DA$68</definedName>
    <definedName name="A129177266L">Data1!$DH$1:$DH$10,Data1!$DH$29:$DH$68</definedName>
    <definedName name="A129177270C">Data1!$DQ$1:$DQ$10,Data1!$DQ$29:$DQ$68</definedName>
    <definedName name="A129177274L">Data1!$DR$1:$DR$10,Data1!$DR$29:$DR$68</definedName>
    <definedName name="A129177278W">Data1!$DO$1:$DO$10,Data1!$DO$29:$DO$68</definedName>
    <definedName name="A129177282L">Data1!$DW$1:$DW$10,Data1!$DW$29:$DW$68</definedName>
    <definedName name="A129177286W">Data1!$DJ$1:$DJ$10,Data1!$DJ$36:$DJ$68</definedName>
    <definedName name="A129177290L">Data1!$DN$1:$DN$10,Data1!$DN$36:$DN$68</definedName>
    <definedName name="A129177294W">Data1!$DV$1:$DV$10,Data1!$DV$29:$DV$68</definedName>
    <definedName name="A129177298F">Data1!$DC$1:$DC$10,Data1!$DC$29:$DC$68</definedName>
    <definedName name="A129177302K">Data1!$DI$1:$DI$10,Data1!$DI$36:$DI$68</definedName>
    <definedName name="A129177306V">Data1!$DL$1:$DL$10,Data1!$DL$36:$DL$68</definedName>
    <definedName name="A129177310K">Data1!$DS$1:$DS$10,Data1!$DS$29:$DS$68</definedName>
    <definedName name="A129177314V">Data1!$DP$1:$DP$10,Data1!$DP$29:$DP$68</definedName>
    <definedName name="A129177318C">Data1!$DT$1:$DT$10,Data1!$DT$29:$DT$68</definedName>
    <definedName name="A129177322V">Data1!$DZ$1:$DZ$10,Data1!$DZ$29:$DZ$68</definedName>
    <definedName name="A129177326C">Data1!$DF$1:$DF$10,Data1!$DF$15:$DF$68</definedName>
    <definedName name="A129177330V">Data1!$DG$1:$DG$10,Data1!$DG$29:$DG$68</definedName>
    <definedName name="A129177334C">Data1!$DB$1:$DB$10,Data1!$DB$29:$DB$68</definedName>
    <definedName name="A129177338L">Data1!$DD$1:$DD$10,Data1!$DD$29:$DD$68</definedName>
    <definedName name="A129177342C">Data1!$DE$1:$DE$10,Data1!$DE$15:$DE$68</definedName>
    <definedName name="A129177346L">Data1!$DM$1:$DM$10,Data1!$DM$36:$DM$68</definedName>
    <definedName name="A129177350C">Data1!$DU$1:$DU$10,Data1!$DU$29:$DU$68</definedName>
    <definedName name="A129177354L">Data1!$DY$1:$DY$10,Data1!$DY$29:$DY$68</definedName>
    <definedName name="A129177358W">Data1!$DK$1:$DK$10,Data1!$DK$36:$DK$68</definedName>
    <definedName name="A129177362L">Data1!$DX$1:$DX$10,Data1!$DX$29:$DX$68</definedName>
    <definedName name="A129177366W">Data1!$EA$1:$EA$10,Data1!$EA$29:$EA$68</definedName>
    <definedName name="A129177370L">Data1!$H$1:$H$10,Data1!$H$11:$H$68</definedName>
    <definedName name="A129177374W">Data1!$Q$1:$Q$10,Data1!$Q$12:$Q$68</definedName>
    <definedName name="A129177378F">Data1!$R$1:$R$10,Data1!$R$29:$R$68</definedName>
    <definedName name="A129177382W">Data1!$O$1:$O$10,Data1!$O$29:$O$68</definedName>
    <definedName name="A129177386F">Data1!$W$1:$W$10,Data1!$W$29:$W$68</definedName>
    <definedName name="A129177390W">Data1!$J$1:$J$10,Data1!$J$36:$J$68</definedName>
    <definedName name="A129177394F">Data1!$N$1:$N$10,Data1!$N$36:$N$68</definedName>
    <definedName name="A129177398R">Data1!$V$1:$V$10,Data1!$V$29:$V$68</definedName>
    <definedName name="A129177402V">Data1!$C$1:$C$10,Data1!$C$11:$C$68</definedName>
    <definedName name="A129177406C">Data1!$I$1:$I$10,Data1!$I$36:$I$68</definedName>
    <definedName name="A129177410V">Data1!$L$1:$L$10,Data1!$L$36:$L$68</definedName>
    <definedName name="A129177414C">Data1!$S$1:$S$10,Data1!$S$29:$S$68</definedName>
    <definedName name="A129177418L">Data1!$P$1:$P$10,Data1!$P$11:$P$68</definedName>
    <definedName name="A129177422C">Data1!$T$1:$T$10,Data1!$T$11:$T$68</definedName>
    <definedName name="A129177426L">Data1!$Z$1:$Z$10,Data1!$Z$29:$Z$68</definedName>
    <definedName name="A129177430C">Data1!$F$1:$F$10,Data1!$F$11:$F$68</definedName>
    <definedName name="A129177434L">Data1!$G$1:$G$10,Data1!$G$12:$G$68</definedName>
    <definedName name="A129177438W">Data1!$B$1:$B$10,Data1!$B$11:$B$68</definedName>
    <definedName name="A129177442L">Data1!$D$1:$D$10,Data1!$D$12:$D$68</definedName>
    <definedName name="A129177446W">Data1!$E$1:$E$10,Data1!$E$11:$E$68</definedName>
    <definedName name="A129177450L">Data1!$M$1:$M$10,Data1!$M$36:$M$68</definedName>
    <definedName name="A129177454W">Data1!$U$1:$U$10,Data1!$U$12:$U$68</definedName>
    <definedName name="A129177458F">Data1!$Y$1:$Y$10,Data1!$Y$12:$Y$68</definedName>
    <definedName name="A129177462W">Data1!$K$1:$K$10,Data1!$K$36:$K$68</definedName>
    <definedName name="A129177466F">Data1!$X$1:$X$10,Data1!$X$11:$X$68</definedName>
    <definedName name="A129177470W">Data1!$AA$1:$AA$10,Data1!$AA$29:$AA$68</definedName>
    <definedName name="A129181562J">Data1!$IL$1:$IL$10,Data1!$IL$34:$IL$65</definedName>
    <definedName name="A129181566T">Data1!$DM$1:$DM$10,Data1!$DM$30:$DM$72</definedName>
    <definedName name="A129181566T_Data">Data1!$DM$30:$DM$72</definedName>
    <definedName name="A129181566T_Latest">Data1!$DM$72</definedName>
    <definedName name="A129181574T">Data1!$IM$1:$IM$10,Data1!$IM$34:$IM$65</definedName>
    <definedName name="A129181578A">Data1!$IO$1:$IO$10,Data1!$IO$34:$IO$65</definedName>
    <definedName name="A129181582T">Data1!$DI$1:$DI$10,Data1!$DI$30:$DI$72</definedName>
    <definedName name="A129181582T_Data">Data1!$DI$30:$DI$72</definedName>
    <definedName name="A129181582T_Latest">Data1!$DI$72</definedName>
    <definedName name="A129181586A">Data1!$IK$1:$IK$10,Data1!$IK$34:$IK$65</definedName>
    <definedName name="A129181594A">Data1!$DC$1:$DC$10,Data1!$DC$30:$DC$72</definedName>
    <definedName name="A129181594A_Data">Data1!$DC$30:$DC$72</definedName>
    <definedName name="A129181594A_Latest">Data1!$DC$72</definedName>
    <definedName name="A129181598K">Data1!$DF$1:$DF$10,Data1!$DF$16:$DF$72</definedName>
    <definedName name="A129181598K_Data">Data1!$DF$16:$DF$72</definedName>
    <definedName name="A129181598K_Latest">Data1!$DF$72</definedName>
    <definedName name="A129181602R">Data1!$DG$1:$DG$10,Data1!$DG$16:$DG$72</definedName>
    <definedName name="A129181602R_Data">Data1!$DG$16:$DG$72</definedName>
    <definedName name="A129181602R_Latest">Data1!$DG$72</definedName>
    <definedName name="A129181606X">Data1!$IN$1:$IN$10,Data1!$IN$34:$IN$65</definedName>
    <definedName name="A129181610R">Data1!$DJ$1:$DJ$10,Data1!$DJ$30:$DJ$72</definedName>
    <definedName name="A129181610R_Data">Data1!$DJ$30:$DJ$72</definedName>
    <definedName name="A129181610R_Latest">Data1!$DJ$72</definedName>
    <definedName name="A129181614X">Data1!$DK$1:$DK$10,Data1!$DK$30:$DK$72</definedName>
    <definedName name="A129181614X_Data">Data1!$DK$30:$DK$72</definedName>
    <definedName name="A129181614X_Latest">Data1!$DK$72</definedName>
    <definedName name="A129181626J">Data1!$DN$1:$DN$10,Data1!$DN$30:$DN$72</definedName>
    <definedName name="A129181626J_Data">Data1!$DN$30:$DN$72</definedName>
    <definedName name="A129181626J_Latest">Data1!$DN$72</definedName>
    <definedName name="A129181630X">Data1!$DH$1:$DH$10,Data1!$DH$30:$DH$72</definedName>
    <definedName name="A129181630X_Data">Data1!$DH$30:$DH$72</definedName>
    <definedName name="A129181630X_Latest">Data1!$DH$72</definedName>
    <definedName name="A129181634J">Data1!$II$1:$II$10,Data1!$II$34:$II$65</definedName>
    <definedName name="A129181638T">Data1!$DB$1:$DB$10,Data1!$DB$30:$DB$72</definedName>
    <definedName name="A129181638T_Data">Data1!$DB$30:$DB$72</definedName>
    <definedName name="A129181638T_Latest">Data1!$DB$72</definedName>
    <definedName name="A129181642J">Data1!$DD$1:$DD$10,Data1!$DD$30:$DD$72</definedName>
    <definedName name="A129181642J_Data">Data1!$DD$30:$DD$72</definedName>
    <definedName name="A129181642J_Latest">Data1!$DD$72</definedName>
    <definedName name="A129181646T">Data1!$DE$1:$DE$10,Data1!$DE$30:$DE$72</definedName>
    <definedName name="A129181646T_Data">Data1!$DE$30:$DE$72</definedName>
    <definedName name="A129181646T_Latest">Data1!$DE$72</definedName>
    <definedName name="A129181650J">Data1!$IH$1:$IH$10,Data1!$IH$34:$IH$65</definedName>
    <definedName name="A129181662T">Data1!$IJ$1:$IJ$10,Data1!$IJ$34:$IJ$65</definedName>
    <definedName name="A129181666A">Data1!$DL$1:$DL$10,Data1!$DL$30:$DL$72</definedName>
    <definedName name="A129181666A_Data">Data1!$DL$30:$DL$72</definedName>
    <definedName name="A129181666A_Latest">Data1!$DL$72</definedName>
    <definedName name="A129181674A">Data1!$CH$1:$CH$10,Data1!$CH$27:$CH$65</definedName>
    <definedName name="A129181678K">Data1!$BT$1:$BT$10,Data1!$BT$34:$BT$65</definedName>
    <definedName name="A129181682A">Data1!$AM$1:$AM$10,Data1!$AM$30:$AM$72</definedName>
    <definedName name="A129181682A_Data">Data1!$AM$30:$AM$72</definedName>
    <definedName name="A129181682A_Latest">Data1!$AM$72</definedName>
    <definedName name="A129181686K">Data1!$CD$1:$CD$10,Data1!$CD$27:$CD$65</definedName>
    <definedName name="A129181690A">Data1!$BU$1:$BU$10,Data1!$BU$34:$BU$65</definedName>
    <definedName name="A129181694K">Data1!$BW$1:$BW$10,Data1!$BW$34:$BW$65</definedName>
    <definedName name="A129181698V">Data1!$AI$1:$AI$10,Data1!$AI$30:$AI$72</definedName>
    <definedName name="A129181698V_Data">Data1!$AI$30:$AI$72</definedName>
    <definedName name="A129181698V_Latest">Data1!$AI$72</definedName>
    <definedName name="A129181702X">Data1!$BS$1:$BS$10,Data1!$BS$34:$BS$65</definedName>
    <definedName name="A129181706J">Data1!$CE$1:$CE$10,Data1!$CE$27:$CE$65</definedName>
    <definedName name="A129181710X">Data1!$AC$1:$AC$10,Data1!$AC$30:$AC$72</definedName>
    <definedName name="A129181710X_Data">Data1!$AC$30:$AC$72</definedName>
    <definedName name="A129181710X_Latest">Data1!$AC$72</definedName>
    <definedName name="A129181714J">Data1!$AF$1:$AF$10,Data1!$AF$16:$AF$72</definedName>
    <definedName name="A129181714J_Data">Data1!$AF$16:$AF$72</definedName>
    <definedName name="A129181714J_Latest">Data1!$AF$72</definedName>
    <definedName name="A129181718T">Data1!$AG$1:$AG$10,Data1!$AG$16:$AG$72</definedName>
    <definedName name="A129181718T_Data">Data1!$AG$16:$AG$72</definedName>
    <definedName name="A129181718T_Latest">Data1!$AG$72</definedName>
    <definedName name="A129181722J">Data1!$BV$1:$BV$10,Data1!$BV$34:$BV$65</definedName>
    <definedName name="A129181726T">Data1!$AJ$1:$AJ$10,Data1!$AJ$30:$AJ$72</definedName>
    <definedName name="A129181726T_Data">Data1!$AJ$30:$AJ$72</definedName>
    <definedName name="A129181726T_Latest">Data1!$AJ$72</definedName>
    <definedName name="A129181730J">Data1!$AK$1:$AK$10,Data1!$AK$30:$AK$72</definedName>
    <definedName name="A129181730J_Data">Data1!$AK$30:$AK$72</definedName>
    <definedName name="A129181730J_Latest">Data1!$AK$72</definedName>
    <definedName name="A129181734T">Data1!$CF$1:$CF$10,Data1!$CF$27:$CF$65</definedName>
    <definedName name="A129181738A">Data1!$CI$1:$CI$10,Data1!$CI$27:$CI$65</definedName>
    <definedName name="A129181742T">Data1!$AN$1:$AN$10,Data1!$AN$30:$AN$72</definedName>
    <definedName name="A129181742T_Data">Data1!$AN$30:$AN$72</definedName>
    <definedName name="A129181742T_Latest">Data1!$AN$72</definedName>
    <definedName name="A129181746A">Data1!$AH$1:$AH$10,Data1!$AH$30:$AH$72</definedName>
    <definedName name="A129181746A_Data">Data1!$AH$30:$AH$72</definedName>
    <definedName name="A129181746A_Latest">Data1!$AH$72</definedName>
    <definedName name="A129181750T">Data1!$BQ$1:$BQ$10,Data1!$BQ$34:$BQ$65</definedName>
    <definedName name="A129181754A">Data1!$AB$1:$AB$10,Data1!$AB$30:$AB$72</definedName>
    <definedName name="A129181754A_Data">Data1!$AB$30:$AB$72</definedName>
    <definedName name="A129181754A_Latest">Data1!$AB$72</definedName>
    <definedName name="A129181758K">Data1!$AD$1:$AD$10,Data1!$AD$30:$AD$72</definedName>
    <definedName name="A129181758K_Data">Data1!$AD$30:$AD$72</definedName>
    <definedName name="A129181758K_Latest">Data1!$AD$72</definedName>
    <definedName name="A129181762A">Data1!$AE$1:$AE$10,Data1!$AE$30:$AE$72</definedName>
    <definedName name="A129181762A_Data">Data1!$AE$30:$AE$72</definedName>
    <definedName name="A129181762A_Latest">Data1!$AE$72</definedName>
    <definedName name="A129181766K">Data1!$BP$1:$BP$10,Data1!$BP$34:$BP$65</definedName>
    <definedName name="A129181770A">Data1!$CB$1:$CB$10,Data1!$CB$27:$CB$65</definedName>
    <definedName name="A129181774K">Data1!$CC$1:$CC$10,Data1!$CC$27:$CC$65</definedName>
    <definedName name="A129181778V">Data1!$BR$1:$BR$10,Data1!$BR$34:$BR$65</definedName>
    <definedName name="A129181782K">Data1!$AL$1:$AL$10,Data1!$AL$30:$AL$72</definedName>
    <definedName name="A129181782K_Data">Data1!$AL$30:$AL$72</definedName>
    <definedName name="A129181782K_Latest">Data1!$AL$72</definedName>
    <definedName name="A129181786V">Data1!$CG$1:$CG$10,Data1!$CG$27:$CG$65</definedName>
    <definedName name="A129181790K">Data1!$FQ$1:$FQ$10,Data1!$FQ$27:$FQ$65</definedName>
    <definedName name="A129181794V">Data1!$FC$1:$FC$10,Data1!$FC$34:$FC$65</definedName>
    <definedName name="A129181798C">Data1!$BZ$1:$BZ$10,Data1!$BZ$30:$BZ$72</definedName>
    <definedName name="A129181798C_Data">Data1!$BZ$30:$BZ$72</definedName>
    <definedName name="A129181798C_Latest">Data1!$BZ$72</definedName>
    <definedName name="A129181802J">Data1!$FM$1:$FM$10,Data1!$FM$27:$FM$65</definedName>
    <definedName name="A129181806T">Data1!$FD$1:$FD$10,Data1!$FD$34:$FD$65</definedName>
    <definedName name="A129181810J">Data1!$FF$1:$FF$10,Data1!$FF$34:$FF$65</definedName>
    <definedName name="A129181814T">Data1!$BV$1:$BV$10,Data1!$BV$30:$BV$72</definedName>
    <definedName name="A129181814T_Data">Data1!$BV$30:$BV$72</definedName>
    <definedName name="A129181814T_Latest">Data1!$BV$72</definedName>
    <definedName name="A129181818A">Data1!$FB$1:$FB$10,Data1!$FB$34:$FB$65</definedName>
    <definedName name="A129181822T">Data1!$FN$1:$FN$10,Data1!$FN$27:$FN$65</definedName>
    <definedName name="A129181826A">Data1!$BP$1:$BP$10,Data1!$BP$30:$BP$72</definedName>
    <definedName name="A129181826A_Data">Data1!$BP$30:$BP$72</definedName>
    <definedName name="A129181826A_Latest">Data1!$BP$72</definedName>
    <definedName name="A129181830T">Data1!$BS$1:$BS$10,Data1!$BS$16:$BS$72</definedName>
    <definedName name="A129181830T_Data">Data1!$BS$16:$BS$72</definedName>
    <definedName name="A129181830T_Latest">Data1!$BS$72</definedName>
    <definedName name="A129181834A">Data1!$BT$1:$BT$10,Data1!$BT$16:$BT$72</definedName>
    <definedName name="A129181834A_Data">Data1!$BT$16:$BT$72</definedName>
    <definedName name="A129181834A_Latest">Data1!$BT$72</definedName>
    <definedName name="A129181838K">Data1!$FE$1:$FE$10,Data1!$FE$34:$FE$65</definedName>
    <definedName name="A129181842A">Data1!$BW$1:$BW$10,Data1!$BW$30:$BW$72</definedName>
    <definedName name="A129181842A_Data">Data1!$BW$30:$BW$72</definedName>
    <definedName name="A129181842A_Latest">Data1!$BW$72</definedName>
    <definedName name="A129181846K">Data1!$BX$1:$BX$10,Data1!$BX$30:$BX$72</definedName>
    <definedName name="A129181846K_Data">Data1!$BX$30:$BX$72</definedName>
    <definedName name="A129181846K_Latest">Data1!$BX$72</definedName>
    <definedName name="A129181850A">Data1!$FO$1:$FO$10,Data1!$FO$27:$FO$65</definedName>
    <definedName name="A129181854K">Data1!$FR$1:$FR$10,Data1!$FR$27:$FR$65</definedName>
    <definedName name="A129181858V">Data1!$CA$1:$CA$10,Data1!$CA$30:$CA$72</definedName>
    <definedName name="A129181858V_Data">Data1!$CA$30:$CA$72</definedName>
    <definedName name="A129181858V_Latest">Data1!$CA$72</definedName>
    <definedName name="A129181862K">Data1!$BU$1:$BU$10,Data1!$BU$30:$BU$72</definedName>
    <definedName name="A129181862K_Data">Data1!$BU$30:$BU$72</definedName>
    <definedName name="A129181862K_Latest">Data1!$BU$72</definedName>
    <definedName name="A129181866V">Data1!$EZ$1:$EZ$10,Data1!$EZ$34:$EZ$65</definedName>
    <definedName name="A129181870K">Data1!$BO$1:$BO$10,Data1!$BO$30:$BO$72</definedName>
    <definedName name="A129181870K_Data">Data1!$BO$30:$BO$72</definedName>
    <definedName name="A129181870K_Latest">Data1!$BO$72</definedName>
    <definedName name="A129181874V">Data1!$BQ$1:$BQ$10,Data1!$BQ$30:$BQ$72</definedName>
    <definedName name="A129181874V_Data">Data1!$BQ$30:$BQ$72</definedName>
    <definedName name="A129181874V_Latest">Data1!$BQ$72</definedName>
    <definedName name="A129181878C">Data1!$BR$1:$BR$10,Data1!$BR$30:$BR$72</definedName>
    <definedName name="A129181878C_Data">Data1!$BR$30:$BR$72</definedName>
    <definedName name="A129181878C_Latest">Data1!$BR$72</definedName>
    <definedName name="A129181882V">Data1!$EY$1:$EY$10,Data1!$EY$34:$EY$65</definedName>
    <definedName name="A129181886C">Data1!$FK$1:$FK$10,Data1!$FK$27:$FK$65</definedName>
    <definedName name="A129181890V">Data1!$FL$1:$FL$10,Data1!$FL$27:$FL$65</definedName>
    <definedName name="A129181894C">Data1!$FA$1:$FA$10,Data1!$FA$34:$FA$65</definedName>
    <definedName name="A129181898L">Data1!$BY$1:$BY$10,Data1!$BY$30:$BY$72</definedName>
    <definedName name="A129181898L_Data">Data1!$BY$30:$BY$72</definedName>
    <definedName name="A129181898L_Latest">Data1!$BY$72</definedName>
    <definedName name="A129181902T">Data1!$FP$1:$FP$10,Data1!$FP$27:$FP$65</definedName>
    <definedName name="A129181906A">Data1!$GT$1:$GT$10,Data1!$GT$27:$GT$65</definedName>
    <definedName name="A129181910T">Data1!$GF$1:$GF$10,Data1!$GF$34:$GF$65</definedName>
    <definedName name="A129181914A">Data1!$CM$1:$CM$10,Data1!$CM$30:$CM$72</definedName>
    <definedName name="A129181914A_Data">Data1!$CM$30:$CM$72</definedName>
    <definedName name="A129181914A_Latest">Data1!$CM$72</definedName>
    <definedName name="A129181918K">Data1!$GP$1:$GP$10,Data1!$GP$27:$GP$65</definedName>
    <definedName name="A129181922A">Data1!$GG$1:$GG$10,Data1!$GG$34:$GG$65</definedName>
    <definedName name="A129181926K">Data1!$GI$1:$GI$10,Data1!$GI$34:$GI$65</definedName>
    <definedName name="A129181930A">Data1!$CI$1:$CI$10,Data1!$CI$30:$CI$72</definedName>
    <definedName name="A129181930A_Data">Data1!$CI$30:$CI$72</definedName>
    <definedName name="A129181930A_Latest">Data1!$CI$72</definedName>
    <definedName name="A129181934K">Data1!$GE$1:$GE$10,Data1!$GE$34:$GE$65</definedName>
    <definedName name="A129181938V">Data1!$GQ$1:$GQ$10,Data1!$GQ$27:$GQ$65</definedName>
    <definedName name="A129181942K">Data1!$CC$1:$CC$10,Data1!$CC$30:$CC$72</definedName>
    <definedName name="A129181942K_Data">Data1!$CC$30:$CC$72</definedName>
    <definedName name="A129181942K_Latest">Data1!$CC$72</definedName>
    <definedName name="A129181946V">Data1!$CF$1:$CF$10,Data1!$CF$16:$CF$72</definedName>
    <definedName name="A129181946V_Data">Data1!$CF$16:$CF$72</definedName>
    <definedName name="A129181946V_Latest">Data1!$CF$72</definedName>
    <definedName name="A129181950K">Data1!$CG$1:$CG$10,Data1!$CG$16:$CG$72</definedName>
    <definedName name="A129181950K_Data">Data1!$CG$16:$CG$72</definedName>
    <definedName name="A129181950K_Latest">Data1!$CG$72</definedName>
    <definedName name="A129181954V">Data1!$GH$1:$GH$10,Data1!$GH$34:$GH$65</definedName>
    <definedName name="A129181958C">Data1!$CJ$1:$CJ$10,Data1!$CJ$30:$CJ$72</definedName>
    <definedName name="A129181958C_Data">Data1!$CJ$30:$CJ$72</definedName>
    <definedName name="A129181958C_Latest">Data1!$CJ$72</definedName>
    <definedName name="A129181962V">Data1!$CK$1:$CK$10,Data1!$CK$30:$CK$72</definedName>
    <definedName name="A129181962V_Data">Data1!$CK$30:$CK$72</definedName>
    <definedName name="A129181962V_Latest">Data1!$CK$72</definedName>
    <definedName name="A129181966C">Data1!$GR$1:$GR$10,Data1!$GR$27:$GR$65</definedName>
    <definedName name="A129181970V">Data1!$GU$1:$GU$10,Data1!$GU$27:$GU$65</definedName>
    <definedName name="A129181974C">Data1!$CN$1:$CN$10,Data1!$CN$30:$CN$72</definedName>
    <definedName name="A129181974C_Data">Data1!$CN$30:$CN$72</definedName>
    <definedName name="A129181974C_Latest">Data1!$CN$72</definedName>
    <definedName name="A129181978L">Data1!$CH$1:$CH$10,Data1!$CH$30:$CH$72</definedName>
    <definedName name="A129181978L_Data">Data1!$CH$30:$CH$72</definedName>
    <definedName name="A129181978L_Latest">Data1!$CH$72</definedName>
    <definedName name="A129181982C">Data1!$GC$1:$GC$10,Data1!$GC$34:$GC$65</definedName>
    <definedName name="A129181986L">Data1!$CB$1:$CB$10,Data1!$CB$30:$CB$72</definedName>
    <definedName name="A129181986L_Data">Data1!$CB$30:$CB$72</definedName>
    <definedName name="A129181986L_Latest">Data1!$CB$72</definedName>
    <definedName name="A129181990C">Data1!$CD$1:$CD$10,Data1!$CD$30:$CD$72</definedName>
    <definedName name="A129181990C_Data">Data1!$CD$30:$CD$72</definedName>
    <definedName name="A129181990C_Latest">Data1!$CD$72</definedName>
    <definedName name="A129181994L">Data1!$CE$1:$CE$10,Data1!$CE$30:$CE$72</definedName>
    <definedName name="A129181994L_Data">Data1!$CE$30:$CE$72</definedName>
    <definedName name="A129181994L_Latest">Data1!$CE$72</definedName>
    <definedName name="A129181998W">Data1!$GB$1:$GB$10,Data1!$GB$34:$GB$65</definedName>
    <definedName name="A129182002C">Data1!$GN$1:$GN$10,Data1!$GN$27:$GN$65</definedName>
    <definedName name="A129182006L">Data1!$GO$1:$GO$10,Data1!$GO$27:$GO$65</definedName>
    <definedName name="A129182010C">Data1!$GD$1:$GD$10,Data1!$GD$34:$GD$65</definedName>
    <definedName name="A129182014L">Data1!$CL$1:$CL$10,Data1!$CL$30:$CL$72</definedName>
    <definedName name="A129182014L_Data">Data1!$CL$30:$CL$72</definedName>
    <definedName name="A129182014L_Latest">Data1!$CL$72</definedName>
    <definedName name="A129182018W">Data1!$GS$1:$GS$10,Data1!$GS$27:$GS$65</definedName>
    <definedName name="A129182022L">Data1!$HW$1:$HW$10,Data1!$HW$27:$HW$65</definedName>
    <definedName name="A129182026W">Data1!$HI$1:$HI$10,Data1!$HI$34:$HI$65</definedName>
    <definedName name="A129182030L">Data1!$CZ$1:$CZ$10,Data1!$CZ$30:$CZ$72</definedName>
    <definedName name="A129182030L_Data">Data1!$CZ$30:$CZ$72</definedName>
    <definedName name="A129182030L_Latest">Data1!$CZ$72</definedName>
    <definedName name="A129182034W">Data1!$HS$1:$HS$10,Data1!$HS$27:$HS$65</definedName>
    <definedName name="A129182038F">Data1!$HJ$1:$HJ$10,Data1!$HJ$34:$HJ$65</definedName>
    <definedName name="A129182042W">Data1!$HL$1:$HL$10,Data1!$HL$34:$HL$65</definedName>
    <definedName name="A129182046F">Data1!$CV$1:$CV$10,Data1!$CV$30:$CV$72</definedName>
    <definedName name="A129182046F_Data">Data1!$CV$30:$CV$72</definedName>
    <definedName name="A129182046F_Latest">Data1!$CV$72</definedName>
    <definedName name="A129182050W">Data1!$HH$1:$HH$10,Data1!$HH$34:$HH$65</definedName>
    <definedName name="A129182054F">Data1!$HT$1:$HT$10,Data1!$HT$27:$HT$65</definedName>
    <definedName name="A129182058R">Data1!$CP$1:$CP$10,Data1!$CP$30:$CP$72</definedName>
    <definedName name="A129182058R_Data">Data1!$CP$30:$CP$72</definedName>
    <definedName name="A129182058R_Latest">Data1!$CP$72</definedName>
    <definedName name="A129182062F">Data1!$CS$1:$CS$10,Data1!$CS$16:$CS$72</definedName>
    <definedName name="A129182062F_Data">Data1!$CS$16:$CS$72</definedName>
    <definedName name="A129182062F_Latest">Data1!$CS$72</definedName>
    <definedName name="A129182066R">Data1!$CT$1:$CT$10,Data1!$CT$16:$CT$72</definedName>
    <definedName name="A129182066R_Data">Data1!$CT$16:$CT$72</definedName>
    <definedName name="A129182066R_Latest">Data1!$CT$72</definedName>
    <definedName name="A129182070F">Data1!$HK$1:$HK$10,Data1!$HK$34:$HK$65</definedName>
    <definedName name="A129182074R">Data1!$CW$1:$CW$10,Data1!$CW$30:$CW$72</definedName>
    <definedName name="A129182074R_Data">Data1!$CW$30:$CW$72</definedName>
    <definedName name="A129182074R_Latest">Data1!$CW$72</definedName>
    <definedName name="A129182078X">Data1!$CX$1:$CX$10,Data1!$CX$30:$CX$72</definedName>
    <definedName name="A129182078X_Data">Data1!$CX$30:$CX$72</definedName>
    <definedName name="A129182078X_Latest">Data1!$CX$72</definedName>
    <definedName name="A129182082R">Data1!$HU$1:$HU$10,Data1!$HU$27:$HU$65</definedName>
    <definedName name="A129182086X">Data1!$HX$1:$HX$10,Data1!$HX$27:$HX$65</definedName>
    <definedName name="A129182090R">Data1!$DA$1:$DA$10,Data1!$DA$30:$DA$72</definedName>
    <definedName name="A129182090R_Data">Data1!$DA$30:$DA$72</definedName>
    <definedName name="A129182090R_Latest">Data1!$DA$72</definedName>
    <definedName name="A129182094X">Data1!$CU$1:$CU$10,Data1!$CU$30:$CU$72</definedName>
    <definedName name="A129182094X_Data">Data1!$CU$30:$CU$72</definedName>
    <definedName name="A129182094X_Latest">Data1!$CU$72</definedName>
    <definedName name="A129182098J">Data1!$HF$1:$HF$10,Data1!$HF$34:$HF$65</definedName>
    <definedName name="A129182102L">Data1!$CO$1:$CO$10,Data1!$CO$30:$CO$72</definedName>
    <definedName name="A129182102L_Data">Data1!$CO$30:$CO$72</definedName>
    <definedName name="A129182102L_Latest">Data1!$CO$72</definedName>
    <definedName name="A129182106W">Data1!$CQ$1:$CQ$10,Data1!$CQ$30:$CQ$72</definedName>
    <definedName name="A129182106W_Data">Data1!$CQ$30:$CQ$72</definedName>
    <definedName name="A129182106W_Latest">Data1!$CQ$72</definedName>
    <definedName name="A129182110L">Data1!$CR$1:$CR$10,Data1!$CR$30:$CR$72</definedName>
    <definedName name="A129182110L_Data">Data1!$CR$30:$CR$72</definedName>
    <definedName name="A129182110L_Latest">Data1!$CR$72</definedName>
    <definedName name="A129182114W">Data1!$HE$1:$HE$10,Data1!$HE$34:$HE$65</definedName>
    <definedName name="A129182118F">Data1!$HQ$1:$HQ$10,Data1!$HQ$27:$HQ$65</definedName>
    <definedName name="A129182122W">Data1!$HR$1:$HR$10,Data1!$HR$27:$HR$65</definedName>
    <definedName name="A129182126F">Data1!$HG$1:$HG$10,Data1!$HG$34:$HG$65</definedName>
    <definedName name="A129182130W">Data1!$CY$1:$CY$10,Data1!$CY$30:$CY$72</definedName>
    <definedName name="A129182130W_Data">Data1!$CY$30:$CY$72</definedName>
    <definedName name="A129182130W_Latest">Data1!$CY$72</definedName>
    <definedName name="A129182134F">Data1!$HV$1:$HV$10,Data1!$HV$27:$HV$65</definedName>
    <definedName name="A129182138R">Data1!$BE$1:$BE$10,Data1!$BE$27:$BE$65</definedName>
    <definedName name="A129182142F">Data1!$AQ$1:$AQ$10,Data1!$AQ$34:$AQ$65</definedName>
    <definedName name="A129182146R">Data1!$Z$1:$Z$10,Data1!$Z$30:$Z$72</definedName>
    <definedName name="A129182146R_Data">Data1!$Z$30:$Z$72</definedName>
    <definedName name="A129182146R_Latest">Data1!$Z$72</definedName>
    <definedName name="A129182150F">Data1!$BA$1:$BA$10,Data1!$BA$27:$BA$65</definedName>
    <definedName name="A129182154R">Data1!$AR$1:$AR$10,Data1!$AR$34:$AR$65</definedName>
    <definedName name="A129182158X">Data1!$AT$1:$AT$10,Data1!$AT$34:$AT$65</definedName>
    <definedName name="A129182162R">Data1!$V$1:$V$10,Data1!$V$30:$V$72</definedName>
    <definedName name="A129182162R_Data">Data1!$V$30:$V$72</definedName>
    <definedName name="A129182162R_Latest">Data1!$V$72</definedName>
    <definedName name="A129182166X">Data1!$AP$1:$AP$10,Data1!$AP$34:$AP$65</definedName>
    <definedName name="A129182170R">Data1!$BB$1:$BB$10,Data1!$BB$27:$BB$65</definedName>
    <definedName name="A129182174X">Data1!$P$1:$P$10,Data1!$P$30:$P$72</definedName>
    <definedName name="A129182174X_Data">Data1!$P$30:$P$72</definedName>
    <definedName name="A129182174X_Latest">Data1!$P$72</definedName>
    <definedName name="A129182178J">Data1!$S$1:$S$10,Data1!$S$16:$S$72</definedName>
    <definedName name="A129182178J_Data">Data1!$S$16:$S$72</definedName>
    <definedName name="A129182178J_Latest">Data1!$S$72</definedName>
    <definedName name="A129182182X">Data1!$T$1:$T$10,Data1!$T$16:$T$72</definedName>
    <definedName name="A129182182X_Data">Data1!$T$16:$T$72</definedName>
    <definedName name="A129182182X_Latest">Data1!$T$72</definedName>
    <definedName name="A129182186J">Data1!$AS$1:$AS$10,Data1!$AS$34:$AS$65</definedName>
    <definedName name="A129182190X">Data1!$W$1:$W$10,Data1!$W$30:$W$72</definedName>
    <definedName name="A129182190X_Data">Data1!$W$30:$W$72</definedName>
    <definedName name="A129182190X_Latest">Data1!$W$72</definedName>
    <definedName name="A129182194J">Data1!$X$1:$X$10,Data1!$X$30:$X$72</definedName>
    <definedName name="A129182194J_Data">Data1!$X$30:$X$72</definedName>
    <definedName name="A129182194J_Latest">Data1!$X$72</definedName>
    <definedName name="A129182198T">Data1!$BC$1:$BC$10,Data1!$BC$27:$BC$65</definedName>
    <definedName name="A129182202W">Data1!$BF$1:$BF$10,Data1!$BF$27:$BF$65</definedName>
    <definedName name="A129182206F">Data1!$AA$1:$AA$10,Data1!$AA$30:$AA$72</definedName>
    <definedName name="A129182206F_Data">Data1!$AA$30:$AA$72</definedName>
    <definedName name="A129182206F_Latest">Data1!$AA$72</definedName>
    <definedName name="A129182210W">Data1!$U$1:$U$10,Data1!$U$30:$U$72</definedName>
    <definedName name="A129182210W_Data">Data1!$U$30:$U$72</definedName>
    <definedName name="A129182210W_Latest">Data1!$U$72</definedName>
    <definedName name="A129182214F">Data1!$AN$1:$AN$10,Data1!$AN$34:$AN$65</definedName>
    <definedName name="A129182218R">Data1!$O$1:$O$10,Data1!$O$30:$O$72</definedName>
    <definedName name="A129182218R_Data">Data1!$O$30:$O$72</definedName>
    <definedName name="A129182218R_Latest">Data1!$O$72</definedName>
    <definedName name="A129182222F">Data1!$Q$1:$Q$10,Data1!$Q$30:$Q$72</definedName>
    <definedName name="A129182222F_Data">Data1!$Q$30:$Q$72</definedName>
    <definedName name="A129182222F_Latest">Data1!$Q$72</definedName>
    <definedName name="A129182226R">Data1!$R$1:$R$10,Data1!$R$30:$R$72</definedName>
    <definedName name="A129182226R_Data">Data1!$R$30:$R$72</definedName>
    <definedName name="A129182226R_Latest">Data1!$R$72</definedName>
    <definedName name="A129182230F">Data1!$AM$1:$AM$10,Data1!$AM$34:$AM$65</definedName>
    <definedName name="A129182234R">Data1!$AY$1:$AY$10,Data1!$AY$27:$AY$65</definedName>
    <definedName name="A129182238X">Data1!$AZ$1:$AZ$10,Data1!$AZ$27:$AZ$65</definedName>
    <definedName name="A129182242R">Data1!$AO$1:$AO$10,Data1!$AO$34:$AO$65</definedName>
    <definedName name="A129182246X">Data1!$Y$1:$Y$10,Data1!$Y$30:$Y$72</definedName>
    <definedName name="A129182246X_Data">Data1!$Y$30:$Y$72</definedName>
    <definedName name="A129182246X_Latest">Data1!$Y$72</definedName>
    <definedName name="A129182250R">Data1!$BD$1:$BD$10,Data1!$BD$27:$BD$65</definedName>
    <definedName name="A129182254X">Data1!$DK$1:$DK$10,Data1!$DK$27:$DK$65</definedName>
    <definedName name="A129182258J">Data1!$CW$1:$CW$10,Data1!$CW$34:$CW$65</definedName>
    <definedName name="A129182262X">Data1!$AZ$1:$AZ$10,Data1!$AZ$30:$AZ$72</definedName>
    <definedName name="A129182262X_Data">Data1!$AZ$30:$AZ$72</definedName>
    <definedName name="A129182262X_Latest">Data1!$AZ$72</definedName>
    <definedName name="A129182266J">Data1!$DG$1:$DG$10,Data1!$DG$27:$DG$65</definedName>
    <definedName name="A129182270X">Data1!$CX$1:$CX$10,Data1!$CX$34:$CX$65</definedName>
    <definedName name="A129182274J">Data1!$CZ$1:$CZ$10,Data1!$CZ$34:$CZ$65</definedName>
    <definedName name="A129182278T">Data1!$AV$1:$AV$10,Data1!$AV$30:$AV$72</definedName>
    <definedName name="A129182278T_Data">Data1!$AV$30:$AV$72</definedName>
    <definedName name="A129182278T_Latest">Data1!$AV$72</definedName>
    <definedName name="A129182282J">Data1!$CV$1:$CV$10,Data1!$CV$34:$CV$65</definedName>
    <definedName name="A129182286T">Data1!$DH$1:$DH$10,Data1!$DH$27:$DH$65</definedName>
    <definedName name="A129182290J">Data1!$AP$1:$AP$10,Data1!$AP$30:$AP$72</definedName>
    <definedName name="A129182290J_Data">Data1!$AP$30:$AP$72</definedName>
    <definedName name="A129182290J_Latest">Data1!$AP$72</definedName>
    <definedName name="A129182294T">Data1!$AS$1:$AS$10,Data1!$AS$16:$AS$72</definedName>
    <definedName name="A129182294T_Data">Data1!$AS$16:$AS$72</definedName>
    <definedName name="A129182294T_Latest">Data1!$AS$72</definedName>
    <definedName name="A129182298A">Data1!$AT$1:$AT$10,Data1!$AT$16:$AT$72</definedName>
    <definedName name="A129182298A_Data">Data1!$AT$16:$AT$72</definedName>
    <definedName name="A129182298A_Latest">Data1!$AT$72</definedName>
    <definedName name="A129182302F">Data1!$CY$1:$CY$10,Data1!$CY$34:$CY$65</definedName>
    <definedName name="A129182306R">Data1!$AW$1:$AW$10,Data1!$AW$30:$AW$72</definedName>
    <definedName name="A129182306R_Data">Data1!$AW$30:$AW$72</definedName>
    <definedName name="A129182306R_Latest">Data1!$AW$72</definedName>
    <definedName name="A129182310F">Data1!$AX$1:$AX$10,Data1!$AX$30:$AX$72</definedName>
    <definedName name="A129182310F_Data">Data1!$AX$30:$AX$72</definedName>
    <definedName name="A129182310F_Latest">Data1!$AX$72</definedName>
    <definedName name="A129182314R">Data1!$DI$1:$DI$10,Data1!$DI$27:$DI$65</definedName>
    <definedName name="A129182318X">Data1!$DL$1:$DL$10,Data1!$DL$27:$DL$65</definedName>
    <definedName name="A129182322R">Data1!$BA$1:$BA$10,Data1!$BA$30:$BA$72</definedName>
    <definedName name="A129182322R_Data">Data1!$BA$30:$BA$72</definedName>
    <definedName name="A129182322R_Latest">Data1!$BA$72</definedName>
    <definedName name="A129182326X">Data1!$AU$1:$AU$10,Data1!$AU$30:$AU$72</definedName>
    <definedName name="A129182326X_Data">Data1!$AU$30:$AU$72</definedName>
    <definedName name="A129182326X_Latest">Data1!$AU$72</definedName>
    <definedName name="A129182330R">Data1!$CT$1:$CT$10,Data1!$CT$34:$CT$65</definedName>
    <definedName name="A129182334X">Data1!$AO$1:$AO$10,Data1!$AO$30:$AO$72</definedName>
    <definedName name="A129182334X_Data">Data1!$AO$30:$AO$72</definedName>
    <definedName name="A129182334X_Latest">Data1!$AO$72</definedName>
    <definedName name="A129182338J">Data1!$AQ$1:$AQ$10,Data1!$AQ$30:$AQ$72</definedName>
    <definedName name="A129182338J_Data">Data1!$AQ$30:$AQ$72</definedName>
    <definedName name="A129182338J_Latest">Data1!$AQ$72</definedName>
    <definedName name="A129182342X">Data1!$AR$1:$AR$10,Data1!$AR$30:$AR$72</definedName>
    <definedName name="A129182342X_Data">Data1!$AR$30:$AR$72</definedName>
    <definedName name="A129182342X_Latest">Data1!$AR$72</definedName>
    <definedName name="A129182346J">Data1!$CS$1:$CS$10,Data1!$CS$34:$CS$65</definedName>
    <definedName name="A129182350X">Data1!$DE$1:$DE$10,Data1!$DE$27:$DE$65</definedName>
    <definedName name="A129182354J">Data1!$DF$1:$DF$10,Data1!$DF$27:$DF$65</definedName>
    <definedName name="A129182358T">Data1!$CU$1:$CU$10,Data1!$CU$34:$CU$65</definedName>
    <definedName name="A129182362J">Data1!$AY$1:$AY$10,Data1!$AY$30:$AY$72</definedName>
    <definedName name="A129182362J_Data">Data1!$AY$30:$AY$72</definedName>
    <definedName name="A129182362J_Latest">Data1!$AY$72</definedName>
    <definedName name="A129182366T">Data1!$DJ$1:$DJ$10,Data1!$DJ$27:$DJ$65</definedName>
    <definedName name="A129182370J">Data1!$EN$1:$EN$10,Data1!$EN$27:$EN$65</definedName>
    <definedName name="A129182374T">Data1!$DZ$1:$DZ$10,Data1!$DZ$34:$DZ$65</definedName>
    <definedName name="A129182378A">Data1!$BM$1:$BM$10,Data1!$BM$30:$BM$72</definedName>
    <definedName name="A129182378A_Data">Data1!$BM$30:$BM$72</definedName>
    <definedName name="A129182378A_Latest">Data1!$BM$72</definedName>
    <definedName name="A129182382T">Data1!$EJ$1:$EJ$10,Data1!$EJ$27:$EJ$65</definedName>
    <definedName name="A129182386A">Data1!$EA$1:$EA$10,Data1!$EA$34:$EA$65</definedName>
    <definedName name="A129182390T">Data1!$EC$1:$EC$10,Data1!$EC$34:$EC$65</definedName>
    <definedName name="A129182394A">Data1!$BI$1:$BI$10,Data1!$BI$30:$BI$72</definedName>
    <definedName name="A129182394A_Data">Data1!$BI$30:$BI$72</definedName>
    <definedName name="A129182394A_Latest">Data1!$BI$72</definedName>
    <definedName name="A129182398K">Data1!$DY$1:$DY$10,Data1!$DY$34:$DY$65</definedName>
    <definedName name="A129182402R">Data1!$EK$1:$EK$10,Data1!$EK$27:$EK$65</definedName>
    <definedName name="A129182406X">Data1!$BC$1:$BC$10,Data1!$BC$30:$BC$72</definedName>
    <definedName name="A129182406X_Data">Data1!$BC$30:$BC$72</definedName>
    <definedName name="A129182406X_Latest">Data1!$BC$72</definedName>
    <definedName name="A129182410R">Data1!$BF$1:$BF$10,Data1!$BF$16:$BF$72</definedName>
    <definedName name="A129182410R_Data">Data1!$BF$16:$BF$72</definedName>
    <definedName name="A129182410R_Latest">Data1!$BF$72</definedName>
    <definedName name="A129182414X">Data1!$BG$1:$BG$10,Data1!$BG$16:$BG$72</definedName>
    <definedName name="A129182414X_Data">Data1!$BG$16:$BG$72</definedName>
    <definedName name="A129182414X_Latest">Data1!$BG$72</definedName>
    <definedName name="A129182418J">Data1!$EB$1:$EB$10,Data1!$EB$34:$EB$65</definedName>
    <definedName name="A129182422X">Data1!$BJ$1:$BJ$10,Data1!$BJ$30:$BJ$72</definedName>
    <definedName name="A129182422X_Data">Data1!$BJ$30:$BJ$72</definedName>
    <definedName name="A129182422X_Latest">Data1!$BJ$72</definedName>
    <definedName name="A129182426J">Data1!$BK$1:$BK$10,Data1!$BK$30:$BK$72</definedName>
    <definedName name="A129182426J_Data">Data1!$BK$30:$BK$72</definedName>
    <definedName name="A129182426J_Latest">Data1!$BK$72</definedName>
    <definedName name="A129182430X">Data1!$EL$1:$EL$10,Data1!$EL$27:$EL$65</definedName>
    <definedName name="A129182434J">Data1!$EO$1:$EO$10,Data1!$EO$27:$EO$65</definedName>
    <definedName name="A129182438T">Data1!$BN$1:$BN$10,Data1!$BN$30:$BN$72</definedName>
    <definedName name="A129182438T_Data">Data1!$BN$30:$BN$72</definedName>
    <definedName name="A129182438T_Latest">Data1!$BN$72</definedName>
    <definedName name="A129182442J">Data1!$BH$1:$BH$10,Data1!$BH$30:$BH$72</definedName>
    <definedName name="A129182442J_Data">Data1!$BH$30:$BH$72</definedName>
    <definedName name="A129182442J_Latest">Data1!$BH$72</definedName>
    <definedName name="A129182446T">Data1!$DW$1:$DW$10,Data1!$DW$34:$DW$65</definedName>
    <definedName name="A129182450J">Data1!$BB$1:$BB$10,Data1!$BB$30:$BB$72</definedName>
    <definedName name="A129182450J_Data">Data1!$BB$30:$BB$72</definedName>
    <definedName name="A129182450J_Latest">Data1!$BB$72</definedName>
    <definedName name="A129182454T">Data1!$BD$1:$BD$10,Data1!$BD$30:$BD$72</definedName>
    <definedName name="A129182454T_Data">Data1!$BD$30:$BD$72</definedName>
    <definedName name="A129182454T_Latest">Data1!$BD$72</definedName>
    <definedName name="A129182458A">Data1!$BE$1:$BE$10,Data1!$BE$30:$BE$72</definedName>
    <definedName name="A129182458A_Data">Data1!$BE$30:$BE$72</definedName>
    <definedName name="A129182458A_Latest">Data1!$BE$72</definedName>
    <definedName name="A129182462T">Data1!$DV$1:$DV$10,Data1!$DV$34:$DV$65</definedName>
    <definedName name="A129182466A">Data1!$EH$1:$EH$10,Data1!$EH$27:$EH$65</definedName>
    <definedName name="A129182470T">Data1!$EI$1:$EI$10,Data1!$EI$27:$EI$65</definedName>
    <definedName name="A129182474A">Data1!$DX$1:$DX$10,Data1!$DX$34:$DX$65</definedName>
    <definedName name="A129182478K">Data1!$BL$1:$BL$10,Data1!$BL$30:$BL$72</definedName>
    <definedName name="A129182478K_Data">Data1!$BL$30:$BL$72</definedName>
    <definedName name="A129182478K_Latest">Data1!$BL$72</definedName>
    <definedName name="A129182482A">Data1!$EM$1:$EM$10,Data1!$EM$27:$EM$65</definedName>
    <definedName name="A129182486K">Data1!$AB$1:$AB$10,Data1!$AB$12:$AB$65</definedName>
    <definedName name="A129182490A">Data1!$N$1:$N$10,Data1!$N$34:$N$65</definedName>
    <definedName name="A129182494K">Data1!$M$1:$M$10,Data1!$M$30:$M$72</definedName>
    <definedName name="A129182494K_Data">Data1!$M$30:$M$72</definedName>
    <definedName name="A129182494K_Latest">Data1!$M$72</definedName>
    <definedName name="A129182498V">Data1!$X$1:$X$10,Data1!$X$12:$X$65</definedName>
    <definedName name="A129182502X">Data1!$O$1:$O$10,Data1!$O$34:$O$65</definedName>
    <definedName name="A129182506J">Data1!$Q$1:$Q$10,Data1!$Q$34:$Q$65</definedName>
    <definedName name="A129182510X">Data1!$I$1:$I$10,Data1!$I$12:$I$72</definedName>
    <definedName name="A129182510X_Data">Data1!$I$12:$I$72</definedName>
    <definedName name="A129182510X_Latest">Data1!$I$72</definedName>
    <definedName name="A129182514J">Data1!$M$1:$M$10,Data1!$M$34:$M$65</definedName>
    <definedName name="A129182518T">Data1!$Y$1:$Y$10,Data1!$Y$27:$Y$65</definedName>
    <definedName name="A129182522J">Data1!$C$1:$C$10,Data1!$C$12:$C$72</definedName>
    <definedName name="A129182522J_Data">Data1!$C$12:$C$72</definedName>
    <definedName name="A129182522J_Latest">Data1!$C$72</definedName>
    <definedName name="A129182526T">Data1!$F$1:$F$10,Data1!$F$12:$F$72</definedName>
    <definedName name="A129182526T_Data">Data1!$F$12:$F$72</definedName>
    <definedName name="A129182526T_Latest">Data1!$F$72</definedName>
    <definedName name="A129182530J">Data1!$G$1:$G$10,Data1!$G$12:$G$72</definedName>
    <definedName name="A129182530J_Data">Data1!$G$12:$G$72</definedName>
    <definedName name="A129182530J_Latest">Data1!$G$72</definedName>
    <definedName name="A129182534T">Data1!$P$1:$P$10,Data1!$P$34:$P$65</definedName>
    <definedName name="A129182538A">Data1!$J$1:$J$10,Data1!$J$30:$J$72</definedName>
    <definedName name="A129182538A_Data">Data1!$J$30:$J$72</definedName>
    <definedName name="A129182538A_Latest">Data1!$J$72</definedName>
    <definedName name="A129182542T">Data1!$K$1:$K$10,Data1!$K$12:$K$72</definedName>
    <definedName name="A129182542T_Data">Data1!$K$12:$K$72</definedName>
    <definedName name="A129182542T_Latest">Data1!$K$72</definedName>
    <definedName name="A129182546A">Data1!$Z$1:$Z$10,Data1!$Z$27:$Z$65</definedName>
    <definedName name="A129182550T">Data1!$AC$1:$AC$10,Data1!$AC$27:$AC$65</definedName>
    <definedName name="A129182554A">Data1!$N$1:$N$10,Data1!$N$30:$N$72</definedName>
    <definedName name="A129182554A_Data">Data1!$N$30:$N$72</definedName>
    <definedName name="A129182554A_Latest">Data1!$N$72</definedName>
    <definedName name="A129182558K">Data1!$H$1:$H$10,Data1!$H$13:$H$72</definedName>
    <definedName name="A129182558K_Data">Data1!$H$13:$H$72</definedName>
    <definedName name="A129182558K_Latest">Data1!$H$72</definedName>
    <definedName name="A129182562A">Data1!$K$1:$K$10,Data1!$K$34:$K$65</definedName>
    <definedName name="A129182566K">Data1!$B$1:$B$10,Data1!$B$12:$B$72</definedName>
    <definedName name="A129182566K_Data">Data1!$B$12:$B$72</definedName>
    <definedName name="A129182566K_Latest">Data1!$B$72</definedName>
    <definedName name="A129182570A">Data1!$D$1:$D$10,Data1!$D$13:$D$72</definedName>
    <definedName name="A129182570A_Data">Data1!$D$13:$D$72</definedName>
    <definedName name="A129182570A_Latest">Data1!$D$72</definedName>
    <definedName name="A129182574K">Data1!$E$1:$E$10,Data1!$E$12:$E$72</definedName>
    <definedName name="A129182574K_Data">Data1!$E$12:$E$72</definedName>
    <definedName name="A129182574K_Latest">Data1!$E$72</definedName>
    <definedName name="A129182578V">Data1!$J$1:$J$10,Data1!$J$34:$J$65</definedName>
    <definedName name="A129182582K">Data1!$V$1:$V$10,Data1!$V$27:$V$65</definedName>
    <definedName name="A129182586V">Data1!$W$1:$W$10,Data1!$W$11:$W$65</definedName>
    <definedName name="A129182590K">Data1!$L$1:$L$10,Data1!$L$34:$L$65</definedName>
    <definedName name="A129182594V">Data1!$L$1:$L$10,Data1!$L$13:$L$72</definedName>
    <definedName name="A129182594V_Data">Data1!$L$13:$L$72</definedName>
    <definedName name="A129182594V_Latest">Data1!$L$72</definedName>
    <definedName name="A129182598C">Data1!$AA$1:$AA$10,Data1!$AA$11:$AA$65</definedName>
    <definedName name="Date_Range">Data1!$A$2:$A$10,Data1!$A$12:$A$72</definedName>
    <definedName name="Date_Range_Data">Data1!$A$12:$A$72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5" l="1"/>
  <c r="B6" i="5"/>
  <c r="B7" i="5"/>
  <c r="A8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C32" i="5"/>
  <c r="D32" i="5"/>
  <c r="E32" i="5"/>
  <c r="F32" i="5"/>
  <c r="C33" i="5"/>
  <c r="D33" i="5"/>
  <c r="E33" i="5"/>
  <c r="F33" i="5"/>
  <c r="C34" i="5"/>
  <c r="D34" i="5"/>
  <c r="E34" i="5"/>
  <c r="F34" i="5"/>
  <c r="C35" i="5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C42" i="5"/>
  <c r="D42" i="5"/>
  <c r="E42" i="5"/>
  <c r="F42" i="5"/>
  <c r="C43" i="5"/>
  <c r="D43" i="5"/>
  <c r="E43" i="5"/>
  <c r="F43" i="5"/>
  <c r="C44" i="5"/>
  <c r="D44" i="5"/>
  <c r="E44" i="5"/>
  <c r="F44" i="5"/>
  <c r="C45" i="5"/>
  <c r="C47" i="5"/>
  <c r="D47" i="5"/>
  <c r="E47" i="5"/>
  <c r="F47" i="5"/>
  <c r="C48" i="5"/>
  <c r="D48" i="5"/>
  <c r="E48" i="5"/>
  <c r="F48" i="5"/>
  <c r="C49" i="5"/>
  <c r="D49" i="5"/>
  <c r="E49" i="5"/>
  <c r="F49" i="5"/>
  <c r="C50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B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CS18" authorId="0" shapeId="0" xr:uid="{00000000-0006-0000-0100-00000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8" authorId="0" shapeId="0" xr:uid="{00000000-0006-0000-0100-00000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8" authorId="0" shapeId="0" xr:uid="{00000000-0006-0000-0100-00000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8" authorId="0" shapeId="0" xr:uid="{00000000-0006-0000-0100-00000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9" authorId="0" shapeId="0" xr:uid="{00000000-0006-0000-0100-00000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9" authorId="0" shapeId="0" xr:uid="{00000000-0006-0000-0100-00000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9" authorId="0" shapeId="0" xr:uid="{00000000-0006-0000-0100-00000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9" authorId="0" shapeId="0" xr:uid="{00000000-0006-0000-0100-00000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21" authorId="0" shapeId="0" xr:uid="{00000000-0006-0000-0100-00000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21" authorId="0" shapeId="0" xr:uid="{00000000-0006-0000-0100-00000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21" authorId="0" shapeId="0" xr:uid="{00000000-0006-0000-0100-00000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21" authorId="0" shapeId="0" xr:uid="{00000000-0006-0000-0100-00000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22" authorId="0" shapeId="0" xr:uid="{00000000-0006-0000-0100-00000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22" authorId="0" shapeId="0" xr:uid="{00000000-0006-0000-0100-00000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22" authorId="0" shapeId="0" xr:uid="{00000000-0006-0000-0100-00001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22" authorId="0" shapeId="0" xr:uid="{00000000-0006-0000-0100-00001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45" authorId="0" shapeId="0" xr:uid="{57DD3472-08C8-4CF2-80EC-6AA8A3BE57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45" authorId="0" shapeId="0" xr:uid="{3B4ED34A-7B25-45C8-825F-496D50B613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45" authorId="0" shapeId="0" xr:uid="{DB08DAA1-E369-42BD-84BF-82907DE597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46" authorId="0" shapeId="0" xr:uid="{E7C1928C-C0EB-4102-8BB7-25BE0C7C5B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46" authorId="0" shapeId="0" xr:uid="{BDBDFF27-CA47-4C6D-A91C-C9DADFDC6E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46" authorId="0" shapeId="0" xr:uid="{E821C678-4EEE-4C1C-BA4B-95B5B9A5DE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47" authorId="0" shapeId="0" xr:uid="{639F1DA4-7303-4D51-9D11-02238BA914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47" authorId="0" shapeId="0" xr:uid="{BAA45277-8221-4009-89E4-A25B85AB73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47" authorId="0" shapeId="0" xr:uid="{0CE8B171-2F98-4267-B036-0F23CF3244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48" authorId="0" shapeId="0" xr:uid="{5A3F1B73-69A4-4BB9-949D-03EAB0F6F2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48" authorId="0" shapeId="0" xr:uid="{1D50D219-7456-42D7-A0A1-C42561829A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48" authorId="0" shapeId="0" xr:uid="{BCC93C8D-7141-4C60-B814-6F268909AE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49" authorId="0" shapeId="0" xr:uid="{467AFA23-A5E0-4EBB-9796-2807DD6C6D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49" authorId="0" shapeId="0" xr:uid="{283FA38F-B822-4AC3-BF10-CB63100532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49" authorId="0" shapeId="0" xr:uid="{CAD3386B-7AD9-42BA-94AD-1C30CE0C7E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0" authorId="0" shapeId="0" xr:uid="{6EF83335-DEFF-4E99-BAB3-B005A96706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50" authorId="0" shapeId="0" xr:uid="{70E95811-B80F-4FD6-B134-274D53270E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0" authorId="0" shapeId="0" xr:uid="{C3602D9D-7F6D-4154-A2D7-19377191F1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0" authorId="0" shapeId="0" xr:uid="{6AC35C5E-7026-4294-8CFC-9EE9561598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1" authorId="0" shapeId="0" xr:uid="{438A8891-91F9-445D-A020-3A59AA7DC4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1" authorId="0" shapeId="0" xr:uid="{7F243DF5-03E5-47ED-BBE0-8BDB11D652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1" authorId="0" shapeId="0" xr:uid="{23F38523-A1BC-497B-A258-738E9B091E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2" authorId="0" shapeId="0" xr:uid="{02622BB5-9BD4-4D0B-BF4D-0D469B027E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2" authorId="0" shapeId="0" xr:uid="{70E7548E-88ED-4592-957C-491739FC8B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2" authorId="0" shapeId="0" xr:uid="{4585E1D6-2BEC-4523-8AC3-CF2924BA49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3" authorId="0" shapeId="0" xr:uid="{61E8D481-B4DA-4DD6-80DE-8F942147CA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3" authorId="0" shapeId="0" xr:uid="{F9996F8F-FB79-4515-AEDD-9410EA7083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53" authorId="0" shapeId="0" xr:uid="{91DDA048-947A-4A75-BA74-E1B4C76CAF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4" authorId="0" shapeId="0" xr:uid="{AF4B9323-96CF-4643-B7FE-B1E6234CCC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4" authorId="0" shapeId="0" xr:uid="{E82C7620-A6B9-4124-9040-8480BBEAAA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5" authorId="0" shapeId="0" xr:uid="{05708FC4-8001-4960-9296-3A8037C3FA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55" authorId="0" shapeId="0" xr:uid="{BBD81C20-83D4-42D5-BD41-1CECB14728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5" authorId="0" shapeId="0" xr:uid="{50159979-5D61-4E55-9041-FCA9040A3A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5" authorId="0" shapeId="0" xr:uid="{3A9E839C-D924-4BC3-B25D-4E59A4B1F9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6" authorId="0" shapeId="0" xr:uid="{BB4955E3-B518-4878-B579-3B7F254897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6" authorId="0" shapeId="0" xr:uid="{7F6E1344-425B-4292-9EB0-850992A439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6" authorId="0" shapeId="0" xr:uid="{D7CEEF31-36C8-4DCD-BB02-233725AA07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7" authorId="0" shapeId="0" xr:uid="{065AE9B0-4A3A-4CE0-A9AF-E3D239EDE9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7" authorId="0" shapeId="0" xr:uid="{BD1A7DD8-937D-4DB0-9E80-0E694AD4FA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7" authorId="0" shapeId="0" xr:uid="{4EC4748D-ABA0-4341-8A27-159F42AC57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58" authorId="0" shapeId="0" xr:uid="{A6E986B8-A620-48BA-AAB1-2DEB6D88EF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8" authorId="0" shapeId="0" xr:uid="{D58BC35E-D5C6-413B-A094-68AF860A0B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8" authorId="0" shapeId="0" xr:uid="{8A9F409E-CE67-4AB7-A72A-B4FD238C58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59" authorId="0" shapeId="0" xr:uid="{CF74FE4A-67CA-4DC9-8BC3-D007513168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59" authorId="0" shapeId="0" xr:uid="{39CA7C0F-477C-4D16-BA8A-E45CBD951B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0" authorId="0" shapeId="0" xr:uid="{C656DBAD-A081-47D6-9D97-E5F9234C14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0" authorId="0" shapeId="0" xr:uid="{2243B630-0D09-440B-911F-DF2449D414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61" authorId="0" shapeId="0" xr:uid="{D95209E5-DA61-4C9D-8535-B0542A74AD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1" authorId="0" shapeId="0" xr:uid="{32FEE884-7EC7-477F-8B6E-D7806E24FC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62" authorId="0" shapeId="0" xr:uid="{931D7AD7-5104-4579-A96A-BC6A3CD2AA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2" authorId="0" shapeId="0" xr:uid="{384D1AA7-67B0-43C7-8D95-E475C3ED75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63" authorId="0" shapeId="0" xr:uid="{7BA24BF9-7B7E-4612-87A8-6ED7084C20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4" authorId="0" shapeId="0" xr:uid="{209AA24E-FC5A-4987-80FA-96B6636339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5" authorId="0" shapeId="0" xr:uid="{D9896418-A84C-440A-9C4F-F74F5BF5BB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5" authorId="0" shapeId="0" xr:uid="{3B5D3FEB-FAF7-428C-BDE7-CEFA87F8F1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66" authorId="0" shapeId="0" xr:uid="{4C540047-F4F0-4202-BE54-0F012652FF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6" authorId="0" shapeId="0" xr:uid="{7625F699-F8E7-419E-A630-7D28240C04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6" authorId="0" shapeId="0" xr:uid="{51F91D26-4502-46E3-B916-29E3CFE983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67" authorId="0" shapeId="0" xr:uid="{79EB463B-796F-4EAD-B320-0C8D404632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67" authorId="0" shapeId="0" xr:uid="{C6152E0A-6E47-415F-B645-D58ECE771F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67" authorId="0" shapeId="0" xr:uid="{779FD00A-F209-4C7A-887F-A0238A0486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67" authorId="0" shapeId="0" xr:uid="{A8CC0C17-4B8F-4F89-AB75-4DE0C8DBC7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7" authorId="0" shapeId="0" xr:uid="{68CA565B-7925-49F7-803F-FFDFC6E2F2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7" authorId="0" shapeId="0" xr:uid="{39E2425E-6DDF-424A-ABA6-51CD068A7B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68" authorId="0" shapeId="0" xr:uid="{7C6B1686-9145-4EAE-AA37-0BE1697F42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8" authorId="0" shapeId="0" xr:uid="{C4F4A798-5CD7-4D0C-9D7B-427BAFF2A7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8" authorId="0" shapeId="0" xr:uid="{7F9D9CB8-5125-4B91-975F-27EB617853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69" authorId="0" shapeId="0" xr:uid="{0D090F4B-D48B-4474-9BE4-34A003E4C7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69" authorId="0" shapeId="0" xr:uid="{13EA1A5E-5E4C-46E9-9E4E-DFDABAB7B7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69" authorId="0" shapeId="0" xr:uid="{0D1B8929-551C-4F55-B687-AC47275FF6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70" authorId="0" shapeId="0" xr:uid="{617BA3B7-EB40-438A-9DC8-DCBF21914D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70" authorId="0" shapeId="0" xr:uid="{D576A614-429D-499C-AD49-0D118D0EE9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71" authorId="0" shapeId="0" xr:uid="{720C4341-CDAB-4DA3-89FB-714C6B5CDF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71" authorId="0" shapeId="0" xr:uid="{8A0F33A2-7DF4-408B-85F7-BE4D3D503D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72" authorId="0" shapeId="0" xr:uid="{4ADB3D32-8AC4-40C3-9EF4-A5A8346E4F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<sst xmlns="http://schemas.openxmlformats.org/spreadsheetml/2006/main" count="1904" uniqueCount="295">
  <si>
    <t>Australia ;  All Families ;</t>
  </si>
  <si>
    <t>Australia ;  All Families ;  With dependants ;</t>
  </si>
  <si>
    <t>Australia ;  All Families ;  &gt; With children under 15 ;</t>
  </si>
  <si>
    <t>Australia ;  All Families ;  Without dependants ;</t>
  </si>
  <si>
    <t>Australia ;  &gt; Couple families ;</t>
  </si>
  <si>
    <t>Australia ;  &gt; Couple families ;  With dependants ;</t>
  </si>
  <si>
    <t>Australia ;  &gt; Couple families ;  &gt; With children under 15 ;</t>
  </si>
  <si>
    <t>Australia ;  &gt; Couple families ;  Without dependants ;</t>
  </si>
  <si>
    <t>Australia ;  &gt; One parent families ;</t>
  </si>
  <si>
    <t>Australia ;  &gt; One parent families ;  With dependants ;</t>
  </si>
  <si>
    <t>Australia ;  &gt; One parent families ;  &gt; With children under 15 ;</t>
  </si>
  <si>
    <t>Australia ;  &gt; One parent families ;  Without dependants ;</t>
  </si>
  <si>
    <t>Australia ;  &gt; Other families ;</t>
  </si>
  <si>
    <t>&gt; New South Wales ;  All Families ;</t>
  </si>
  <si>
    <t>&gt; New South Wales ;  All Families ;  With dependants ;</t>
  </si>
  <si>
    <t>&gt; New South Wales ;  All Families ;  &gt; With children under 15 ;</t>
  </si>
  <si>
    <t>&gt; New South Wales ;  All Families ;  Without dependants ;</t>
  </si>
  <si>
    <t>&gt; New South Wales ;  &gt; Couple families ;</t>
  </si>
  <si>
    <t>&gt; New South Wales ;  &gt; Couple families ;  With dependants ;</t>
  </si>
  <si>
    <t>&gt; New South Wales ;  &gt; Couple families ;  &gt; With children under 15 ;</t>
  </si>
  <si>
    <t>&gt; New South Wales ;  &gt; Couple families ;  Without dependants ;</t>
  </si>
  <si>
    <t>&gt; New South Wales ;  &gt; One parent families ;</t>
  </si>
  <si>
    <t>&gt; New South Wales ;  &gt; One parent families ;  With dependants ;</t>
  </si>
  <si>
    <t>&gt; New South Wales ;  &gt; One parent families ;  &gt; With children under 15 ;</t>
  </si>
  <si>
    <t>&gt; New South Wales ;  &gt; One parent families ;  Without dependants ;</t>
  </si>
  <si>
    <t>&gt; New South Wales ;  &gt; Other families ;</t>
  </si>
  <si>
    <t>&gt; Victoria ;  All Families ;</t>
  </si>
  <si>
    <t>&gt; Victoria ;  All Families ;  With dependants ;</t>
  </si>
  <si>
    <t>&gt; Victoria ;  All Families ;  &gt; With children under 15 ;</t>
  </si>
  <si>
    <t>&gt; Victoria ;  All Families ;  Without dependants ;</t>
  </si>
  <si>
    <t>&gt; Victoria ;  &gt; Couple families ;</t>
  </si>
  <si>
    <t>&gt; Victoria ;  &gt; Couple families ;  With dependants ;</t>
  </si>
  <si>
    <t>&gt; Victoria ;  &gt; Couple families ;  &gt; With children under 15 ;</t>
  </si>
  <si>
    <t>&gt; Victoria ;  &gt; Couple families ;  Without dependants ;</t>
  </si>
  <si>
    <t>&gt; Victoria ;  &gt; One parent families ;</t>
  </si>
  <si>
    <t>&gt; Victoria ;  &gt; One parent families ;  With dependants ;</t>
  </si>
  <si>
    <t>&gt; Victoria ;  &gt; One parent families ;  &gt; With children under 15 ;</t>
  </si>
  <si>
    <t>&gt; Victoria ;  &gt; One parent families ;  Without dependants ;</t>
  </si>
  <si>
    <t>&gt; Victoria ;  &gt; Other families ;</t>
  </si>
  <si>
    <t>&gt; Queensland ;  All Families ;</t>
  </si>
  <si>
    <t>&gt; Queensland ;  All Families ;  With dependants ;</t>
  </si>
  <si>
    <t>&gt; Queensland ;  All Families ;  &gt; With children under 15 ;</t>
  </si>
  <si>
    <t>&gt; Queensland ;  All Families ;  Without dependants ;</t>
  </si>
  <si>
    <t>&gt; Queensland ;  &gt; Couple families ;</t>
  </si>
  <si>
    <t>&gt; Queensland ;  &gt; Couple families ;  With dependants ;</t>
  </si>
  <si>
    <t>&gt; Queensland ;  &gt; Couple families ;  &gt; With children under 15 ;</t>
  </si>
  <si>
    <t>&gt; Queensland ;  &gt; Couple families ;  Without dependants ;</t>
  </si>
  <si>
    <t>&gt; Queensland ;  &gt; One parent families ;</t>
  </si>
  <si>
    <t>&gt; Queensland ;  &gt; One parent families ;  With dependants ;</t>
  </si>
  <si>
    <t>&gt; Queensland ;  &gt; One parent families ;  &gt; With children under 15 ;</t>
  </si>
  <si>
    <t>&gt; Queensland ;  &gt; One parent families ;  Without dependants ;</t>
  </si>
  <si>
    <t>&gt; Queensland ;  &gt; Other families ;</t>
  </si>
  <si>
    <t>&gt; South Australia ;  All Families ;</t>
  </si>
  <si>
    <t>&gt; South Australia ;  All Families ;  With dependants ;</t>
  </si>
  <si>
    <t>&gt; South Australia ;  All Families ;  &gt; With children under 15 ;</t>
  </si>
  <si>
    <t>&gt; South Australia ;  All Families ;  Without dependants ;</t>
  </si>
  <si>
    <t>&gt; South Australia ;  &gt; Couple families ;</t>
  </si>
  <si>
    <t>&gt; South Australia ;  &gt; Couple families ;  With dependants ;</t>
  </si>
  <si>
    <t>&gt; South Australia ;  &gt; Couple families ;  &gt; With children under 15 ;</t>
  </si>
  <si>
    <t>&gt; South Australia ;  &gt; Couple families ;  Without dependants ;</t>
  </si>
  <si>
    <t>&gt; South Australia ;  &gt; One parent families ;</t>
  </si>
  <si>
    <t>&gt; South Australia ;  &gt; One parent families ;  With dependants ;</t>
  </si>
  <si>
    <t>&gt; South Australia ;  &gt; One parent families ;  &gt; With children under 15 ;</t>
  </si>
  <si>
    <t>&gt; South Australia ;  &gt; One parent families ;  Without dependants ;</t>
  </si>
  <si>
    <t>&gt; South Australia ;  &gt; Other families ;</t>
  </si>
  <si>
    <t>&gt; Western Australia ;  All Families ;</t>
  </si>
  <si>
    <t>&gt; Western Australia ;  All Families ;  With dependants ;</t>
  </si>
  <si>
    <t>&gt; Western Australia ;  All Families ;  &gt; With children under 15 ;</t>
  </si>
  <si>
    <t>&gt; Western Australia ;  All Families ;  Without dependants ;</t>
  </si>
  <si>
    <t>&gt; Western Australia ;  &gt; Couple families ;</t>
  </si>
  <si>
    <t>&gt; Western Australia ;  &gt; Couple families ;  With dependants ;</t>
  </si>
  <si>
    <t>&gt; Western Australia ;  &gt; Couple families ;  &gt; With children under 15 ;</t>
  </si>
  <si>
    <t>&gt; Western Australia ;  &gt; Couple families ;  Without dependants ;</t>
  </si>
  <si>
    <t>&gt; Western Australia ;  &gt; One parent families ;</t>
  </si>
  <si>
    <t>&gt; Western Australia ;  &gt; One parent families ;  With dependants ;</t>
  </si>
  <si>
    <t>&gt; Western Australia ;  &gt; One parent families ;  &gt; With children under 15 ;</t>
  </si>
  <si>
    <t>&gt; Western Australia ;  &gt; One parent families ;  Without dependants ;</t>
  </si>
  <si>
    <t>&gt; Western Australia ;  &gt; Other families ;</t>
  </si>
  <si>
    <t>&gt; Tasmania ;  All Families ;</t>
  </si>
  <si>
    <t>&gt; Tasmania ;  All Families ;  With dependants ;</t>
  </si>
  <si>
    <t>&gt; Tasmania ;  All Families ;  &gt; With children under 15 ;</t>
  </si>
  <si>
    <t>&gt; Tasmania ;  All Families ;  Without dependants ;</t>
  </si>
  <si>
    <t>&gt; Tasmania ;  &gt; Couple families ;</t>
  </si>
  <si>
    <t>&gt; Tasmania ;  &gt; Couple families ;  With dependants ;</t>
  </si>
  <si>
    <t>&gt; Tasmania ;  &gt; Couple families ;  &gt; With children under 15 ;</t>
  </si>
  <si>
    <t>&gt; Tasmania ;  &gt; Couple families ;  Without dependants ;</t>
  </si>
  <si>
    <t>&gt; Tasmania ;  &gt; One parent families ;</t>
  </si>
  <si>
    <t>&gt; Tasmania ;  &gt; One parent families ;  With dependants ;</t>
  </si>
  <si>
    <t>&gt; Tasmania ;  &gt; One parent families ;  &gt; With children under 15 ;</t>
  </si>
  <si>
    <t>&gt; Tasmania ;  &gt; One parent families ;  Without dependants ;</t>
  </si>
  <si>
    <t>&gt; Tasmania ;  &gt; Other families ;</t>
  </si>
  <si>
    <t>&gt; Northern Territory ;  All Families ;</t>
  </si>
  <si>
    <t>&gt; Northern Territory ;  All Families ;  With dependants ;</t>
  </si>
  <si>
    <t>&gt; Northern Territory ;  All Families ;  &gt; With children under 15 ;</t>
  </si>
  <si>
    <t>&gt; Northern Territory ;  All Families ;  Without dependants ;</t>
  </si>
  <si>
    <t>&gt; Northern Territory ;  &gt; Couple families ;</t>
  </si>
  <si>
    <t>&gt; Northern Territory ;  &gt; Couple families ;  With dependants ;</t>
  </si>
  <si>
    <t>&gt; Northern Territory ;  &gt; Couple families ;  &gt; With children under 15 ;</t>
  </si>
  <si>
    <t>&gt; Northern Territory ;  &gt; Couple families ;  Without dependants ;</t>
  </si>
  <si>
    <t>&gt; Northern Territory ;  &gt; One parent families ;</t>
  </si>
  <si>
    <t>&gt; Northern Territory ;  &gt; One parent families ;  With dependants ;</t>
  </si>
  <si>
    <t>&gt; Northern Territory ;  &gt; One parent families ;  &gt; With children under 15 ;</t>
  </si>
  <si>
    <t>&gt; Northern Territory ;  &gt; One parent families ;  Without dependants ;</t>
  </si>
  <si>
    <t>&gt; Northern Territory ;  &gt; Other families ;</t>
  </si>
  <si>
    <t>&gt; Australian Capital Territory ;  All Families ;</t>
  </si>
  <si>
    <t>&gt; Australian Capital Territory ;  All Families ;  With dependants ;</t>
  </si>
  <si>
    <t>&gt; Australian Capital Territory ;  All Families ;  &gt; With children under 15 ;</t>
  </si>
  <si>
    <t>&gt; Australian Capital Territory ;  All Families ;  Without dependants ;</t>
  </si>
  <si>
    <t>&gt; Australian Capital Territory ;  &gt; Couple families ;</t>
  </si>
  <si>
    <t>&gt; Australian Capital Territory ;  &gt; Couple families ;  With dependants ;</t>
  </si>
  <si>
    <t>&gt; Australian Capital Territory ;  &gt; Couple families ;  &gt; With children under 15 ;</t>
  </si>
  <si>
    <t>&gt; Australian Capital Territory ;  &gt; Couple families ;  Without dependants ;</t>
  </si>
  <si>
    <t>&gt; Australian Capital Territory ;  &gt; One parent families ;</t>
  </si>
  <si>
    <t>&gt; Australian Capital Territory ;  &gt; One parent families ;  With dependants ;</t>
  </si>
  <si>
    <t>&gt; Australian Capital Territory ;  &gt; One parent families ;  &gt; With children under 15 ;</t>
  </si>
  <si>
    <t>&gt; Australian Capital Territory ;  &gt; One parent families ;  Without dependants ;</t>
  </si>
  <si>
    <t>&gt; Australian Capital Territory ;  &gt; Other families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</si>
  <si>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</si>
  <si>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</si>
  <si>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</si>
  <si>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</si>
  <si>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</si>
  <si>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</si>
  <si>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</si>
  <si>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</si>
  <si>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</si>
  <si>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</si>
  <si>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</si>
  <si>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</si>
  <si>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Month</t>
  </si>
  <si>
    <t>A129182566K</t>
  </si>
  <si>
    <t>A129182522J</t>
  </si>
  <si>
    <t>A129182570A</t>
  </si>
  <si>
    <t>A129182574K</t>
  </si>
  <si>
    <t>A129182526T</t>
  </si>
  <si>
    <t>A129182530J</t>
  </si>
  <si>
    <t>A129182558K</t>
  </si>
  <si>
    <t>A129182510X</t>
  </si>
  <si>
    <t>A129182538A</t>
  </si>
  <si>
    <t>A129182542T</t>
  </si>
  <si>
    <t>A129182594V</t>
  </si>
  <si>
    <t>A129182494K</t>
  </si>
  <si>
    <t>A129182554A</t>
  </si>
  <si>
    <t>A129182218R</t>
  </si>
  <si>
    <t>A129182174X</t>
  </si>
  <si>
    <t>A129182222F</t>
  </si>
  <si>
    <t>A129182226R</t>
  </si>
  <si>
    <t>A129182178J</t>
  </si>
  <si>
    <t>A129182182X</t>
  </si>
  <si>
    <t>A129182210W</t>
  </si>
  <si>
    <t>A129182162R</t>
  </si>
  <si>
    <t>A129182190X</t>
  </si>
  <si>
    <t>A129182194J</t>
  </si>
  <si>
    <t>A129182246X</t>
  </si>
  <si>
    <t>A129182146R</t>
  </si>
  <si>
    <t>A129182206F</t>
  </si>
  <si>
    <t>A129181754A</t>
  </si>
  <si>
    <t>A129181710X</t>
  </si>
  <si>
    <t>A129181758K</t>
  </si>
  <si>
    <t>A129181762A</t>
  </si>
  <si>
    <t>A129181714J</t>
  </si>
  <si>
    <t>A129181718T</t>
  </si>
  <si>
    <t>A129181746A</t>
  </si>
  <si>
    <t>A129181698V</t>
  </si>
  <si>
    <t>A129181726T</t>
  </si>
  <si>
    <t>A129181730J</t>
  </si>
  <si>
    <t>A129181782K</t>
  </si>
  <si>
    <t>A129181682A</t>
  </si>
  <si>
    <t>A129181742T</t>
  </si>
  <si>
    <t>A129182334X</t>
  </si>
  <si>
    <t>A129182290J</t>
  </si>
  <si>
    <t>A129182338J</t>
  </si>
  <si>
    <t>A129182342X</t>
  </si>
  <si>
    <t>A129182294T</t>
  </si>
  <si>
    <t>A129182298A</t>
  </si>
  <si>
    <t>A129182326X</t>
  </si>
  <si>
    <t>A129182278T</t>
  </si>
  <si>
    <t>A129182306R</t>
  </si>
  <si>
    <t>A129182310F</t>
  </si>
  <si>
    <t>A129182362J</t>
  </si>
  <si>
    <t>A129182262X</t>
  </si>
  <si>
    <t>A129182322R</t>
  </si>
  <si>
    <t>A129182450J</t>
  </si>
  <si>
    <t>A129182406X</t>
  </si>
  <si>
    <t>A129182454T</t>
  </si>
  <si>
    <t>A129182458A</t>
  </si>
  <si>
    <t>A129182410R</t>
  </si>
  <si>
    <t>A129182414X</t>
  </si>
  <si>
    <t>A129182442J</t>
  </si>
  <si>
    <t>A129182394A</t>
  </si>
  <si>
    <t>A129182422X</t>
  </si>
  <si>
    <t>A129182426J</t>
  </si>
  <si>
    <t>A129182478K</t>
  </si>
  <si>
    <t>A129182378A</t>
  </si>
  <si>
    <t>A129182438T</t>
  </si>
  <si>
    <t>A129181870K</t>
  </si>
  <si>
    <t>A129181826A</t>
  </si>
  <si>
    <t>A129181874V</t>
  </si>
  <si>
    <t>A129181878C</t>
  </si>
  <si>
    <t>A129181830T</t>
  </si>
  <si>
    <t>A129181834A</t>
  </si>
  <si>
    <t>A129181862K</t>
  </si>
  <si>
    <t>A129181814T</t>
  </si>
  <si>
    <t>A129181842A</t>
  </si>
  <si>
    <t>A129181846K</t>
  </si>
  <si>
    <t>A129181898L</t>
  </si>
  <si>
    <t>A129181798C</t>
  </si>
  <si>
    <t>A129181858V</t>
  </si>
  <si>
    <t>A129181986L</t>
  </si>
  <si>
    <t>A129181942K</t>
  </si>
  <si>
    <t>A129181990C</t>
  </si>
  <si>
    <t>A129181994L</t>
  </si>
  <si>
    <t>A129181946V</t>
  </si>
  <si>
    <t>A129181950K</t>
  </si>
  <si>
    <t>A129181978L</t>
  </si>
  <si>
    <t>A129181930A</t>
  </si>
  <si>
    <t>A129181958C</t>
  </si>
  <si>
    <t>A129181962V</t>
  </si>
  <si>
    <t>A129182014L</t>
  </si>
  <si>
    <t>A129181914A</t>
  </si>
  <si>
    <t>A129181974C</t>
  </si>
  <si>
    <t>A129182102L</t>
  </si>
  <si>
    <t>A129182058R</t>
  </si>
  <si>
    <t>A129182106W</t>
  </si>
  <si>
    <t>A129182110L</t>
  </si>
  <si>
    <t>A129182062F</t>
  </si>
  <si>
    <t>A129182066R</t>
  </si>
  <si>
    <t>A129182094X</t>
  </si>
  <si>
    <t>A129182046F</t>
  </si>
  <si>
    <t>A129182074R</t>
  </si>
  <si>
    <t>A129182078X</t>
  </si>
  <si>
    <t>A129182130W</t>
  </si>
  <si>
    <t>A129182030L</t>
  </si>
  <si>
    <t>A129182090R</t>
  </si>
  <si>
    <t>A129181638T</t>
  </si>
  <si>
    <t>A129181594A</t>
  </si>
  <si>
    <t>A129181642J</t>
  </si>
  <si>
    <t>A129181646T</t>
  </si>
  <si>
    <t>A129181598K</t>
  </si>
  <si>
    <t>A129181602R</t>
  </si>
  <si>
    <t>A129181630X</t>
  </si>
  <si>
    <t>A129181582T</t>
  </si>
  <si>
    <t>A129181610R</t>
  </si>
  <si>
    <t>A129181614X</t>
  </si>
  <si>
    <t>A129181666A</t>
  </si>
  <si>
    <t>A129181566T</t>
  </si>
  <si>
    <t>A129181626J</t>
  </si>
  <si>
    <t>Time Series Workbook</t>
  </si>
  <si>
    <t>6224.0.55.001 Labour Force Status of Families</t>
  </si>
  <si>
    <t>Table 2. Families by state and territory</t>
  </si>
  <si>
    <t>E N Q U I R I E S</t>
  </si>
  <si>
    <t>Enquiries</t>
  </si>
  <si>
    <t>Data Item Description</t>
  </si>
  <si>
    <t>No. Obs.</t>
  </si>
  <si>
    <t>Freq.</t>
  </si>
  <si>
    <t>© Commonwealth of Australia  2022</t>
  </si>
  <si>
    <t>Series C - Original estimation method</t>
  </si>
  <si>
    <t>Series D - Revised estimation method</t>
  </si>
  <si>
    <t>3,6,9,12</t>
  </si>
  <si>
    <t>3,6,7,9,11,12</t>
  </si>
  <si>
    <t>3,6,7,9,12</t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</si>
  <si>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</si>
  <si>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</si>
  <si>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Methodology</t>
  </si>
  <si>
    <t>Summary</t>
  </si>
  <si>
    <t>Labour Force Status of Families, Jun 2022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</si>
  <si>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</si>
  <si>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Time Series Index</t>
  </si>
  <si>
    <t>Index</t>
  </si>
  <si>
    <t>Table 2 - Families by state and territory, June 2022</t>
  </si>
  <si>
    <t>Table 2</t>
  </si>
  <si>
    <t>Tables</t>
  </si>
  <si>
    <t>Contents</t>
  </si>
  <si>
    <t>Released at 11:30 am (Canberra time) Tue 18 Oct 2022</t>
  </si>
  <si>
    <t>© Commonwealth of Australia 2022</t>
  </si>
  <si>
    <t>Other families</t>
  </si>
  <si>
    <t>One parent families</t>
  </si>
  <si>
    <t>Couple families</t>
  </si>
  <si>
    <t>Australian families</t>
  </si>
  <si>
    <t>Australian Capital Territory families</t>
  </si>
  <si>
    <t>Northern Territory families</t>
  </si>
  <si>
    <t>Tasmanian families</t>
  </si>
  <si>
    <t>Western Australian families</t>
  </si>
  <si>
    <t>South Australian families</t>
  </si>
  <si>
    <t>Queensland families</t>
  </si>
  <si>
    <t>Victorian families</t>
  </si>
  <si>
    <t>New South Wales families</t>
  </si>
  <si>
    <t>'000</t>
  </si>
  <si>
    <t>Families without dependants</t>
  </si>
  <si>
    <t>Families with children aged 0-14 years</t>
  </si>
  <si>
    <t>Families with dependants aged 0-24 years</t>
  </si>
  <si>
    <t>All families</t>
  </si>
  <si>
    <t>Series A - Dependants 0-20 years</t>
  </si>
  <si>
    <t>Series B - Dependants 0-24 years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</si>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</sst>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;\-0.0;0.0;@"/>
    <numFmt numFmtId="166" formatCode="#,##0.0"/>
  </numFmts>
  <fonts count="3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sz val="10"/>
      <name val="Arial"/>
      <family val="2"/>
    </font>
    <font>
      <i/>
      <sz val="8"/>
      <name val="FrnkGothITC Bk BT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21" fillId="0" borderId="0"/>
    <xf numFmtId="0" fontId="12" fillId="0" borderId="0"/>
    <xf numFmtId="0" fontId="9" fillId="0" borderId="0"/>
    <xf numFmtId="0" fontId="21" fillId="0" borderId="0">
      <alignment horizontal="right"/>
    </xf>
    <xf numFmtId="0" fontId="26" fillId="0" borderId="0">
      <alignment horizontal="center"/>
    </xf>
    <xf numFmtId="0" fontId="26" fillId="0" borderId="0">
      <alignment horizontal="center" vertical="center" wrapText="1"/>
    </xf>
    <xf numFmtId="0" fontId="28" fillId="0" borderId="0">
      <alignment horizontal="left"/>
    </xf>
  </cellStyleXfs>
  <cellXfs count="5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/>
    <xf numFmtId="0" fontId="10" fillId="0" borderId="0" xfId="2"/>
    <xf numFmtId="0" fontId="11" fillId="0" borderId="0" xfId="2" applyFont="1" applyAlignment="1">
      <alignment horizontal="left"/>
    </xf>
    <xf numFmtId="0" fontId="12" fillId="0" borderId="0" xfId="3"/>
    <xf numFmtId="0" fontId="15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4" fillId="0" borderId="0" xfId="4" applyFont="1" applyAlignment="1">
      <alignment horizontal="center"/>
    </xf>
    <xf numFmtId="0" fontId="20" fillId="0" borderId="0" xfId="2" applyFont="1" applyAlignment="1">
      <alignment horizontal="left"/>
    </xf>
    <xf numFmtId="0" fontId="22" fillId="0" borderId="0" xfId="5" applyFont="1" applyAlignment="1">
      <alignment horizontal="left" vertical="center"/>
    </xf>
    <xf numFmtId="166" fontId="19" fillId="0" borderId="0" xfId="6" applyNumberFormat="1" applyFont="1" applyAlignment="1">
      <alignment horizontal="right"/>
    </xf>
    <xf numFmtId="0" fontId="23" fillId="0" borderId="0" xfId="6" applyFont="1"/>
    <xf numFmtId="0" fontId="12" fillId="0" borderId="0" xfId="6"/>
    <xf numFmtId="0" fontId="24" fillId="0" borderId="0" xfId="1" applyFont="1" applyAlignment="1">
      <alignment horizontal="left"/>
    </xf>
    <xf numFmtId="0" fontId="21" fillId="0" borderId="0" xfId="7" applyFont="1" applyAlignment="1">
      <alignment horizontal="left" indent="2"/>
    </xf>
    <xf numFmtId="0" fontId="22" fillId="0" borderId="0" xfId="6" applyFont="1"/>
    <xf numFmtId="0" fontId="21" fillId="0" borderId="0" xfId="3" applyFont="1" applyAlignment="1">
      <alignment horizontal="right"/>
    </xf>
    <xf numFmtId="165" fontId="1" fillId="0" borderId="0" xfId="0" applyNumberFormat="1" applyFont="1"/>
    <xf numFmtId="0" fontId="21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166" fontId="21" fillId="0" borderId="0" xfId="8" applyNumberFormat="1">
      <alignment horizontal="right"/>
    </xf>
    <xf numFmtId="166" fontId="25" fillId="0" borderId="0" xfId="8" applyNumberFormat="1" applyFont="1">
      <alignment horizontal="right"/>
    </xf>
    <xf numFmtId="0" fontId="26" fillId="0" borderId="0" xfId="9">
      <alignment horizontal="center"/>
    </xf>
    <xf numFmtId="17" fontId="25" fillId="0" borderId="0" xfId="10" quotePrefix="1" applyNumberFormat="1" applyFont="1" applyAlignment="1">
      <alignment horizontal="right" wrapText="1"/>
    </xf>
    <xf numFmtId="0" fontId="27" fillId="3" borderId="1" xfId="6" applyFont="1" applyFill="1" applyBorder="1" applyAlignment="1">
      <alignment vertical="center"/>
    </xf>
    <xf numFmtId="1" fontId="29" fillId="3" borderId="1" xfId="1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22" fillId="3" borderId="0" xfId="5" applyFont="1" applyFill="1" applyAlignment="1">
      <alignment horizontal="left" vertical="center" indent="11"/>
    </xf>
    <xf numFmtId="49" fontId="6" fillId="3" borderId="0" xfId="0" applyNumberFormat="1" applyFont="1" applyFill="1" applyAlignment="1">
      <alignment horizontal="left" indent="11"/>
    </xf>
    <xf numFmtId="0" fontId="5" fillId="2" borderId="0" xfId="0" applyFont="1" applyFill="1" applyAlignment="1">
      <alignment horizontal="left" indent="11"/>
    </xf>
    <xf numFmtId="166" fontId="21" fillId="0" borderId="0" xfId="8" applyNumberFormat="1" applyFo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16" fillId="0" borderId="0" xfId="2" applyFont="1" applyAlignment="1">
      <alignment horizontal="left"/>
    </xf>
    <xf numFmtId="0" fontId="18" fillId="0" borderId="2" xfId="2" applyFont="1" applyBorder="1" applyAlignment="1">
      <alignment horizontal="left"/>
    </xf>
    <xf numFmtId="0" fontId="14" fillId="0" borderId="0" xfId="4" applyFont="1"/>
    <xf numFmtId="49" fontId="6" fillId="3" borderId="0" xfId="0" applyNumberFormat="1" applyFont="1" applyFill="1" applyAlignment="1">
      <alignment horizontal="left" vertical="top" wrapText="1" indent="11"/>
    </xf>
    <xf numFmtId="0" fontId="6" fillId="3" borderId="0" xfId="0" applyFont="1" applyFill="1" applyAlignment="1">
      <alignment horizontal="left" vertical="top" wrapText="1" indent="11"/>
    </xf>
    <xf numFmtId="0" fontId="27" fillId="3" borderId="1" xfId="11" applyFont="1" applyFill="1" applyBorder="1" applyAlignment="1">
      <alignment horizontal="left" vertical="center" indent="13"/>
    </xf>
  </cellXfs>
  <cellStyles count="12">
    <cellStyle name="Hyperlink" xfId="1" builtinId="8"/>
    <cellStyle name="Hyperlink 2" xfId="4" xr:uid="{47EE70C8-73D4-4197-BAA1-277A1598852A}"/>
    <cellStyle name="Normal" xfId="0" builtinId="0"/>
    <cellStyle name="Normal 10" xfId="3" xr:uid="{8CC8413E-DF95-4E9C-9EA1-5F6A89F50C19}"/>
    <cellStyle name="Normal 2" xfId="6" xr:uid="{348B6E60-A72F-46BC-9DA5-C02616E3D2EE}"/>
    <cellStyle name="Normal 2 2 2" xfId="7" xr:uid="{7E40F2C4-496E-4098-A32E-207672B1E7A6}"/>
    <cellStyle name="Normal 2 4" xfId="2" xr:uid="{F2ED7222-3011-47FC-BB12-9BB442103E20}"/>
    <cellStyle name="Normal 3 5 4" xfId="5" xr:uid="{479CF5BF-71E5-4853-A89A-E08DC78BE3C1}"/>
    <cellStyle name="Style1" xfId="11" xr:uid="{88CE8B48-0A90-4FC5-9111-683CA1A6384F}"/>
    <cellStyle name="Style4" xfId="9" xr:uid="{B9AE33FA-BB72-476D-A0FD-F634978F5EDD}"/>
    <cellStyle name="Style5" xfId="10" xr:uid="{135E2CF0-7EFE-4CC3-A430-3692CA25C59E}"/>
    <cellStyle name="Style7 5" xfId="8" xr:uid="{027D0119-35F4-4DBA-8E7C-0E4403BE1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9EBED1F4-2A01-4C27-A9F0-F6BCC3911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C1B84808-067E-45F1-96F3-8D1B9D1C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2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EBBE-14C7-4236-B824-581BB8568B33}">
  <dimension ref="A1:L25"/>
  <sheetViews>
    <sheetView showGridLines="0" tabSelected="1" workbookViewId="0">
      <pane ySplit="7" topLeftCell="A8" activePane="bottomLeft" state="frozen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11"/>
      <c r="B1" s="11"/>
      <c r="C1" s="11"/>
      <c r="D1" s="11"/>
      <c r="E1" s="11"/>
    </row>
    <row r="2" spans="1:12">
      <c r="A2" s="11"/>
      <c r="B2" s="13" t="s">
        <v>247</v>
      </c>
      <c r="C2" s="12"/>
      <c r="D2" s="12"/>
      <c r="E2" s="12"/>
    </row>
    <row r="3" spans="1:12" ht="12" customHeight="1">
      <c r="A3" s="11"/>
      <c r="B3" s="12"/>
      <c r="C3" s="12"/>
      <c r="D3" s="12"/>
      <c r="E3" s="12"/>
    </row>
    <row r="4" spans="1:12">
      <c r="A4" s="11"/>
      <c r="B4" s="12"/>
      <c r="C4" s="12"/>
      <c r="D4" s="12"/>
      <c r="E4" s="12"/>
    </row>
    <row r="5" spans="1:12" ht="15.75">
      <c r="A5" s="11"/>
      <c r="B5" s="14" t="s">
        <v>248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75" customHeight="1">
      <c r="A6" s="11"/>
      <c r="B6" s="52" t="s">
        <v>249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.75" customHeight="1">
      <c r="A7" s="11"/>
      <c r="B7" s="28" t="s">
        <v>273</v>
      </c>
      <c r="C7" s="11"/>
      <c r="D7" s="11"/>
      <c r="E7" s="11"/>
    </row>
    <row r="8" spans="1:12">
      <c r="A8" s="23"/>
      <c r="B8" s="23"/>
      <c r="C8" s="23"/>
      <c r="D8" s="11"/>
      <c r="E8" s="11"/>
    </row>
    <row r="9" spans="1:12" ht="15.75">
      <c r="A9" s="21"/>
      <c r="B9" s="53" t="s">
        <v>272</v>
      </c>
      <c r="C9" s="53"/>
      <c r="D9" s="11"/>
      <c r="E9" s="11"/>
    </row>
    <row r="10" spans="1:12">
      <c r="A10" s="21"/>
      <c r="B10" s="27" t="s">
        <v>271</v>
      </c>
      <c r="C10" s="21"/>
      <c r="D10" s="11"/>
      <c r="E10" s="11"/>
    </row>
    <row r="11" spans="1:12">
      <c r="A11" s="21"/>
      <c r="B11" s="26" t="s">
        <v>270</v>
      </c>
      <c r="C11" s="25" t="s">
        <v>269</v>
      </c>
      <c r="D11" s="11"/>
      <c r="E11" s="11"/>
    </row>
    <row r="12" spans="1:12">
      <c r="A12" s="21"/>
      <c r="B12" s="26" t="s">
        <v>268</v>
      </c>
      <c r="C12" s="25" t="s">
        <v>267</v>
      </c>
      <c r="D12" s="11"/>
      <c r="E12" s="11"/>
    </row>
    <row r="13" spans="1:12">
      <c r="A13" s="23"/>
      <c r="B13" s="23"/>
      <c r="C13" s="23"/>
      <c r="D13" s="11"/>
      <c r="E13" s="11"/>
    </row>
    <row r="14" spans="1:12" ht="15.75">
      <c r="A14" s="21"/>
      <c r="B14" s="54"/>
      <c r="C14" s="54"/>
      <c r="D14" s="11"/>
      <c r="E14" s="11"/>
    </row>
    <row r="15" spans="1:12" ht="15.75">
      <c r="A15" s="21"/>
      <c r="B15" s="53" t="s">
        <v>266</v>
      </c>
      <c r="C15" s="53"/>
      <c r="D15" s="11"/>
      <c r="E15" s="11"/>
    </row>
    <row r="16" spans="1:12">
      <c r="A16" s="23"/>
      <c r="B16" s="23"/>
      <c r="C16" s="23"/>
      <c r="D16" s="11"/>
      <c r="E16" s="11"/>
    </row>
    <row r="17" spans="1:5">
      <c r="A17" s="21"/>
      <c r="B17" s="24" t="s">
        <v>265</v>
      </c>
      <c r="C17" s="21"/>
      <c r="D17" s="11"/>
      <c r="E17" s="11"/>
    </row>
    <row r="18" spans="1:5">
      <c r="A18" s="21"/>
      <c r="B18" s="55" t="s">
        <v>264</v>
      </c>
      <c r="C18" s="55"/>
      <c r="D18" s="11"/>
      <c r="E18" s="11"/>
    </row>
    <row r="19" spans="1:5">
      <c r="A19" s="21"/>
      <c r="B19" s="55" t="s">
        <v>263</v>
      </c>
      <c r="C19" s="55"/>
      <c r="D19" s="11"/>
      <c r="E19" s="11"/>
    </row>
    <row r="20" spans="1:5">
      <c r="A20" s="23"/>
      <c r="B20" s="23"/>
      <c r="C20" s="23"/>
      <c r="D20" s="11"/>
      <c r="E20" s="11"/>
    </row>
    <row r="21" spans="1:5">
      <c r="A21" s="23"/>
      <c r="B21" s="50" t="s">
        <v>250</v>
      </c>
      <c r="C21" s="50"/>
      <c r="D21" s="11"/>
      <c r="E21" s="11"/>
    </row>
    <row r="22" spans="1:5">
      <c r="A22" s="23"/>
      <c r="B22" s="51" t="s">
        <v>262</v>
      </c>
      <c r="C22" s="51"/>
      <c r="D22" s="51"/>
      <c r="E22" s="51"/>
    </row>
    <row r="23" spans="1:5">
      <c r="A23" s="23"/>
      <c r="B23" s="51" t="s">
        <v>261</v>
      </c>
      <c r="C23" s="51"/>
      <c r="D23" s="51"/>
      <c r="E23" s="51"/>
    </row>
    <row r="24" spans="1:5">
      <c r="A24" s="23"/>
      <c r="B24" s="23"/>
      <c r="C24" s="23"/>
      <c r="D24" s="11"/>
      <c r="E24" s="11"/>
    </row>
    <row r="25" spans="1:5">
      <c r="A25" s="23"/>
      <c r="B25" s="22" t="str">
        <f ca="1">"© Commonwealth of Australia "&amp;YEAR(TODAY())</f>
        <v>© Commonwealth of Australia 2022</v>
      </c>
      <c r="C25" s="21"/>
      <c r="D25" s="11"/>
      <c r="E25" s="11"/>
    </row>
  </sheetData>
  <mergeCells count="9">
    <mergeCell ref="B21:C21"/>
    <mergeCell ref="B22:E22"/>
    <mergeCell ref="B23:E23"/>
    <mergeCell ref="B6:L6"/>
    <mergeCell ref="B9:C9"/>
    <mergeCell ref="B14:C14"/>
    <mergeCell ref="B15:C15"/>
    <mergeCell ref="B18:C18"/>
    <mergeCell ref="B19:C19"/>
  </mergeCells>
  <hyperlinks>
    <hyperlink ref="B15" r:id="rId1" xr:uid="{A1064134-03B9-4C3C-9060-CC43E25D4DFC}"/>
    <hyperlink ref="B12" location="Index!A12" display="Index" xr:uid="{58E68E5E-01B0-4002-87DD-F832EDAC67D2}"/>
    <hyperlink ref="B25" r:id="rId2" display="© Commonwealth of Australia 2015" xr:uid="{887EBC4E-E76C-4DAB-A954-A1DFD29C2DBC}"/>
    <hyperlink ref="B19" r:id="rId3" display="Explanatory Notes" xr:uid="{1B5AABAC-8575-4BDE-8330-1938A4540290}"/>
    <hyperlink ref="B18" r:id="rId4" xr:uid="{6B0EFA0D-C8C8-4346-BEB8-3E4F03DEB327}"/>
    <hyperlink ref="B18:C18" r:id="rId5" display="Summary" xr:uid="{25B03F5F-6291-470C-BAC3-448A8E415C32}"/>
    <hyperlink ref="B19:C19" r:id="rId6" display="Methodology" xr:uid="{96247208-A3FF-4883-B4C1-C6C079409B20}"/>
    <hyperlink ref="B11" location="'Table 2'!B12" display="Table 2" xr:uid="{493D94BA-BDA5-4D26-B13F-559E243A9155}"/>
    <hyperlink ref="B23" r:id="rId7" display="or the Labour Surveys Branch at labour.statistics@abs.gov.au." xr:uid="{866B1713-531B-44B7-B66F-52823641FBE7}"/>
    <hyperlink ref="B22:E22" r:id="rId8" display="For further information about these and related statistics visit www.abs.gov.au/about/contact-us" xr:uid="{AA7E3873-9592-4A37-9F6F-8A9A5026101D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E66A-3F7B-4B30-B416-5770014B8BFF}">
  <sheetPr>
    <pageSetUpPr fitToPage="1"/>
  </sheetPr>
  <dimension ref="A1:U60"/>
  <sheetViews>
    <sheetView zoomScaleNormal="100" workbookViewId="0">
      <pane ySplit="11" topLeftCell="A12" activePane="bottomLeft" state="frozen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140625" customWidth="1"/>
    <col min="11" max="21" width="11" customWidth="1"/>
    <col min="217" max="228" width="9.140625" customWidth="1"/>
    <col min="232" max="232" width="9.140625" customWidth="1"/>
    <col min="473" max="484" width="9.140625" customWidth="1"/>
    <col min="488" max="488" width="9.140625" customWidth="1"/>
    <col min="729" max="740" width="9.140625" customWidth="1"/>
    <col min="744" max="744" width="9.140625" customWidth="1"/>
    <col min="985" max="996" width="9.140625" customWidth="1"/>
    <col min="1000" max="1000" width="9.140625" customWidth="1"/>
    <col min="1241" max="1252" width="9.140625" customWidth="1"/>
    <col min="1256" max="1256" width="9.140625" customWidth="1"/>
    <col min="1497" max="1508" width="9.140625" customWidth="1"/>
    <col min="1512" max="1512" width="9.140625" customWidth="1"/>
    <col min="1753" max="1764" width="9.140625" customWidth="1"/>
    <col min="1768" max="1768" width="9.140625" customWidth="1"/>
    <col min="2009" max="2020" width="9.140625" customWidth="1"/>
    <col min="2024" max="2024" width="9.140625" customWidth="1"/>
    <col min="2265" max="2276" width="9.140625" customWidth="1"/>
    <col min="2280" max="2280" width="9.140625" customWidth="1"/>
    <col min="2521" max="2532" width="9.140625" customWidth="1"/>
    <col min="2536" max="2536" width="9.140625" customWidth="1"/>
    <col min="2777" max="2788" width="9.140625" customWidth="1"/>
    <col min="2792" max="2792" width="9.140625" customWidth="1"/>
    <col min="3033" max="3044" width="9.140625" customWidth="1"/>
    <col min="3048" max="3048" width="9.140625" customWidth="1"/>
    <col min="3289" max="3300" width="9.140625" customWidth="1"/>
    <col min="3304" max="3304" width="9.140625" customWidth="1"/>
    <col min="3545" max="3556" width="9.140625" customWidth="1"/>
    <col min="3560" max="3560" width="9.140625" customWidth="1"/>
    <col min="3801" max="3812" width="9.140625" customWidth="1"/>
    <col min="3816" max="3816" width="9.140625" customWidth="1"/>
    <col min="4057" max="4068" width="9.140625" customWidth="1"/>
    <col min="4072" max="4072" width="9.140625" customWidth="1"/>
    <col min="4313" max="4324" width="9.140625" customWidth="1"/>
    <col min="4328" max="4328" width="9.140625" customWidth="1"/>
    <col min="4569" max="4580" width="9.140625" customWidth="1"/>
    <col min="4584" max="4584" width="9.140625" customWidth="1"/>
    <col min="4825" max="4836" width="9.140625" customWidth="1"/>
    <col min="4840" max="4840" width="9.140625" customWidth="1"/>
    <col min="5081" max="5092" width="9.140625" customWidth="1"/>
    <col min="5096" max="5096" width="9.140625" customWidth="1"/>
    <col min="5337" max="5348" width="9.140625" customWidth="1"/>
    <col min="5352" max="5352" width="9.140625" customWidth="1"/>
    <col min="5593" max="5604" width="9.140625" customWidth="1"/>
    <col min="5608" max="5608" width="9.140625" customWidth="1"/>
    <col min="5849" max="5860" width="9.140625" customWidth="1"/>
    <col min="5864" max="5864" width="9.140625" customWidth="1"/>
    <col min="6105" max="6116" width="9.140625" customWidth="1"/>
    <col min="6120" max="6120" width="9.140625" customWidth="1"/>
    <col min="6361" max="6372" width="9.140625" customWidth="1"/>
    <col min="6376" max="6376" width="9.140625" customWidth="1"/>
    <col min="6617" max="6628" width="9.140625" customWidth="1"/>
    <col min="6632" max="6632" width="9.140625" customWidth="1"/>
    <col min="6873" max="6884" width="9.140625" customWidth="1"/>
    <col min="6888" max="6888" width="9.140625" customWidth="1"/>
    <col min="7129" max="7140" width="9.140625" customWidth="1"/>
    <col min="7144" max="7144" width="9.140625" customWidth="1"/>
    <col min="7385" max="7396" width="9.140625" customWidth="1"/>
    <col min="7400" max="7400" width="9.140625" customWidth="1"/>
    <col min="7641" max="7652" width="9.140625" customWidth="1"/>
    <col min="7656" max="7656" width="9.140625" customWidth="1"/>
    <col min="7897" max="7908" width="9.140625" customWidth="1"/>
    <col min="7912" max="7912" width="9.140625" customWidth="1"/>
    <col min="8153" max="8164" width="9.140625" customWidth="1"/>
    <col min="8168" max="8168" width="9.140625" customWidth="1"/>
    <col min="8409" max="8420" width="9.140625" customWidth="1"/>
    <col min="8424" max="8424" width="9.140625" customWidth="1"/>
    <col min="8665" max="8676" width="9.140625" customWidth="1"/>
    <col min="8680" max="8680" width="9.140625" customWidth="1"/>
    <col min="8921" max="8932" width="9.140625" customWidth="1"/>
    <col min="8936" max="8936" width="9.140625" customWidth="1"/>
    <col min="9177" max="9188" width="9.140625" customWidth="1"/>
    <col min="9192" max="9192" width="9.140625" customWidth="1"/>
    <col min="9433" max="9444" width="9.140625" customWidth="1"/>
    <col min="9448" max="9448" width="9.140625" customWidth="1"/>
    <col min="9689" max="9700" width="9.140625" customWidth="1"/>
    <col min="9704" max="9704" width="9.140625" customWidth="1"/>
    <col min="9945" max="9956" width="9.140625" customWidth="1"/>
    <col min="9960" max="9960" width="9.140625" customWidth="1"/>
    <col min="10201" max="10212" width="9.140625" customWidth="1"/>
    <col min="10216" max="10216" width="9.140625" customWidth="1"/>
    <col min="10457" max="10468" width="9.140625" customWidth="1"/>
    <col min="10472" max="10472" width="9.140625" customWidth="1"/>
    <col min="10713" max="10724" width="9.140625" customWidth="1"/>
    <col min="10728" max="10728" width="9.140625" customWidth="1"/>
    <col min="10969" max="10980" width="9.140625" customWidth="1"/>
    <col min="10984" max="10984" width="9.140625" customWidth="1"/>
    <col min="11225" max="11236" width="9.140625" customWidth="1"/>
    <col min="11240" max="11240" width="9.140625" customWidth="1"/>
    <col min="11481" max="11492" width="9.140625" customWidth="1"/>
    <col min="11496" max="11496" width="9.140625" customWidth="1"/>
    <col min="11737" max="11748" width="9.140625" customWidth="1"/>
    <col min="11752" max="11752" width="9.140625" customWidth="1"/>
    <col min="11993" max="12004" width="9.140625" customWidth="1"/>
    <col min="12008" max="12008" width="9.140625" customWidth="1"/>
    <col min="12249" max="12260" width="9.140625" customWidth="1"/>
    <col min="12264" max="12264" width="9.140625" customWidth="1"/>
    <col min="12505" max="12516" width="9.140625" customWidth="1"/>
    <col min="12520" max="12520" width="9.140625" customWidth="1"/>
    <col min="12761" max="12772" width="9.140625" customWidth="1"/>
    <col min="12776" max="12776" width="9.140625" customWidth="1"/>
    <col min="13017" max="13028" width="9.140625" customWidth="1"/>
    <col min="13032" max="13032" width="9.140625" customWidth="1"/>
    <col min="13273" max="13284" width="9.140625" customWidth="1"/>
    <col min="13288" max="13288" width="9.140625" customWidth="1"/>
    <col min="13529" max="13540" width="9.140625" customWidth="1"/>
    <col min="13544" max="13544" width="9.140625" customWidth="1"/>
    <col min="13785" max="13796" width="9.140625" customWidth="1"/>
    <col min="13800" max="13800" width="9.140625" customWidth="1"/>
    <col min="14041" max="14052" width="9.140625" customWidth="1"/>
    <col min="14056" max="14056" width="9.140625" customWidth="1"/>
    <col min="14297" max="14308" width="9.140625" customWidth="1"/>
    <col min="14312" max="14312" width="9.140625" customWidth="1"/>
    <col min="14553" max="14564" width="9.140625" customWidth="1"/>
    <col min="14568" max="14568" width="9.140625" customWidth="1"/>
    <col min="14809" max="14820" width="9.140625" customWidth="1"/>
    <col min="14824" max="14824" width="9.140625" customWidth="1"/>
    <col min="15065" max="15076" width="9.140625" customWidth="1"/>
    <col min="15080" max="15080" width="9.140625" customWidth="1"/>
    <col min="15321" max="15332" width="9.140625" customWidth="1"/>
    <col min="15336" max="15336" width="9.140625" customWidth="1"/>
    <col min="15577" max="15588" width="9.140625" customWidth="1"/>
    <col min="15592" max="15592" width="9.140625" customWidth="1"/>
    <col min="15833" max="15844" width="9.140625" customWidth="1"/>
    <col min="15848" max="15848" width="9.140625" customWidth="1"/>
    <col min="16089" max="16100" width="9.140625" customWidth="1"/>
    <col min="16104" max="16104" width="9.140625" customWidth="1"/>
  </cols>
  <sheetData>
    <row r="1" spans="1:21" ht="11.2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1" ht="15.95" customHeight="1">
      <c r="A2" s="11"/>
      <c r="B2" s="48" t="s">
        <v>247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48"/>
      <c r="N2" s="12"/>
      <c r="O2" s="12"/>
      <c r="P2" s="12"/>
      <c r="Q2" s="12"/>
      <c r="R2" s="12"/>
      <c r="S2" s="12"/>
      <c r="T2" s="12"/>
      <c r="U2" s="12"/>
    </row>
    <row r="3" spans="1:21" ht="11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1.2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5.95" customHeight="1">
      <c r="A5" s="45"/>
      <c r="B5" s="56" t="str">
        <f>Contents!B5</f>
        <v>6224.0.55.001 Labour Force Status of Families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47"/>
      <c r="N5" s="45"/>
      <c r="O5" s="45"/>
      <c r="P5" s="45"/>
      <c r="Q5" s="45"/>
      <c r="R5" s="45"/>
      <c r="S5" s="45"/>
      <c r="T5" s="45"/>
      <c r="U5" s="45"/>
    </row>
    <row r="6" spans="1:21" ht="15.95" customHeight="1">
      <c r="A6" s="45"/>
      <c r="B6" s="57" t="str">
        <f>Contents!B6</f>
        <v>Table 2. Families by state and territory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.95" customHeight="1">
      <c r="A7" s="45"/>
      <c r="B7" s="46" t="str">
        <f>Contents!B7</f>
        <v>Released at 11:30 am (Canberra time) Tue 18 Oct 2022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  <c r="N7" s="45"/>
      <c r="O7" s="45"/>
      <c r="P7" s="45"/>
      <c r="Q7" s="45"/>
      <c r="R7" s="45"/>
      <c r="S7" s="45"/>
      <c r="T7" s="45"/>
      <c r="U7" s="45"/>
    </row>
    <row r="8" spans="1:21" ht="15.75" customHeight="1">
      <c r="A8" s="58" t="str">
        <f>Contents!C11</f>
        <v>Table 2 - Families by state and territory, June 2022</v>
      </c>
      <c r="B8" s="58"/>
      <c r="C8" s="58"/>
      <c r="D8" s="58"/>
      <c r="E8" s="58"/>
      <c r="F8" s="58"/>
      <c r="G8" s="58"/>
      <c r="H8" s="58"/>
      <c r="I8" s="58"/>
      <c r="J8" s="44"/>
      <c r="K8" s="43"/>
      <c r="L8" s="43"/>
      <c r="M8" s="58"/>
      <c r="N8" s="58"/>
      <c r="O8" s="58"/>
      <c r="P8" s="58"/>
      <c r="Q8" s="58"/>
      <c r="R8" s="58"/>
      <c r="S8" s="58"/>
      <c r="T8" s="44"/>
      <c r="U8" s="43"/>
    </row>
    <row r="9" spans="1:21" ht="15.75" customHeight="1">
      <c r="A9" s="41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21" ht="49.5" customHeight="1">
      <c r="A10" s="41"/>
      <c r="B10" s="41"/>
      <c r="C10" s="42" t="s">
        <v>291</v>
      </c>
      <c r="D10" s="42" t="s">
        <v>290</v>
      </c>
      <c r="E10" s="42" t="s">
        <v>289</v>
      </c>
      <c r="F10" s="42" t="s">
        <v>288</v>
      </c>
      <c r="G10" s="42"/>
      <c r="H10" s="42" t="s">
        <v>291</v>
      </c>
      <c r="I10" s="42" t="s">
        <v>290</v>
      </c>
      <c r="J10" s="42" t="s">
        <v>289</v>
      </c>
      <c r="K10" s="42" t="s">
        <v>288</v>
      </c>
      <c r="L10" s="42"/>
      <c r="M10" s="42"/>
      <c r="N10" s="42"/>
      <c r="O10" s="42"/>
      <c r="P10" s="42"/>
    </row>
    <row r="11" spans="1:21">
      <c r="A11" s="41"/>
      <c r="B11" s="41"/>
      <c r="C11" s="35" t="s">
        <v>287</v>
      </c>
      <c r="D11" s="35" t="s">
        <v>287</v>
      </c>
      <c r="E11" s="35" t="s">
        <v>287</v>
      </c>
      <c r="F11" s="35" t="s">
        <v>287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21">
      <c r="A12" s="34"/>
      <c r="B12" s="38" t="s">
        <v>286</v>
      </c>
      <c r="C12" s="36">
        <f>A129182218R_Latest</f>
        <v>2304.7649999999999</v>
      </c>
      <c r="D12" s="36">
        <f>A129182174X_Latest</f>
        <v>1052.2370000000001</v>
      </c>
      <c r="E12" s="36">
        <f>A129182222F_Latest</f>
        <v>854.12199999999996</v>
      </c>
      <c r="F12" s="36">
        <f>A129182226R_Latest</f>
        <v>1252.527</v>
      </c>
      <c r="H12" s="18" t="s">
        <v>143</v>
      </c>
      <c r="I12" s="18" t="s">
        <v>144</v>
      </c>
      <c r="J12" s="18" t="s">
        <v>145</v>
      </c>
      <c r="K12" s="18" t="s">
        <v>146</v>
      </c>
    </row>
    <row r="13" spans="1:21">
      <c r="A13" s="34"/>
      <c r="B13" s="37" t="s">
        <v>277</v>
      </c>
      <c r="C13" s="36">
        <f>A129182178J_Latest</f>
        <v>1934.8150000000001</v>
      </c>
      <c r="D13" s="36">
        <f>A129182182X_Latest</f>
        <v>850.17499999999995</v>
      </c>
      <c r="E13" s="36">
        <f>A129182210W_Latest</f>
        <v>694.87699999999995</v>
      </c>
      <c r="F13" s="36">
        <f>A129182162R_Latest</f>
        <v>1084.6410000000001</v>
      </c>
      <c r="H13" s="18" t="s">
        <v>147</v>
      </c>
      <c r="I13" s="18" t="s">
        <v>148</v>
      </c>
      <c r="J13" s="18" t="s">
        <v>149</v>
      </c>
      <c r="K13" s="18" t="s">
        <v>150</v>
      </c>
    </row>
    <row r="14" spans="1:21">
      <c r="A14" s="34"/>
      <c r="B14" s="37" t="s">
        <v>276</v>
      </c>
      <c r="C14" s="36">
        <f>A129182190X_Latest</f>
        <v>330.27199999999999</v>
      </c>
      <c r="D14" s="36">
        <f>A129182194J_Latest</f>
        <v>202.06299999999999</v>
      </c>
      <c r="E14" s="36">
        <f>A129182246X_Latest</f>
        <v>159.24600000000001</v>
      </c>
      <c r="F14" s="36">
        <f>A129182146R_Latest</f>
        <v>128.21</v>
      </c>
      <c r="H14" s="18" t="s">
        <v>151</v>
      </c>
      <c r="I14" s="18" t="s">
        <v>152</v>
      </c>
      <c r="J14" s="18" t="s">
        <v>153</v>
      </c>
      <c r="K14" s="18" t="s">
        <v>154</v>
      </c>
    </row>
    <row r="15" spans="1:21">
      <c r="A15" s="34"/>
      <c r="B15" s="37" t="s">
        <v>275</v>
      </c>
      <c r="C15" s="36">
        <f>A129182206F_Latest</f>
        <v>39.677</v>
      </c>
      <c r="D15" s="49" t="s">
        <v>294</v>
      </c>
      <c r="E15" s="49" t="s">
        <v>294</v>
      </c>
      <c r="F15" s="49" t="s">
        <v>294</v>
      </c>
      <c r="H15" s="18" t="s">
        <v>155</v>
      </c>
      <c r="I15" s="49" t="s">
        <v>294</v>
      </c>
      <c r="J15" s="49" t="s">
        <v>294</v>
      </c>
      <c r="K15" s="49" t="s">
        <v>294</v>
      </c>
    </row>
    <row r="16" spans="1:21">
      <c r="A16" s="34"/>
      <c r="B16" s="37"/>
      <c r="C16" s="40"/>
      <c r="D16" s="40"/>
      <c r="E16" s="40"/>
      <c r="F16" s="40"/>
      <c r="G16" s="35"/>
      <c r="H16" s="18"/>
      <c r="I16" s="18"/>
      <c r="J16" s="18"/>
      <c r="K16" s="18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>
      <c r="A17" s="34"/>
      <c r="B17" s="38" t="s">
        <v>285</v>
      </c>
      <c r="C17" s="36">
        <f>A129181754A_Latest</f>
        <v>1875.7149999999999</v>
      </c>
      <c r="D17" s="36">
        <f>A129181710X_Latest</f>
        <v>859.577</v>
      </c>
      <c r="E17" s="36">
        <f>A129181758K_Latest</f>
        <v>683.19399999999996</v>
      </c>
      <c r="F17" s="36">
        <f>A129181762A_Latest</f>
        <v>1016.138</v>
      </c>
      <c r="H17" s="18" t="s">
        <v>156</v>
      </c>
      <c r="I17" s="18" t="s">
        <v>157</v>
      </c>
      <c r="J17" s="18" t="s">
        <v>158</v>
      </c>
      <c r="K17" s="18" t="s">
        <v>159</v>
      </c>
    </row>
    <row r="18" spans="1:21">
      <c r="A18" s="34"/>
      <c r="B18" s="37" t="s">
        <v>277</v>
      </c>
      <c r="C18" s="36">
        <f>A129181714J_Latest</f>
        <v>1603.125</v>
      </c>
      <c r="D18" s="36">
        <f>A129181718T_Latest</f>
        <v>714.96400000000006</v>
      </c>
      <c r="E18" s="36">
        <f>A129181746A_Latest</f>
        <v>570.61500000000001</v>
      </c>
      <c r="F18" s="36">
        <f>A129181698V_Latest</f>
        <v>888.16099999999994</v>
      </c>
      <c r="H18" s="18" t="s">
        <v>160</v>
      </c>
      <c r="I18" s="18" t="s">
        <v>161</v>
      </c>
      <c r="J18" s="18" t="s">
        <v>162</v>
      </c>
      <c r="K18" s="18" t="s">
        <v>163</v>
      </c>
    </row>
    <row r="19" spans="1:21">
      <c r="A19" s="34"/>
      <c r="B19" s="37" t="s">
        <v>276</v>
      </c>
      <c r="C19" s="36">
        <f>A129181726T_Latest</f>
        <v>244.59700000000001</v>
      </c>
      <c r="D19" s="36">
        <f>A129181730J_Latest</f>
        <v>144.613</v>
      </c>
      <c r="E19" s="36">
        <f>A129181782K_Latest</f>
        <v>112.57899999999999</v>
      </c>
      <c r="F19" s="36">
        <f>A129181682A_Latest</f>
        <v>99.984999999999999</v>
      </c>
      <c r="H19" s="18" t="s">
        <v>164</v>
      </c>
      <c r="I19" s="18" t="s">
        <v>165</v>
      </c>
      <c r="J19" s="18" t="s">
        <v>166</v>
      </c>
      <c r="K19" s="18" t="s">
        <v>167</v>
      </c>
    </row>
    <row r="20" spans="1:21">
      <c r="A20" s="34"/>
      <c r="B20" s="37" t="s">
        <v>275</v>
      </c>
      <c r="C20" s="36">
        <f>A129181742T_Latest</f>
        <v>27.992000000000001</v>
      </c>
      <c r="D20" s="49" t="s">
        <v>294</v>
      </c>
      <c r="E20" s="49" t="s">
        <v>294</v>
      </c>
      <c r="F20" s="49" t="s">
        <v>294</v>
      </c>
      <c r="H20" s="18" t="s">
        <v>168</v>
      </c>
      <c r="I20" s="49" t="s">
        <v>294</v>
      </c>
      <c r="J20" s="49" t="s">
        <v>294</v>
      </c>
      <c r="K20" s="49" t="s">
        <v>294</v>
      </c>
    </row>
    <row r="21" spans="1:21">
      <c r="A21" s="34"/>
      <c r="B21" s="37"/>
      <c r="C21" s="39"/>
      <c r="D21" s="39"/>
      <c r="E21" s="18"/>
      <c r="F21" s="35"/>
      <c r="G21" s="35"/>
      <c r="H21" s="39"/>
      <c r="I21" s="39"/>
      <c r="J21" s="1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>
      <c r="A22" s="34"/>
      <c r="B22" s="38" t="s">
        <v>284</v>
      </c>
      <c r="C22" s="36">
        <f>A129182334X_Latest</f>
        <v>1524.9</v>
      </c>
      <c r="D22" s="36">
        <f>A129182290J_Latest</f>
        <v>674.24900000000002</v>
      </c>
      <c r="E22" s="36">
        <f>A129182338J_Latest</f>
        <v>560.41099999999994</v>
      </c>
      <c r="F22" s="36">
        <f>A129182342X_Latest</f>
        <v>850.65200000000004</v>
      </c>
      <c r="H22" s="18" t="s">
        <v>169</v>
      </c>
      <c r="I22" s="18" t="s">
        <v>170</v>
      </c>
      <c r="J22" s="18" t="s">
        <v>171</v>
      </c>
      <c r="K22" s="18" t="s">
        <v>172</v>
      </c>
    </row>
    <row r="23" spans="1:21">
      <c r="A23" s="34"/>
      <c r="B23" s="37" t="s">
        <v>277</v>
      </c>
      <c r="C23" s="36">
        <f>A129182294T_Latest</f>
        <v>1280.7429999999999</v>
      </c>
      <c r="D23" s="36">
        <f>A129182298A_Latest</f>
        <v>527.851</v>
      </c>
      <c r="E23" s="36">
        <f>A129182326X_Latest</f>
        <v>442.77800000000002</v>
      </c>
      <c r="F23" s="36">
        <f>A129182278T_Latest</f>
        <v>752.89200000000005</v>
      </c>
      <c r="H23" s="18" t="s">
        <v>173</v>
      </c>
      <c r="I23" s="18" t="s">
        <v>174</v>
      </c>
      <c r="J23" s="18" t="s">
        <v>175</v>
      </c>
      <c r="K23" s="18" t="s">
        <v>176</v>
      </c>
    </row>
    <row r="24" spans="1:21">
      <c r="A24" s="34"/>
      <c r="B24" s="37" t="s">
        <v>276</v>
      </c>
      <c r="C24" s="36">
        <f>A129182306R_Latest</f>
        <v>219.27099999999999</v>
      </c>
      <c r="D24" s="36">
        <f>A129182310F_Latest</f>
        <v>146.39699999999999</v>
      </c>
      <c r="E24" s="36">
        <f>A129182362J_Latest</f>
        <v>117.633</v>
      </c>
      <c r="F24" s="36">
        <f>A129182262X_Latest</f>
        <v>72.873999999999995</v>
      </c>
      <c r="H24" s="18" t="s">
        <v>177</v>
      </c>
      <c r="I24" s="18" t="s">
        <v>178</v>
      </c>
      <c r="J24" s="18" t="s">
        <v>179</v>
      </c>
      <c r="K24" s="18" t="s">
        <v>180</v>
      </c>
    </row>
    <row r="25" spans="1:21">
      <c r="A25" s="34"/>
      <c r="B25" s="37" t="s">
        <v>275</v>
      </c>
      <c r="C25" s="36">
        <f>A129182322R_Latest</f>
        <v>24.885999999999999</v>
      </c>
      <c r="D25" s="49" t="s">
        <v>294</v>
      </c>
      <c r="E25" s="49" t="s">
        <v>294</v>
      </c>
      <c r="F25" s="49" t="s">
        <v>294</v>
      </c>
      <c r="H25" s="18" t="s">
        <v>181</v>
      </c>
      <c r="I25" s="49" t="s">
        <v>294</v>
      </c>
      <c r="J25" s="49" t="s">
        <v>294</v>
      </c>
      <c r="K25" s="49" t="s">
        <v>294</v>
      </c>
    </row>
    <row r="26" spans="1:21">
      <c r="A26" s="34"/>
      <c r="B26" s="37"/>
      <c r="F26" s="35"/>
      <c r="G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>
      <c r="A27" s="34"/>
      <c r="B27" s="38" t="s">
        <v>283</v>
      </c>
      <c r="C27" s="36">
        <f>A129182450J_Latest</f>
        <v>510.38400000000001</v>
      </c>
      <c r="D27" s="36">
        <f>A129182406X_Latest</f>
        <v>220.64</v>
      </c>
      <c r="E27" s="36">
        <f>A129182454T_Latest</f>
        <v>176.13200000000001</v>
      </c>
      <c r="F27" s="36">
        <f>A129182458A_Latest</f>
        <v>289.74400000000003</v>
      </c>
      <c r="H27" s="18" t="s">
        <v>182</v>
      </c>
      <c r="I27" s="18" t="s">
        <v>183</v>
      </c>
      <c r="J27" s="18" t="s">
        <v>184</v>
      </c>
      <c r="K27" s="18" t="s">
        <v>185</v>
      </c>
    </row>
    <row r="28" spans="1:21">
      <c r="A28" s="34"/>
      <c r="B28" s="37" t="s">
        <v>277</v>
      </c>
      <c r="C28" s="36">
        <f>A129182410R_Latest</f>
        <v>415.11900000000003</v>
      </c>
      <c r="D28" s="36">
        <f>A129182414X_Latest</f>
        <v>168.149</v>
      </c>
      <c r="E28" s="36">
        <f>A129182442J_Latest</f>
        <v>135.303</v>
      </c>
      <c r="F28" s="36">
        <f>A129182394A_Latest</f>
        <v>246.971</v>
      </c>
      <c r="H28" s="18" t="s">
        <v>186</v>
      </c>
      <c r="I28" s="18" t="s">
        <v>187</v>
      </c>
      <c r="J28" s="18" t="s">
        <v>188</v>
      </c>
      <c r="K28" s="18" t="s">
        <v>189</v>
      </c>
    </row>
    <row r="29" spans="1:21">
      <c r="A29" s="34"/>
      <c r="B29" s="37" t="s">
        <v>276</v>
      </c>
      <c r="C29" s="36">
        <f>A129182422X_Latest</f>
        <v>84.728999999999999</v>
      </c>
      <c r="D29" s="36">
        <f>A129182426J_Latest</f>
        <v>52.491</v>
      </c>
      <c r="E29" s="36">
        <f>A129182478K_Latest</f>
        <v>40.829000000000001</v>
      </c>
      <c r="F29" s="36">
        <f>A129182378A_Latest</f>
        <v>32.238</v>
      </c>
      <c r="H29" s="18" t="s">
        <v>190</v>
      </c>
      <c r="I29" s="18" t="s">
        <v>191</v>
      </c>
      <c r="J29" s="18" t="s">
        <v>192</v>
      </c>
      <c r="K29" s="18" t="s">
        <v>193</v>
      </c>
    </row>
    <row r="30" spans="1:21">
      <c r="A30" s="34"/>
      <c r="B30" s="37" t="s">
        <v>275</v>
      </c>
      <c r="C30" s="36">
        <f>A129182438T_Latest</f>
        <v>10.535</v>
      </c>
      <c r="D30" s="49" t="s">
        <v>294</v>
      </c>
      <c r="E30" s="49" t="s">
        <v>294</v>
      </c>
      <c r="F30" s="49" t="s">
        <v>294</v>
      </c>
      <c r="H30" s="18" t="s">
        <v>194</v>
      </c>
      <c r="I30" s="49" t="s">
        <v>294</v>
      </c>
      <c r="J30" s="49" t="s">
        <v>294</v>
      </c>
      <c r="K30" s="49" t="s">
        <v>294</v>
      </c>
    </row>
    <row r="31" spans="1:21">
      <c r="A31" s="34"/>
      <c r="B31" s="37"/>
      <c r="F31" s="35"/>
      <c r="G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>
      <c r="A32" s="34"/>
      <c r="B32" s="38" t="s">
        <v>282</v>
      </c>
      <c r="C32" s="36">
        <f>A129181870K_Latest</f>
        <v>773.39</v>
      </c>
      <c r="D32" s="36">
        <f>A129181826A_Latest</f>
        <v>360.95</v>
      </c>
      <c r="E32" s="36">
        <f>A129181874V_Latest</f>
        <v>297.952</v>
      </c>
      <c r="F32" s="36">
        <f>A129181878C_Latest</f>
        <v>412.43900000000002</v>
      </c>
      <c r="H32" s="18" t="s">
        <v>195</v>
      </c>
      <c r="I32" s="18" t="s">
        <v>196</v>
      </c>
      <c r="J32" s="18" t="s">
        <v>197</v>
      </c>
      <c r="K32" s="18" t="s">
        <v>198</v>
      </c>
    </row>
    <row r="33" spans="1:21">
      <c r="A33" s="34"/>
      <c r="B33" s="37" t="s">
        <v>277</v>
      </c>
      <c r="C33" s="36">
        <f>A129181830T_Latest</f>
        <v>649.56200000000001</v>
      </c>
      <c r="D33" s="36">
        <f>A129181834A_Latest</f>
        <v>286.709</v>
      </c>
      <c r="E33" s="36">
        <f>A129181862K_Latest</f>
        <v>241.90600000000001</v>
      </c>
      <c r="F33" s="36">
        <f>A129181814T_Latest</f>
        <v>362.85300000000001</v>
      </c>
      <c r="H33" s="18" t="s">
        <v>199</v>
      </c>
      <c r="I33" s="18" t="s">
        <v>200</v>
      </c>
      <c r="J33" s="18" t="s">
        <v>201</v>
      </c>
      <c r="K33" s="18" t="s">
        <v>202</v>
      </c>
    </row>
    <row r="34" spans="1:21">
      <c r="A34" s="34"/>
      <c r="B34" s="37" t="s">
        <v>276</v>
      </c>
      <c r="C34" s="36">
        <f>A129181842A_Latest</f>
        <v>115.01600000000001</v>
      </c>
      <c r="D34" s="36">
        <f>A129181846K_Latest</f>
        <v>74.241</v>
      </c>
      <c r="E34" s="36">
        <f>A129181898L_Latest</f>
        <v>56.045999999999999</v>
      </c>
      <c r="F34" s="36">
        <f>A129181798C_Latest</f>
        <v>40.774000000000001</v>
      </c>
      <c r="H34" s="18" t="s">
        <v>203</v>
      </c>
      <c r="I34" s="18" t="s">
        <v>204</v>
      </c>
      <c r="J34" s="18" t="s">
        <v>205</v>
      </c>
      <c r="K34" s="18" t="s">
        <v>206</v>
      </c>
    </row>
    <row r="35" spans="1:21">
      <c r="A35" s="34"/>
      <c r="B35" s="37" t="s">
        <v>275</v>
      </c>
      <c r="C35" s="36">
        <f>A129181858V_Latest</f>
        <v>8.8119999999999994</v>
      </c>
      <c r="D35" s="49" t="s">
        <v>294</v>
      </c>
      <c r="E35" s="49" t="s">
        <v>294</v>
      </c>
      <c r="F35" s="49" t="s">
        <v>294</v>
      </c>
      <c r="H35" s="18" t="s">
        <v>207</v>
      </c>
      <c r="I35" s="49" t="s">
        <v>294</v>
      </c>
      <c r="J35" s="49" t="s">
        <v>294</v>
      </c>
      <c r="K35" s="49" t="s">
        <v>294</v>
      </c>
    </row>
    <row r="36" spans="1:21">
      <c r="A36" s="34"/>
      <c r="B36" s="37"/>
      <c r="F36" s="35"/>
      <c r="G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>
      <c r="A37" s="34"/>
      <c r="B37" s="38" t="s">
        <v>281</v>
      </c>
      <c r="C37" s="36">
        <f>A129181986L_Latest</f>
        <v>156.09100000000001</v>
      </c>
      <c r="D37" s="36">
        <f>A129181942K_Latest</f>
        <v>62.795000000000002</v>
      </c>
      <c r="E37" s="36">
        <f>A129181990C_Latest</f>
        <v>52.741</v>
      </c>
      <c r="F37" s="36">
        <f>A129181994L_Latest</f>
        <v>93.296000000000006</v>
      </c>
      <c r="H37" s="18" t="s">
        <v>208</v>
      </c>
      <c r="I37" s="18" t="s">
        <v>209</v>
      </c>
      <c r="J37" s="18" t="s">
        <v>210</v>
      </c>
      <c r="K37" s="18" t="s">
        <v>211</v>
      </c>
      <c r="T37" s="35"/>
      <c r="U37" s="35"/>
    </row>
    <row r="38" spans="1:21">
      <c r="A38" s="34"/>
      <c r="B38" s="37" t="s">
        <v>277</v>
      </c>
      <c r="C38" s="36">
        <f>A129181946V_Latest</f>
        <v>128.94300000000001</v>
      </c>
      <c r="D38" s="36">
        <f>A129181950K_Latest</f>
        <v>45.81</v>
      </c>
      <c r="E38" s="36">
        <f>A129181978L_Latest</f>
        <v>38.941000000000003</v>
      </c>
      <c r="F38" s="36">
        <f>A129181930A_Latest</f>
        <v>83.134</v>
      </c>
      <c r="H38" s="18" t="s">
        <v>212</v>
      </c>
      <c r="I38" s="18" t="s">
        <v>213</v>
      </c>
      <c r="J38" s="18" t="s">
        <v>214</v>
      </c>
      <c r="K38" s="18" t="s">
        <v>215</v>
      </c>
      <c r="T38" s="35"/>
      <c r="U38" s="35"/>
    </row>
    <row r="39" spans="1:21">
      <c r="A39" s="34"/>
      <c r="B39" s="37" t="s">
        <v>276</v>
      </c>
      <c r="C39" s="36">
        <f>A129181958C_Latest</f>
        <v>24.856999999999999</v>
      </c>
      <c r="D39" s="36">
        <f>A129181962V_Latest</f>
        <v>16.984999999999999</v>
      </c>
      <c r="E39" s="36">
        <f>A129182014L_Latest</f>
        <v>13.8</v>
      </c>
      <c r="F39" s="36">
        <f>A129181914A_Latest</f>
        <v>7.8719999999999999</v>
      </c>
      <c r="H39" s="18" t="s">
        <v>216</v>
      </c>
      <c r="I39" s="18" t="s">
        <v>217</v>
      </c>
      <c r="J39" s="18" t="s">
        <v>218</v>
      </c>
      <c r="K39" s="18" t="s">
        <v>219</v>
      </c>
      <c r="T39" s="35"/>
      <c r="U39" s="35"/>
    </row>
    <row r="40" spans="1:21">
      <c r="A40" s="34"/>
      <c r="B40" s="37" t="s">
        <v>275</v>
      </c>
      <c r="C40" s="36">
        <f>A129181974C_Latest</f>
        <v>2.2909999999999999</v>
      </c>
      <c r="D40" s="49" t="s">
        <v>294</v>
      </c>
      <c r="E40" s="49" t="s">
        <v>294</v>
      </c>
      <c r="F40" s="49" t="s">
        <v>294</v>
      </c>
      <c r="H40" s="18" t="s">
        <v>220</v>
      </c>
      <c r="I40" s="49" t="s">
        <v>294</v>
      </c>
      <c r="J40" s="49" t="s">
        <v>294</v>
      </c>
      <c r="K40" s="49" t="s">
        <v>294</v>
      </c>
      <c r="T40" s="35"/>
      <c r="U40" s="35"/>
    </row>
    <row r="41" spans="1:21">
      <c r="A41" s="34"/>
      <c r="B41" s="37"/>
      <c r="F41" s="35"/>
      <c r="G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>
      <c r="A42" s="34"/>
      <c r="B42" s="38" t="s">
        <v>280</v>
      </c>
      <c r="C42" s="36">
        <f>A129182102L_Latest</f>
        <v>59.377000000000002</v>
      </c>
      <c r="D42" s="36">
        <f>A129182058R_Latest</f>
        <v>28.965</v>
      </c>
      <c r="E42" s="36">
        <f>A129182106W_Latest</f>
        <v>25.498999999999999</v>
      </c>
      <c r="F42" s="36">
        <f>A129182110L_Latest</f>
        <v>30.411999999999999</v>
      </c>
      <c r="H42" s="18" t="s">
        <v>221</v>
      </c>
      <c r="I42" s="18" t="s">
        <v>222</v>
      </c>
      <c r="J42" s="18" t="s">
        <v>223</v>
      </c>
      <c r="K42" s="18" t="s">
        <v>224</v>
      </c>
      <c r="P42" s="35"/>
      <c r="Q42" s="35"/>
      <c r="R42" s="35"/>
      <c r="S42" s="35"/>
      <c r="T42" s="35"/>
      <c r="U42" s="35"/>
    </row>
    <row r="43" spans="1:21">
      <c r="A43" s="34"/>
      <c r="B43" s="37" t="s">
        <v>277</v>
      </c>
      <c r="C43" s="36">
        <f>A129182062F_Latest</f>
        <v>50.168999999999997</v>
      </c>
      <c r="D43" s="36">
        <f>A129182066R_Latest</f>
        <v>24.007000000000001</v>
      </c>
      <c r="E43" s="36">
        <f>A129182094X_Latest</f>
        <v>21.2</v>
      </c>
      <c r="F43" s="36">
        <f>A129182046F_Latest</f>
        <v>26.161000000000001</v>
      </c>
      <c r="H43" s="18" t="s">
        <v>225</v>
      </c>
      <c r="I43" s="18" t="s">
        <v>226</v>
      </c>
      <c r="J43" s="18" t="s">
        <v>227</v>
      </c>
      <c r="K43" s="18" t="s">
        <v>228</v>
      </c>
      <c r="P43" s="35"/>
      <c r="Q43" s="35"/>
      <c r="R43" s="35"/>
      <c r="S43" s="35"/>
      <c r="T43" s="35"/>
      <c r="U43" s="35"/>
    </row>
    <row r="44" spans="1:21">
      <c r="A44" s="34"/>
      <c r="B44" s="37" t="s">
        <v>276</v>
      </c>
      <c r="C44" s="36">
        <f>A129182074R_Latest</f>
        <v>7.3760000000000003</v>
      </c>
      <c r="D44" s="36">
        <f>A129182078X_Latest</f>
        <v>4.9580000000000002</v>
      </c>
      <c r="E44" s="36">
        <f>A129182130W_Latest</f>
        <v>4.2990000000000004</v>
      </c>
      <c r="F44" s="36">
        <f>A129182030L_Latest</f>
        <v>2.419</v>
      </c>
      <c r="H44" s="18" t="s">
        <v>229</v>
      </c>
      <c r="I44" s="18" t="s">
        <v>230</v>
      </c>
      <c r="J44" s="18" t="s">
        <v>231</v>
      </c>
      <c r="K44" s="18" t="s">
        <v>232</v>
      </c>
      <c r="P44" s="35"/>
      <c r="Q44" s="35"/>
      <c r="R44" s="35"/>
      <c r="S44" s="35"/>
      <c r="T44" s="35"/>
      <c r="U44" s="35"/>
    </row>
    <row r="45" spans="1:21">
      <c r="A45" s="34"/>
      <c r="B45" s="37" t="s">
        <v>275</v>
      </c>
      <c r="C45" s="36">
        <f>A129182090R_Latest</f>
        <v>1.8320000000000001</v>
      </c>
      <c r="D45" s="49" t="s">
        <v>294</v>
      </c>
      <c r="E45" s="49" t="s">
        <v>294</v>
      </c>
      <c r="F45" s="49" t="s">
        <v>294</v>
      </c>
      <c r="H45" s="18" t="s">
        <v>233</v>
      </c>
      <c r="I45" s="49" t="s">
        <v>294</v>
      </c>
      <c r="J45" s="49" t="s">
        <v>294</v>
      </c>
      <c r="K45" s="49" t="s">
        <v>294</v>
      </c>
      <c r="P45" s="35"/>
      <c r="Q45" s="35"/>
      <c r="R45" s="35"/>
      <c r="S45" s="35"/>
      <c r="T45" s="35"/>
      <c r="U45" s="35"/>
    </row>
    <row r="46" spans="1:21">
      <c r="A46" s="34"/>
      <c r="B46" s="37"/>
      <c r="F46" s="35"/>
      <c r="G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>
      <c r="A47" s="34"/>
      <c r="B47" s="38" t="s">
        <v>279</v>
      </c>
      <c r="C47" s="36">
        <f>A129181638T_Latest</f>
        <v>117.73699999999999</v>
      </c>
      <c r="D47" s="36">
        <f>A129181594A_Latest</f>
        <v>58.353999999999999</v>
      </c>
      <c r="E47" s="36">
        <f>A129181642J_Latest</f>
        <v>48.676000000000002</v>
      </c>
      <c r="F47" s="36">
        <f>A129181646T_Latest</f>
        <v>59.381999999999998</v>
      </c>
      <c r="G47" s="35"/>
      <c r="H47" s="18" t="s">
        <v>234</v>
      </c>
      <c r="I47" s="18" t="s">
        <v>235</v>
      </c>
      <c r="J47" s="18" t="s">
        <v>236</v>
      </c>
      <c r="K47" s="18" t="s">
        <v>237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>
      <c r="A48" s="34"/>
      <c r="B48" s="37" t="s">
        <v>277</v>
      </c>
      <c r="C48" s="36">
        <f>A129181598K_Latest</f>
        <v>99.805000000000007</v>
      </c>
      <c r="D48" s="36">
        <f>A129181602R_Latest</f>
        <v>47.790999999999997</v>
      </c>
      <c r="E48" s="36">
        <f>A129181630X_Latest</f>
        <v>40.353999999999999</v>
      </c>
      <c r="F48" s="36">
        <f>A129181582T_Latest</f>
        <v>52.014000000000003</v>
      </c>
      <c r="G48" s="35"/>
      <c r="H48" s="18" t="s">
        <v>238</v>
      </c>
      <c r="I48" s="18" t="s">
        <v>239</v>
      </c>
      <c r="J48" s="18" t="s">
        <v>240</v>
      </c>
      <c r="K48" s="18" t="s">
        <v>241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>
      <c r="A49" s="34"/>
      <c r="B49" s="37" t="s">
        <v>276</v>
      </c>
      <c r="C49" s="36">
        <f>A129181610R_Latest</f>
        <v>16.381</v>
      </c>
      <c r="D49" s="36">
        <f>A129181614X_Latest</f>
        <v>10.564</v>
      </c>
      <c r="E49" s="36">
        <f>A129181666A_Latest</f>
        <v>8.3219999999999992</v>
      </c>
      <c r="F49" s="36">
        <f>A129181566T_Latest</f>
        <v>5.8170000000000002</v>
      </c>
      <c r="G49" s="35"/>
      <c r="H49" s="18" t="s">
        <v>242</v>
      </c>
      <c r="I49" s="18" t="s">
        <v>243</v>
      </c>
      <c r="J49" s="18" t="s">
        <v>244</v>
      </c>
      <c r="K49" s="18" t="s">
        <v>245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>
      <c r="A50" s="34"/>
      <c r="B50" s="37" t="s">
        <v>275</v>
      </c>
      <c r="C50" s="36">
        <f>A129181626J_Latest</f>
        <v>1.5509999999999999</v>
      </c>
      <c r="D50" s="49" t="s">
        <v>294</v>
      </c>
      <c r="E50" s="49" t="s">
        <v>294</v>
      </c>
      <c r="F50" s="49" t="s">
        <v>294</v>
      </c>
      <c r="G50" s="35"/>
      <c r="H50" s="18" t="s">
        <v>246</v>
      </c>
      <c r="I50" s="49" t="s">
        <v>294</v>
      </c>
      <c r="J50" s="49" t="s">
        <v>294</v>
      </c>
      <c r="K50" s="49" t="s">
        <v>294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>
      <c r="A51" s="34"/>
      <c r="B51" s="37"/>
      <c r="F51" s="35"/>
      <c r="G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>
      <c r="A52" s="34"/>
      <c r="B52" s="38" t="s">
        <v>278</v>
      </c>
      <c r="C52" s="36">
        <f>A129182566K_Latest</f>
        <v>7322.3580000000002</v>
      </c>
      <c r="D52" s="36">
        <f>A129182522J_Latest</f>
        <v>3317.768</v>
      </c>
      <c r="E52" s="36">
        <f>A129182570A_Latest</f>
        <v>2698.7280000000001</v>
      </c>
      <c r="F52" s="36">
        <f>A129182574K_Latest</f>
        <v>4004.5909999999999</v>
      </c>
      <c r="H52" s="18" t="s">
        <v>130</v>
      </c>
      <c r="I52" s="18" t="s">
        <v>131</v>
      </c>
      <c r="J52" s="18" t="s">
        <v>132</v>
      </c>
      <c r="K52" s="18" t="s">
        <v>133</v>
      </c>
    </row>
    <row r="53" spans="1:21">
      <c r="A53" s="34"/>
      <c r="B53" s="37" t="s">
        <v>277</v>
      </c>
      <c r="C53" s="36">
        <f>A129182526T_Latest</f>
        <v>6162.2820000000002</v>
      </c>
      <c r="D53" s="36">
        <f>A129182530J_Latest</f>
        <v>2665.4560000000001</v>
      </c>
      <c r="E53" s="36">
        <f>A129182558K_Latest</f>
        <v>2185.9740000000002</v>
      </c>
      <c r="F53" s="36">
        <f>A129182510X_Latest</f>
        <v>3496.8270000000002</v>
      </c>
      <c r="H53" s="18" t="s">
        <v>134</v>
      </c>
      <c r="I53" s="18" t="s">
        <v>135</v>
      </c>
      <c r="J53" s="18" t="s">
        <v>136</v>
      </c>
      <c r="K53" s="18" t="s">
        <v>137</v>
      </c>
    </row>
    <row r="54" spans="1:21">
      <c r="A54" s="34"/>
      <c r="B54" s="37" t="s">
        <v>276</v>
      </c>
      <c r="C54" s="36">
        <f>A129182538A_Latest</f>
        <v>1042.499</v>
      </c>
      <c r="D54" s="36">
        <f>A129182542T_Latest</f>
        <v>652.31200000000001</v>
      </c>
      <c r="E54" s="36">
        <f>A129182594V_Latest</f>
        <v>512.75300000000004</v>
      </c>
      <c r="F54" s="36">
        <f>A129182494K_Latest</f>
        <v>390.18700000000001</v>
      </c>
      <c r="H54" s="18" t="s">
        <v>138</v>
      </c>
      <c r="I54" s="18" t="s">
        <v>139</v>
      </c>
      <c r="J54" s="18" t="s">
        <v>140</v>
      </c>
      <c r="K54" s="18" t="s">
        <v>141</v>
      </c>
    </row>
    <row r="55" spans="1:21">
      <c r="A55" s="34"/>
      <c r="B55" s="37" t="s">
        <v>275</v>
      </c>
      <c r="C55" s="36">
        <f>A129182554A_Latest</f>
        <v>117.577</v>
      </c>
      <c r="D55" s="49" t="s">
        <v>294</v>
      </c>
      <c r="E55" s="49" t="s">
        <v>294</v>
      </c>
      <c r="F55" s="49" t="s">
        <v>294</v>
      </c>
      <c r="H55" s="18" t="s">
        <v>142</v>
      </c>
      <c r="I55" s="49" t="s">
        <v>294</v>
      </c>
      <c r="J55" s="49" t="s">
        <v>294</v>
      </c>
      <c r="K55" s="49" t="s">
        <v>294</v>
      </c>
    </row>
    <row r="56" spans="1:21">
      <c r="A56" s="34"/>
      <c r="F56" s="35"/>
      <c r="G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>
      <c r="A57" s="34"/>
      <c r="B57" s="33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1:21">
      <c r="A58" s="32" t="s">
        <v>274</v>
      </c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</row>
    <row r="59" spans="1:21">
      <c r="A59" s="32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</row>
    <row r="60" spans="1:21">
      <c r="A60" s="31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</row>
  </sheetData>
  <mergeCells count="5">
    <mergeCell ref="B5:L5"/>
    <mergeCell ref="B6:L6"/>
    <mergeCell ref="M6:U6"/>
    <mergeCell ref="A8:I8"/>
    <mergeCell ref="M8:S8"/>
  </mergeCells>
  <hyperlinks>
    <hyperlink ref="A58" r:id="rId1" display="http://www.abs.gov.au/websitedbs/d3310114.nsf/Home/©+Copyright?OpenDocument" xr:uid="{E6C2AD00-952B-4231-8B63-E2C2E47D82FD}"/>
    <hyperlink ref="H52" location="A129182566K" display="A129182566K" xr:uid="{768812B8-9F3E-4A81-A8C9-3B6C43ED4583}"/>
    <hyperlink ref="H53" location="A129182526T" display="A129182526T" xr:uid="{100868AB-CD17-41D2-86A6-5C10AC7D042C}"/>
    <hyperlink ref="H54" location="A129182538A" display="A129182538A" xr:uid="{549AF4B5-A03C-4D1A-970B-132363361CD3}"/>
    <hyperlink ref="H12" location="A129182218R" display="A129182218R" xr:uid="{E925F223-BE83-4784-A586-928FAEC84319}"/>
    <hyperlink ref="H13" location="A129182178J" display="A129182178J" xr:uid="{DF223743-0643-4B3D-A4FF-0060D7F2B080}"/>
    <hyperlink ref="H14" location="A129182190X" display="A129182190X" xr:uid="{A3C95950-F461-4D9C-ADC5-EA32DB25F78D}"/>
    <hyperlink ref="H17" location="A129181754A" display="A129181754A" xr:uid="{C8D19107-0257-4B74-9995-86448F5EECEB}"/>
    <hyperlink ref="H18" location="A129181714J" display="A129181714J" xr:uid="{90FE7363-945B-4187-AF76-C5F53A8746EC}"/>
    <hyperlink ref="H19" location="A129181726T" display="A129181726T" xr:uid="{703441EA-4696-4BD7-AE40-C0773993C9C3}"/>
    <hyperlink ref="H22" location="A129182334X" display="A129182334X" xr:uid="{4FABA20E-D4DE-433A-8A83-E5145B0DAAA5}"/>
    <hyperlink ref="H23" location="A129182294T" display="A129182294T" xr:uid="{B37A0C86-A0A1-4D54-9074-12B458A408DC}"/>
    <hyperlink ref="H24" location="A129182306R" display="A129182306R" xr:uid="{7A25EF3E-4B4E-46FA-B4A5-43EFC1ABDF39}"/>
    <hyperlink ref="H27" location="A129182450J" display="A129182450J" xr:uid="{6B7A65FD-B8DF-49E5-BFF3-5E3C21445C93}"/>
    <hyperlink ref="H28" location="A129182410R" display="A129182410R" xr:uid="{9E7E2747-0057-4213-B1B5-7DEA97446B6C}"/>
    <hyperlink ref="H29" location="A129182422X" display="A129182422X" xr:uid="{14106314-72D4-4A6D-B384-47561850D05C}"/>
    <hyperlink ref="H32" location="A129181870K" display="A129181870K" xr:uid="{5641C36D-08AB-4D79-BC21-9B45FAAF03F2}"/>
    <hyperlink ref="H33" location="A129181830T" display="A129181830T" xr:uid="{DDC73D4C-F2F0-4714-B6AA-B200CE90DC51}"/>
    <hyperlink ref="H34" location="A129181842A" display="A129181842A" xr:uid="{F2DEE408-EE17-4235-9A71-30774580EF3E}"/>
    <hyperlink ref="H37" location="A129181986L" display="A129181986L" xr:uid="{33CC81A6-018A-48D4-A31A-AD2F3126B15F}"/>
    <hyperlink ref="H38" location="A129181946V" display="A129181946V" xr:uid="{B6FB4D19-702C-4B09-9A71-251FE6E4FE52}"/>
    <hyperlink ref="H39" location="A129181958C" display="A129181958C" xr:uid="{A752D876-3C4D-44D7-A518-E5BF073CD707}"/>
    <hyperlink ref="H42" location="A129182102L" display="A129182102L" xr:uid="{F8680467-4FB8-4320-A26A-8C835C0B2044}"/>
    <hyperlink ref="H43" location="A129182062F" display="A129182062F" xr:uid="{36A78506-D7FC-44B2-8B70-2B6A35A89948}"/>
    <hyperlink ref="H44" location="A129182074R" display="A129182074R" xr:uid="{4E312B45-4AFF-4BA4-B963-E93E35677977}"/>
    <hyperlink ref="H47" location="A129181638T" display="A129181638T" xr:uid="{A83A72F8-5B41-49F7-8AA7-B8B975F26891}"/>
    <hyperlink ref="H48" location="A129181598K" display="A129181598K" xr:uid="{4C484382-FF34-4DB9-ABBE-F8A8E7602CCC}"/>
    <hyperlink ref="H49" location="A129181610R" display="A129181610R" xr:uid="{AA8FA9FC-DB4B-4F95-8947-5EA354FDF775}"/>
    <hyperlink ref="I52" location="A129182522J" display="A129182522J" xr:uid="{4A41AAD2-9E1C-4321-9BB3-B1FC1F7C07FB}"/>
    <hyperlink ref="I53" location="A129182530J" display="A129182530J" xr:uid="{F57D5D3B-530F-44FB-AAC0-F9110A3AE016}"/>
    <hyperlink ref="I54" location="A129182542T" display="A129182542T" xr:uid="{1A6A8A93-C53F-406E-B14F-D16CAC21914E}"/>
    <hyperlink ref="I12" location="A129182174X" display="A129182174X" xr:uid="{19791D44-140D-4141-BBE3-1D9F486AB46E}"/>
    <hyperlink ref="I13" location="A129182182X" display="A129182182X" xr:uid="{32BBE84D-6DFC-4484-931F-E32E5982FDB3}"/>
    <hyperlink ref="I14" location="A129182194J" display="A129182194J" xr:uid="{B7D7BD3C-C9DC-4E62-A9D1-DD5A33687815}"/>
    <hyperlink ref="I17" location="A129181710X" display="A129181710X" xr:uid="{A11B7377-D745-4F20-8ABA-088FA887C588}"/>
    <hyperlink ref="I18" location="A129181718T" display="A129181718T" xr:uid="{977AABC6-0288-44FD-8267-54714B069D25}"/>
    <hyperlink ref="I19" location="A129181730J" display="A129181730J" xr:uid="{9A72BBC3-D299-46BA-92C8-12D8148AB7AB}"/>
    <hyperlink ref="I22" location="A129182290J" display="A129182290J" xr:uid="{17B2ABBA-72EC-4E86-8EDB-3386017D0733}"/>
    <hyperlink ref="I23" location="A129182298A" display="A129182298A" xr:uid="{BBFE4527-B53A-447C-B441-C99A3107A5C3}"/>
    <hyperlink ref="I24" location="A129182310F" display="A129182310F" xr:uid="{20670CEC-1682-46AA-80CF-52C288CAE1D3}"/>
    <hyperlink ref="I27" location="A129182406X" display="A129182406X" xr:uid="{3F624B2E-9D96-412B-89AD-A76BAF43DF68}"/>
    <hyperlink ref="I28" location="A129182414X" display="A129182414X" xr:uid="{18867C2D-2062-4D70-AC81-2A5253C99523}"/>
    <hyperlink ref="I29" location="A129182426J" display="A129182426J" xr:uid="{AF7D1CE6-709B-44D1-AF72-C1D1EE391D9D}"/>
    <hyperlink ref="I32" location="A129181826A" display="A129181826A" xr:uid="{A593DF46-1F06-4B64-8B3C-C9A2769D8174}"/>
    <hyperlink ref="I33" location="A129181834A" display="A129181834A" xr:uid="{F733C30F-0502-4E1F-B05E-897A35C177DB}"/>
    <hyperlink ref="I34" location="A129181846K" display="A129181846K" xr:uid="{86D87D92-A1B9-408F-988B-3DB2217E8DF4}"/>
    <hyperlink ref="I37" location="A129181942K" display="A129181942K" xr:uid="{0379BDD3-6486-49B0-997F-7E5103F41CF8}"/>
    <hyperlink ref="I38" location="A129181950K" display="A129181950K" xr:uid="{D0C947B7-127A-49CF-A99C-1E8B1C2EB1A5}"/>
    <hyperlink ref="I39" location="A129181962V" display="A129181962V" xr:uid="{C4E5C681-6F4C-4E6C-B476-AF8BD96DBB54}"/>
    <hyperlink ref="I42" location="A129182058R" display="A129182058R" xr:uid="{AE0F4B6B-702A-48AF-AC8A-F19AA1D04D10}"/>
    <hyperlink ref="I43" location="A129182066R" display="A129182066R" xr:uid="{4E33F10D-A0CC-4F48-9752-A5CA5BD2097A}"/>
    <hyperlink ref="I44" location="A129182078X" display="A129182078X" xr:uid="{12BB130B-B028-456F-A911-A43BE98A23B1}"/>
    <hyperlink ref="I47" location="A129181594A" display="A129181594A" xr:uid="{5C3E50F4-2EF6-4C25-9FCC-7DBE74527578}"/>
    <hyperlink ref="I48" location="A129181602R" display="A129181602R" xr:uid="{68109813-EDAD-4D4C-9C77-D979AEFE0E82}"/>
    <hyperlink ref="I49" location="A129181614X" display="A129181614X" xr:uid="{78F2696D-ADE3-4DFB-9DF1-DD1D9AB92009}"/>
    <hyperlink ref="J52" location="A129182570A" display="A129182570A" xr:uid="{2EC3598A-06C4-4D9F-B1E7-5FBA78341CCB}"/>
    <hyperlink ref="J53" location="A129182558K" display="A129182558K" xr:uid="{4D800EBF-DDFF-46CE-9C2A-ED136FA283D7}"/>
    <hyperlink ref="J54" location="A129182594V" display="A129182594V" xr:uid="{FB0FADD3-C27B-44F4-955D-BF8B54D340EA}"/>
    <hyperlink ref="J12" location="A129182222F" display="A129182222F" xr:uid="{BB593AD5-CB9A-41EB-B59B-E0176DCED19E}"/>
    <hyperlink ref="J13" location="A129182210W" display="A129182210W" xr:uid="{192A1BF7-98BF-4846-B7D5-BD76346E4F87}"/>
    <hyperlink ref="J14" location="A129182246X" display="A129182246X" xr:uid="{8BDCA044-F9C8-475D-A964-042A6416F1FC}"/>
    <hyperlink ref="J17" location="A129181758K" display="A129181758K" xr:uid="{DEDFC18F-430C-4ABD-AC41-BE79C4AD9544}"/>
    <hyperlink ref="J18" location="A129181746A" display="A129181746A" xr:uid="{489DA221-AF29-46B8-B9AF-477845BFAF70}"/>
    <hyperlink ref="J19" location="A129181782K" display="A129181782K" xr:uid="{9A746DA0-53DE-459A-B941-7A01DCEF0AF4}"/>
    <hyperlink ref="J22" location="A129182338J" display="A129182338J" xr:uid="{B6C500C3-7E0C-40B5-9670-D30B78A1F2C9}"/>
    <hyperlink ref="J23" location="A129182326X" display="A129182326X" xr:uid="{1DC1C3AC-6415-469E-8582-615C0F4B2892}"/>
    <hyperlink ref="J24" location="A129182362J" display="A129182362J" xr:uid="{CAF667DB-37FF-426A-BFD7-4996E824485C}"/>
    <hyperlink ref="J27" location="A129182454T" display="A129182454T" xr:uid="{C58948B5-3663-4655-9660-529AF09743AD}"/>
    <hyperlink ref="J28" location="A129182442J" display="A129182442J" xr:uid="{5ECEB9C3-419B-4CF3-AB73-373F6416014C}"/>
    <hyperlink ref="J29" location="A129182478K" display="A129182478K" xr:uid="{72BCBF50-D93A-4D68-8619-48D6AE38AFEF}"/>
    <hyperlink ref="J32" location="A129181874V" display="A129181874V" xr:uid="{0261EFAF-15B0-46D5-BBFA-29D63C24A45A}"/>
    <hyperlink ref="J33" location="A129181862K" display="A129181862K" xr:uid="{D2F4DD29-8978-4BEF-9862-3E9961E50FE0}"/>
    <hyperlink ref="J34" location="A129181898L" display="A129181898L" xr:uid="{F7E6691B-B12A-4EC6-84CC-944B9EE0E6DE}"/>
    <hyperlink ref="J37" location="A129181990C" display="A129181990C" xr:uid="{17071A88-FB0A-4BF2-B643-41DCCC52D2A4}"/>
    <hyperlink ref="J38" location="A129181978L" display="A129181978L" xr:uid="{723542D5-1FA1-4A5B-AF8D-AF321E491AAE}"/>
    <hyperlink ref="J39" location="A129182014L" display="A129182014L" xr:uid="{24820A97-10E4-433D-A9B8-D9FE5662BD72}"/>
    <hyperlink ref="J42" location="A129182106W" display="A129182106W" xr:uid="{FDF906CB-9701-43DB-8C10-B4090DBF6BDE}"/>
    <hyperlink ref="J43" location="A129182094X" display="A129182094X" xr:uid="{52686DF1-EF23-42D0-A4EB-F2F1F3354818}"/>
    <hyperlink ref="J44" location="A129182130W" display="A129182130W" xr:uid="{7DF8C08D-053E-474D-BE32-B14EDA3C36DB}"/>
    <hyperlink ref="J47" location="A129181642J" display="A129181642J" xr:uid="{025B3F99-A768-415E-8C71-1CEF36608386}"/>
    <hyperlink ref="J48" location="A129181630X" display="A129181630X" xr:uid="{7F587130-B077-493D-9536-0FE946220119}"/>
    <hyperlink ref="J49" location="A129181666A" display="A129181666A" xr:uid="{9E08C22A-DDE6-40D0-8EE9-9EE62B242E49}"/>
    <hyperlink ref="K52" location="A129182574K" display="A129182574K" xr:uid="{23F60E0A-4FFD-44FC-B0B0-61D1C4543DFD}"/>
    <hyperlink ref="K53" location="A129182510X" display="A129182510X" xr:uid="{B577E05B-B5B7-40F5-8F71-8D652CD563F3}"/>
    <hyperlink ref="K54" location="A129182494K" display="A129182494K" xr:uid="{099176E2-16C4-4D2D-B45B-6BF976617A3C}"/>
    <hyperlink ref="K12" location="A129182226R" display="A129182226R" xr:uid="{0BFF92A1-8BBA-470C-B241-6D82990ABDFB}"/>
    <hyperlink ref="K13" location="A129182162R" display="A129182162R" xr:uid="{BBD995B5-3A3E-4FAE-898C-EA741E3D23B0}"/>
    <hyperlink ref="K14" location="A129182146R" display="A129182146R" xr:uid="{7018AC73-3754-47F2-B3DC-9B8602F0AE5A}"/>
    <hyperlink ref="K17" location="A129181762A" display="A129181762A" xr:uid="{D898B779-2180-44A5-8CA1-F14C8DCE9CBC}"/>
    <hyperlink ref="K18" location="A129181698V" display="A129181698V" xr:uid="{9A18FEC1-D637-415D-BED8-154F7FADB163}"/>
    <hyperlink ref="K19" location="A129181682A" display="A129181682A" xr:uid="{6A8C421D-3DF9-4282-8916-FD7FD82C1D99}"/>
    <hyperlink ref="K22" location="A129182342X" display="A129182342X" xr:uid="{78746D01-CFF6-4C3B-82A7-61C16A4D7906}"/>
    <hyperlink ref="K23" location="A129182278T" display="A129182278T" xr:uid="{81A6B7D7-B9F0-4DA3-8C6B-7DE242B6E653}"/>
    <hyperlink ref="K24" location="A129182262X" display="A129182262X" xr:uid="{059C54CA-0E8F-4178-9140-34F80FC7379F}"/>
    <hyperlink ref="K27" location="A129182458A" display="A129182458A" xr:uid="{1E62ABFA-1B18-4DE8-A1AE-E7D32B94FA50}"/>
    <hyperlink ref="K28" location="A129182394A" display="A129182394A" xr:uid="{B2E92055-C85D-4BE2-A029-873936875825}"/>
    <hyperlink ref="K29" location="A129182378A" display="A129182378A" xr:uid="{132B4FCB-F786-4BBD-8FE8-DC75A6CBC97A}"/>
    <hyperlink ref="K32" location="A129181878C" display="A129181878C" xr:uid="{09929BB9-9561-4BCD-A67E-F0EA9F969A2F}"/>
    <hyperlink ref="K33" location="A129181814T" display="A129181814T" xr:uid="{3BD6C861-A0F5-48F7-ABB2-D9EB2FB331C2}"/>
    <hyperlink ref="K34" location="A129181798C" display="A129181798C" xr:uid="{EA387895-435F-46A2-80EF-3C4748110E6F}"/>
    <hyperlink ref="K37" location="A129181994L" display="A129181994L" xr:uid="{731A817F-8EB6-40DB-BF3A-983F7371CDE8}"/>
    <hyperlink ref="K38" location="A129181930A" display="A129181930A" xr:uid="{79DF2B3F-E2B9-476E-A454-32D643CDA54E}"/>
    <hyperlink ref="K39" location="A129181914A" display="A129181914A" xr:uid="{8E9FE1BA-5224-403B-90D9-7BD4B1B3C52C}"/>
    <hyperlink ref="K42" location="A129182110L" display="A129182110L" xr:uid="{075F17B2-C903-45A9-93FC-AACD8697481C}"/>
    <hyperlink ref="K43" location="A129182046F" display="A129182046F" xr:uid="{6D0ACDD9-5511-4363-B977-B50C63B0FB39}"/>
    <hyperlink ref="K44" location="A129182030L" display="A129182030L" xr:uid="{B69B35BE-2997-4BC7-9817-2433030263ED}"/>
    <hyperlink ref="K47" location="A129181646T" display="A129181646T" xr:uid="{FED5F855-CB3D-43DE-A65A-610D5FCB09C4}"/>
    <hyperlink ref="K48" location="A129181582T" display="A129181582T" xr:uid="{30EE6BF8-DBF0-43E5-8930-27B11E915885}"/>
    <hyperlink ref="K49" location="A129181566T" display="A129181566T" xr:uid="{CF8AEC77-A6FE-4FCA-A7CC-91B4B9A5A9D9}"/>
    <hyperlink ref="H55" location="A129182554A" display="A129182554A" xr:uid="{C24057C2-3E1E-4B6D-A8B6-0EB5C3472C35}"/>
    <hyperlink ref="H15" location="A129182206F" display="A129182206F" xr:uid="{7C3F212A-0FE6-40DD-B530-9EAB5A1B573C}"/>
    <hyperlink ref="H20" location="A129181742T" display="A129181742T" xr:uid="{77EDD38B-E115-4564-AB2A-EBAB68F41F69}"/>
    <hyperlink ref="H25" location="A129182322R" display="A129182322R" xr:uid="{4FF21592-3268-4E72-BB81-144D9D513538}"/>
    <hyperlink ref="H30" location="A129182438T" display="A129182438T" xr:uid="{FEEDAA64-18CC-45DC-88AA-36AAF83BBCD0}"/>
    <hyperlink ref="H35" location="A129181858V" display="A129181858V" xr:uid="{4A85504F-72C3-49D2-8EEE-2FC11E2B8FD2}"/>
    <hyperlink ref="H40" location="A129181974C" display="A129181974C" xr:uid="{CD4BE268-00EF-48BB-BC6E-A1CCA68ECC0E}"/>
    <hyperlink ref="H45" location="A129182090R" display="A129182090R" xr:uid="{6D84C3B3-146E-451E-AA15-1BA95850525E}"/>
    <hyperlink ref="H50" location="A129181626J" display="A129181626J" xr:uid="{B5240027-F9B2-4A81-9FEF-3C41A2E36BA0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0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247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248</v>
      </c>
    </row>
    <row r="6" spans="1:13" ht="15.75" customHeight="1">
      <c r="B6" s="52" t="s">
        <v>249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8" spans="1:13" ht="15">
      <c r="D8" s="15" t="s">
        <v>251</v>
      </c>
    </row>
    <row r="9" spans="1:13" s="16" customFormat="1"/>
    <row r="10" spans="1:13" ht="22.5" customHeight="1">
      <c r="A10" s="17" t="s">
        <v>252</v>
      </c>
      <c r="B10" s="17"/>
      <c r="C10" s="17"/>
      <c r="D10" s="17" t="s">
        <v>118</v>
      </c>
      <c r="E10" s="17" t="s">
        <v>125</v>
      </c>
      <c r="F10" s="17" t="s">
        <v>122</v>
      </c>
      <c r="G10" s="17" t="s">
        <v>123</v>
      </c>
      <c r="H10" s="17" t="s">
        <v>253</v>
      </c>
      <c r="I10" s="17" t="s">
        <v>117</v>
      </c>
      <c r="J10" s="17" t="s">
        <v>119</v>
      </c>
      <c r="K10" s="17" t="s">
        <v>254</v>
      </c>
      <c r="L10" s="17" t="s">
        <v>121</v>
      </c>
    </row>
    <row r="12" spans="1:13">
      <c r="A12" s="11" t="s">
        <v>0</v>
      </c>
      <c r="D12" s="11" t="s">
        <v>127</v>
      </c>
      <c r="E12" s="18" t="s">
        <v>130</v>
      </c>
      <c r="F12" s="10">
        <v>27334</v>
      </c>
      <c r="G12" s="10">
        <v>44713</v>
      </c>
      <c r="H12" s="11">
        <v>58</v>
      </c>
      <c r="I12" s="19" t="s">
        <v>126</v>
      </c>
      <c r="J12" s="11" t="s">
        <v>128</v>
      </c>
      <c r="K12" s="11" t="s">
        <v>129</v>
      </c>
      <c r="L12" s="11" t="s">
        <v>259</v>
      </c>
    </row>
    <row r="13" spans="1:13">
      <c r="A13" s="11" t="s">
        <v>1</v>
      </c>
      <c r="D13" s="11" t="s">
        <v>127</v>
      </c>
      <c r="E13" s="18" t="s">
        <v>131</v>
      </c>
      <c r="F13" s="10">
        <v>27334</v>
      </c>
      <c r="G13" s="10">
        <v>44713</v>
      </c>
      <c r="H13" s="11">
        <v>58</v>
      </c>
      <c r="I13" s="19" t="s">
        <v>126</v>
      </c>
      <c r="J13" s="11" t="s">
        <v>128</v>
      </c>
      <c r="K13" s="11" t="s">
        <v>129</v>
      </c>
      <c r="L13" s="11" t="s">
        <v>259</v>
      </c>
    </row>
    <row r="14" spans="1:13">
      <c r="A14" s="11" t="s">
        <v>2</v>
      </c>
      <c r="D14" s="11" t="s">
        <v>127</v>
      </c>
      <c r="E14" s="18" t="s">
        <v>132</v>
      </c>
      <c r="F14" s="10">
        <v>29037</v>
      </c>
      <c r="G14" s="10">
        <v>44713</v>
      </c>
      <c r="H14" s="11">
        <v>57</v>
      </c>
      <c r="I14" s="19" t="s">
        <v>126</v>
      </c>
      <c r="J14" s="11" t="s">
        <v>128</v>
      </c>
      <c r="K14" s="11" t="s">
        <v>129</v>
      </c>
      <c r="L14" s="11" t="s">
        <v>260</v>
      </c>
    </row>
    <row r="15" spans="1:13">
      <c r="A15" s="11" t="s">
        <v>3</v>
      </c>
      <c r="D15" s="11" t="s">
        <v>127</v>
      </c>
      <c r="E15" s="18" t="s">
        <v>133</v>
      </c>
      <c r="F15" s="10">
        <v>27334</v>
      </c>
      <c r="G15" s="10">
        <v>44713</v>
      </c>
      <c r="H15" s="11">
        <v>58</v>
      </c>
      <c r="I15" s="19" t="s">
        <v>126</v>
      </c>
      <c r="J15" s="11" t="s">
        <v>128</v>
      </c>
      <c r="K15" s="11" t="s">
        <v>129</v>
      </c>
      <c r="L15" s="11" t="s">
        <v>259</v>
      </c>
    </row>
    <row r="16" spans="1:13">
      <c r="A16" s="11" t="s">
        <v>4</v>
      </c>
      <c r="D16" s="11" t="s">
        <v>127</v>
      </c>
      <c r="E16" s="18" t="s">
        <v>134</v>
      </c>
      <c r="F16" s="10">
        <v>27334</v>
      </c>
      <c r="G16" s="10">
        <v>44713</v>
      </c>
      <c r="H16" s="11">
        <v>58</v>
      </c>
      <c r="I16" s="19" t="s">
        <v>126</v>
      </c>
      <c r="J16" s="11" t="s">
        <v>128</v>
      </c>
      <c r="K16" s="11" t="s">
        <v>129</v>
      </c>
      <c r="L16" s="11" t="s">
        <v>259</v>
      </c>
    </row>
    <row r="17" spans="1:12">
      <c r="A17" s="11" t="s">
        <v>5</v>
      </c>
      <c r="D17" s="11" t="s">
        <v>127</v>
      </c>
      <c r="E17" s="18" t="s">
        <v>135</v>
      </c>
      <c r="F17" s="10">
        <v>27334</v>
      </c>
      <c r="G17" s="10">
        <v>44713</v>
      </c>
      <c r="H17" s="11">
        <v>58</v>
      </c>
      <c r="I17" s="19" t="s">
        <v>126</v>
      </c>
      <c r="J17" s="11" t="s">
        <v>128</v>
      </c>
      <c r="K17" s="11" t="s">
        <v>129</v>
      </c>
      <c r="L17" s="11" t="s">
        <v>259</v>
      </c>
    </row>
    <row r="18" spans="1:12">
      <c r="A18" s="11" t="s">
        <v>6</v>
      </c>
      <c r="D18" s="11" t="s">
        <v>127</v>
      </c>
      <c r="E18" s="18" t="s">
        <v>136</v>
      </c>
      <c r="F18" s="10">
        <v>29037</v>
      </c>
      <c r="G18" s="10">
        <v>44713</v>
      </c>
      <c r="H18" s="11">
        <v>57</v>
      </c>
      <c r="I18" s="19" t="s">
        <v>126</v>
      </c>
      <c r="J18" s="11" t="s">
        <v>128</v>
      </c>
      <c r="K18" s="11" t="s">
        <v>129</v>
      </c>
      <c r="L18" s="11" t="s">
        <v>260</v>
      </c>
    </row>
    <row r="19" spans="1:12">
      <c r="A19" s="11" t="s">
        <v>7</v>
      </c>
      <c r="D19" s="11" t="s">
        <v>127</v>
      </c>
      <c r="E19" s="18" t="s">
        <v>137</v>
      </c>
      <c r="F19" s="10">
        <v>27334</v>
      </c>
      <c r="G19" s="10">
        <v>44713</v>
      </c>
      <c r="H19" s="11">
        <v>58</v>
      </c>
      <c r="I19" s="19" t="s">
        <v>126</v>
      </c>
      <c r="J19" s="11" t="s">
        <v>128</v>
      </c>
      <c r="K19" s="11" t="s">
        <v>129</v>
      </c>
      <c r="L19" s="11" t="s">
        <v>259</v>
      </c>
    </row>
    <row r="20" spans="1:12">
      <c r="A20" s="11" t="s">
        <v>8</v>
      </c>
      <c r="D20" s="11" t="s">
        <v>127</v>
      </c>
      <c r="E20" s="18" t="s">
        <v>138</v>
      </c>
      <c r="F20" s="10">
        <v>34486</v>
      </c>
      <c r="G20" s="10">
        <v>44713</v>
      </c>
      <c r="H20" s="11">
        <v>42</v>
      </c>
      <c r="I20" s="19" t="s">
        <v>126</v>
      </c>
      <c r="J20" s="11" t="s">
        <v>128</v>
      </c>
      <c r="K20" s="11" t="s">
        <v>129</v>
      </c>
      <c r="L20" s="11" t="s">
        <v>258</v>
      </c>
    </row>
    <row r="21" spans="1:12">
      <c r="A21" s="11" t="s">
        <v>9</v>
      </c>
      <c r="D21" s="11" t="s">
        <v>127</v>
      </c>
      <c r="E21" s="18" t="s">
        <v>139</v>
      </c>
      <c r="F21" s="10">
        <v>27334</v>
      </c>
      <c r="G21" s="10">
        <v>44713</v>
      </c>
      <c r="H21" s="11">
        <v>58</v>
      </c>
      <c r="I21" s="19" t="s">
        <v>126</v>
      </c>
      <c r="J21" s="11" t="s">
        <v>128</v>
      </c>
      <c r="K21" s="11" t="s">
        <v>129</v>
      </c>
      <c r="L21" s="11" t="s">
        <v>259</v>
      </c>
    </row>
    <row r="22" spans="1:12">
      <c r="A22" s="11" t="s">
        <v>10</v>
      </c>
      <c r="D22" s="11" t="s">
        <v>127</v>
      </c>
      <c r="E22" s="18" t="s">
        <v>140</v>
      </c>
      <c r="F22" s="10">
        <v>29037</v>
      </c>
      <c r="G22" s="10">
        <v>44713</v>
      </c>
      <c r="H22" s="11">
        <v>57</v>
      </c>
      <c r="I22" s="19" t="s">
        <v>126</v>
      </c>
      <c r="J22" s="11" t="s">
        <v>128</v>
      </c>
      <c r="K22" s="11" t="s">
        <v>129</v>
      </c>
      <c r="L22" s="11" t="s">
        <v>260</v>
      </c>
    </row>
    <row r="23" spans="1:12">
      <c r="A23" s="11" t="s">
        <v>11</v>
      </c>
      <c r="D23" s="11" t="s">
        <v>127</v>
      </c>
      <c r="E23" s="18" t="s">
        <v>141</v>
      </c>
      <c r="F23" s="10">
        <v>34486</v>
      </c>
      <c r="G23" s="10">
        <v>44713</v>
      </c>
      <c r="H23" s="11">
        <v>42</v>
      </c>
      <c r="I23" s="19" t="s">
        <v>126</v>
      </c>
      <c r="J23" s="11" t="s">
        <v>128</v>
      </c>
      <c r="K23" s="11" t="s">
        <v>129</v>
      </c>
      <c r="L23" s="11" t="s">
        <v>258</v>
      </c>
    </row>
    <row r="24" spans="1:12">
      <c r="A24" s="11" t="s">
        <v>12</v>
      </c>
      <c r="D24" s="11" t="s">
        <v>127</v>
      </c>
      <c r="E24" s="18" t="s">
        <v>142</v>
      </c>
      <c r="F24" s="10">
        <v>34486</v>
      </c>
      <c r="G24" s="10">
        <v>44713</v>
      </c>
      <c r="H24" s="11">
        <v>42</v>
      </c>
      <c r="I24" s="19" t="s">
        <v>126</v>
      </c>
      <c r="J24" s="11" t="s">
        <v>128</v>
      </c>
      <c r="K24" s="11" t="s">
        <v>129</v>
      </c>
      <c r="L24" s="11" t="s">
        <v>258</v>
      </c>
    </row>
    <row r="25" spans="1:12">
      <c r="A25" s="11" t="s">
        <v>13</v>
      </c>
      <c r="D25" s="11" t="s">
        <v>127</v>
      </c>
      <c r="E25" s="18" t="s">
        <v>143</v>
      </c>
      <c r="F25" s="10">
        <v>34486</v>
      </c>
      <c r="G25" s="10">
        <v>44713</v>
      </c>
      <c r="H25" s="11">
        <v>42</v>
      </c>
      <c r="I25" s="19" t="s">
        <v>126</v>
      </c>
      <c r="J25" s="11" t="s">
        <v>128</v>
      </c>
      <c r="K25" s="11" t="s">
        <v>129</v>
      </c>
      <c r="L25" s="11" t="s">
        <v>258</v>
      </c>
    </row>
    <row r="26" spans="1:12">
      <c r="A26" s="11" t="s">
        <v>14</v>
      </c>
      <c r="D26" s="11" t="s">
        <v>127</v>
      </c>
      <c r="E26" s="18" t="s">
        <v>144</v>
      </c>
      <c r="F26" s="10">
        <v>34486</v>
      </c>
      <c r="G26" s="10">
        <v>44713</v>
      </c>
      <c r="H26" s="11">
        <v>42</v>
      </c>
      <c r="I26" s="19" t="s">
        <v>126</v>
      </c>
      <c r="J26" s="11" t="s">
        <v>128</v>
      </c>
      <c r="K26" s="11" t="s">
        <v>129</v>
      </c>
      <c r="L26" s="11" t="s">
        <v>258</v>
      </c>
    </row>
    <row r="27" spans="1:12">
      <c r="A27" s="11" t="s">
        <v>15</v>
      </c>
      <c r="D27" s="11" t="s">
        <v>127</v>
      </c>
      <c r="E27" s="18" t="s">
        <v>145</v>
      </c>
      <c r="F27" s="10">
        <v>34486</v>
      </c>
      <c r="G27" s="10">
        <v>44713</v>
      </c>
      <c r="H27" s="11">
        <v>42</v>
      </c>
      <c r="I27" s="19" t="s">
        <v>126</v>
      </c>
      <c r="J27" s="11" t="s">
        <v>128</v>
      </c>
      <c r="K27" s="11" t="s">
        <v>129</v>
      </c>
      <c r="L27" s="11" t="s">
        <v>258</v>
      </c>
    </row>
    <row r="28" spans="1:12">
      <c r="A28" s="11" t="s">
        <v>16</v>
      </c>
      <c r="D28" s="11" t="s">
        <v>127</v>
      </c>
      <c r="E28" s="18" t="s">
        <v>146</v>
      </c>
      <c r="F28" s="10">
        <v>34486</v>
      </c>
      <c r="G28" s="10">
        <v>44713</v>
      </c>
      <c r="H28" s="11">
        <v>42</v>
      </c>
      <c r="I28" s="19" t="s">
        <v>126</v>
      </c>
      <c r="J28" s="11" t="s">
        <v>128</v>
      </c>
      <c r="K28" s="11" t="s">
        <v>129</v>
      </c>
      <c r="L28" s="11" t="s">
        <v>258</v>
      </c>
    </row>
    <row r="29" spans="1:12">
      <c r="A29" s="11" t="s">
        <v>17</v>
      </c>
      <c r="D29" s="11" t="s">
        <v>127</v>
      </c>
      <c r="E29" s="18" t="s">
        <v>147</v>
      </c>
      <c r="F29" s="10">
        <v>30133</v>
      </c>
      <c r="G29" s="10">
        <v>44713</v>
      </c>
      <c r="H29" s="11">
        <v>54</v>
      </c>
      <c r="I29" s="19" t="s">
        <v>126</v>
      </c>
      <c r="J29" s="11" t="s">
        <v>128</v>
      </c>
      <c r="K29" s="11" t="s">
        <v>129</v>
      </c>
      <c r="L29" s="11" t="s">
        <v>260</v>
      </c>
    </row>
    <row r="30" spans="1:12">
      <c r="A30" s="11" t="s">
        <v>18</v>
      </c>
      <c r="D30" s="11" t="s">
        <v>127</v>
      </c>
      <c r="E30" s="18" t="s">
        <v>148</v>
      </c>
      <c r="F30" s="10">
        <v>30133</v>
      </c>
      <c r="G30" s="10">
        <v>44713</v>
      </c>
      <c r="H30" s="11">
        <v>54</v>
      </c>
      <c r="I30" s="19" t="s">
        <v>126</v>
      </c>
      <c r="J30" s="11" t="s">
        <v>128</v>
      </c>
      <c r="K30" s="11" t="s">
        <v>129</v>
      </c>
      <c r="L30" s="11" t="s">
        <v>260</v>
      </c>
    </row>
    <row r="31" spans="1:12">
      <c r="A31" s="11" t="s">
        <v>19</v>
      </c>
      <c r="D31" s="11" t="s">
        <v>127</v>
      </c>
      <c r="E31" s="18" t="s">
        <v>149</v>
      </c>
      <c r="F31" s="10">
        <v>34486</v>
      </c>
      <c r="G31" s="10">
        <v>44713</v>
      </c>
      <c r="H31" s="11">
        <v>42</v>
      </c>
      <c r="I31" s="19" t="s">
        <v>126</v>
      </c>
      <c r="J31" s="11" t="s">
        <v>128</v>
      </c>
      <c r="K31" s="11" t="s">
        <v>129</v>
      </c>
      <c r="L31" s="11" t="s">
        <v>258</v>
      </c>
    </row>
    <row r="32" spans="1:12">
      <c r="A32" s="11" t="s">
        <v>20</v>
      </c>
      <c r="D32" s="11" t="s">
        <v>127</v>
      </c>
      <c r="E32" s="18" t="s">
        <v>150</v>
      </c>
      <c r="F32" s="10">
        <v>34486</v>
      </c>
      <c r="G32" s="10">
        <v>44713</v>
      </c>
      <c r="H32" s="11">
        <v>42</v>
      </c>
      <c r="I32" s="19" t="s">
        <v>126</v>
      </c>
      <c r="J32" s="11" t="s">
        <v>128</v>
      </c>
      <c r="K32" s="11" t="s">
        <v>129</v>
      </c>
      <c r="L32" s="11" t="s">
        <v>258</v>
      </c>
    </row>
    <row r="33" spans="1:12">
      <c r="A33" s="11" t="s">
        <v>21</v>
      </c>
      <c r="D33" s="11" t="s">
        <v>127</v>
      </c>
      <c r="E33" s="18" t="s">
        <v>151</v>
      </c>
      <c r="F33" s="10">
        <v>34486</v>
      </c>
      <c r="G33" s="10">
        <v>44713</v>
      </c>
      <c r="H33" s="11">
        <v>42</v>
      </c>
      <c r="I33" s="19" t="s">
        <v>126</v>
      </c>
      <c r="J33" s="11" t="s">
        <v>128</v>
      </c>
      <c r="K33" s="11" t="s">
        <v>129</v>
      </c>
      <c r="L33" s="11" t="s">
        <v>258</v>
      </c>
    </row>
    <row r="34" spans="1:12">
      <c r="A34" s="11" t="s">
        <v>22</v>
      </c>
      <c r="D34" s="11" t="s">
        <v>127</v>
      </c>
      <c r="E34" s="18" t="s">
        <v>152</v>
      </c>
      <c r="F34" s="10">
        <v>34486</v>
      </c>
      <c r="G34" s="10">
        <v>44713</v>
      </c>
      <c r="H34" s="11">
        <v>42</v>
      </c>
      <c r="I34" s="19" t="s">
        <v>126</v>
      </c>
      <c r="J34" s="11" t="s">
        <v>128</v>
      </c>
      <c r="K34" s="11" t="s">
        <v>129</v>
      </c>
      <c r="L34" s="11" t="s">
        <v>258</v>
      </c>
    </row>
    <row r="35" spans="1:12">
      <c r="A35" s="11" t="s">
        <v>23</v>
      </c>
      <c r="D35" s="11" t="s">
        <v>127</v>
      </c>
      <c r="E35" s="18" t="s">
        <v>153</v>
      </c>
      <c r="F35" s="10">
        <v>34486</v>
      </c>
      <c r="G35" s="10">
        <v>44713</v>
      </c>
      <c r="H35" s="11">
        <v>42</v>
      </c>
      <c r="I35" s="19" t="s">
        <v>126</v>
      </c>
      <c r="J35" s="11" t="s">
        <v>128</v>
      </c>
      <c r="K35" s="11" t="s">
        <v>129</v>
      </c>
      <c r="L35" s="11" t="s">
        <v>258</v>
      </c>
    </row>
    <row r="36" spans="1:12">
      <c r="A36" s="11" t="s">
        <v>24</v>
      </c>
      <c r="D36" s="11" t="s">
        <v>127</v>
      </c>
      <c r="E36" s="18" t="s">
        <v>154</v>
      </c>
      <c r="F36" s="10">
        <v>34486</v>
      </c>
      <c r="G36" s="10">
        <v>44713</v>
      </c>
      <c r="H36" s="11">
        <v>42</v>
      </c>
      <c r="I36" s="19" t="s">
        <v>126</v>
      </c>
      <c r="J36" s="11" t="s">
        <v>128</v>
      </c>
      <c r="K36" s="11" t="s">
        <v>129</v>
      </c>
      <c r="L36" s="11" t="s">
        <v>258</v>
      </c>
    </row>
    <row r="37" spans="1:12">
      <c r="A37" s="11" t="s">
        <v>25</v>
      </c>
      <c r="D37" s="11" t="s">
        <v>127</v>
      </c>
      <c r="E37" s="18" t="s">
        <v>155</v>
      </c>
      <c r="F37" s="10">
        <v>34486</v>
      </c>
      <c r="G37" s="10">
        <v>44713</v>
      </c>
      <c r="H37" s="11">
        <v>42</v>
      </c>
      <c r="I37" s="19" t="s">
        <v>126</v>
      </c>
      <c r="J37" s="11" t="s">
        <v>128</v>
      </c>
      <c r="K37" s="11" t="s">
        <v>129</v>
      </c>
      <c r="L37" s="11" t="s">
        <v>258</v>
      </c>
    </row>
    <row r="38" spans="1:12">
      <c r="A38" s="11" t="s">
        <v>26</v>
      </c>
      <c r="D38" s="11" t="s">
        <v>127</v>
      </c>
      <c r="E38" s="18" t="s">
        <v>156</v>
      </c>
      <c r="F38" s="10">
        <v>34486</v>
      </c>
      <c r="G38" s="10">
        <v>44713</v>
      </c>
      <c r="H38" s="11">
        <v>42</v>
      </c>
      <c r="I38" s="19" t="s">
        <v>126</v>
      </c>
      <c r="J38" s="11" t="s">
        <v>128</v>
      </c>
      <c r="K38" s="11" t="s">
        <v>129</v>
      </c>
      <c r="L38" s="11" t="s">
        <v>258</v>
      </c>
    </row>
    <row r="39" spans="1:12">
      <c r="A39" s="11" t="s">
        <v>27</v>
      </c>
      <c r="D39" s="11" t="s">
        <v>127</v>
      </c>
      <c r="E39" s="18" t="s">
        <v>157</v>
      </c>
      <c r="F39" s="10">
        <v>34486</v>
      </c>
      <c r="G39" s="10">
        <v>44713</v>
      </c>
      <c r="H39" s="11">
        <v>42</v>
      </c>
      <c r="I39" s="19" t="s">
        <v>126</v>
      </c>
      <c r="J39" s="11" t="s">
        <v>128</v>
      </c>
      <c r="K39" s="11" t="s">
        <v>129</v>
      </c>
      <c r="L39" s="11" t="s">
        <v>258</v>
      </c>
    </row>
    <row r="40" spans="1:12">
      <c r="A40" s="11" t="s">
        <v>28</v>
      </c>
      <c r="D40" s="11" t="s">
        <v>127</v>
      </c>
      <c r="E40" s="18" t="s">
        <v>158</v>
      </c>
      <c r="F40" s="10">
        <v>34486</v>
      </c>
      <c r="G40" s="10">
        <v>44713</v>
      </c>
      <c r="H40" s="11">
        <v>42</v>
      </c>
      <c r="I40" s="19" t="s">
        <v>126</v>
      </c>
      <c r="J40" s="11" t="s">
        <v>128</v>
      </c>
      <c r="K40" s="11" t="s">
        <v>129</v>
      </c>
      <c r="L40" s="11" t="s">
        <v>258</v>
      </c>
    </row>
    <row r="41" spans="1:12">
      <c r="A41" s="11" t="s">
        <v>29</v>
      </c>
      <c r="D41" s="11" t="s">
        <v>127</v>
      </c>
      <c r="E41" s="18" t="s">
        <v>159</v>
      </c>
      <c r="F41" s="10">
        <v>34486</v>
      </c>
      <c r="G41" s="10">
        <v>44713</v>
      </c>
      <c r="H41" s="11">
        <v>42</v>
      </c>
      <c r="I41" s="19" t="s">
        <v>126</v>
      </c>
      <c r="J41" s="11" t="s">
        <v>128</v>
      </c>
      <c r="K41" s="11" t="s">
        <v>129</v>
      </c>
      <c r="L41" s="11" t="s">
        <v>258</v>
      </c>
    </row>
    <row r="42" spans="1:12">
      <c r="A42" s="11" t="s">
        <v>30</v>
      </c>
      <c r="D42" s="11" t="s">
        <v>127</v>
      </c>
      <c r="E42" s="18" t="s">
        <v>160</v>
      </c>
      <c r="F42" s="10">
        <v>30133</v>
      </c>
      <c r="G42" s="10">
        <v>44713</v>
      </c>
      <c r="H42" s="11">
        <v>54</v>
      </c>
      <c r="I42" s="19" t="s">
        <v>126</v>
      </c>
      <c r="J42" s="11" t="s">
        <v>128</v>
      </c>
      <c r="K42" s="11" t="s">
        <v>129</v>
      </c>
      <c r="L42" s="11" t="s">
        <v>260</v>
      </c>
    </row>
    <row r="43" spans="1:12">
      <c r="A43" s="11" t="s">
        <v>31</v>
      </c>
      <c r="D43" s="11" t="s">
        <v>127</v>
      </c>
      <c r="E43" s="18" t="s">
        <v>161</v>
      </c>
      <c r="F43" s="10">
        <v>30133</v>
      </c>
      <c r="G43" s="10">
        <v>44713</v>
      </c>
      <c r="H43" s="11">
        <v>54</v>
      </c>
      <c r="I43" s="19" t="s">
        <v>126</v>
      </c>
      <c r="J43" s="11" t="s">
        <v>128</v>
      </c>
      <c r="K43" s="11" t="s">
        <v>129</v>
      </c>
      <c r="L43" s="11" t="s">
        <v>260</v>
      </c>
    </row>
    <row r="44" spans="1:12">
      <c r="A44" s="11" t="s">
        <v>32</v>
      </c>
      <c r="D44" s="11" t="s">
        <v>127</v>
      </c>
      <c r="E44" s="18" t="s">
        <v>162</v>
      </c>
      <c r="F44" s="10">
        <v>34486</v>
      </c>
      <c r="G44" s="10">
        <v>44713</v>
      </c>
      <c r="H44" s="11">
        <v>42</v>
      </c>
      <c r="I44" s="19" t="s">
        <v>126</v>
      </c>
      <c r="J44" s="11" t="s">
        <v>128</v>
      </c>
      <c r="K44" s="11" t="s">
        <v>129</v>
      </c>
      <c r="L44" s="11" t="s">
        <v>258</v>
      </c>
    </row>
    <row r="45" spans="1:12">
      <c r="A45" s="11" t="s">
        <v>33</v>
      </c>
      <c r="D45" s="11" t="s">
        <v>127</v>
      </c>
      <c r="E45" s="18" t="s">
        <v>163</v>
      </c>
      <c r="F45" s="10">
        <v>34486</v>
      </c>
      <c r="G45" s="10">
        <v>44713</v>
      </c>
      <c r="H45" s="11">
        <v>42</v>
      </c>
      <c r="I45" s="19" t="s">
        <v>126</v>
      </c>
      <c r="J45" s="11" t="s">
        <v>128</v>
      </c>
      <c r="K45" s="11" t="s">
        <v>129</v>
      </c>
      <c r="L45" s="11" t="s">
        <v>258</v>
      </c>
    </row>
    <row r="46" spans="1:12">
      <c r="A46" s="11" t="s">
        <v>34</v>
      </c>
      <c r="D46" s="11" t="s">
        <v>127</v>
      </c>
      <c r="E46" s="18" t="s">
        <v>164</v>
      </c>
      <c r="F46" s="10">
        <v>34486</v>
      </c>
      <c r="G46" s="10">
        <v>44713</v>
      </c>
      <c r="H46" s="11">
        <v>42</v>
      </c>
      <c r="I46" s="19" t="s">
        <v>126</v>
      </c>
      <c r="J46" s="11" t="s">
        <v>128</v>
      </c>
      <c r="K46" s="11" t="s">
        <v>129</v>
      </c>
      <c r="L46" s="11" t="s">
        <v>258</v>
      </c>
    </row>
    <row r="47" spans="1:12">
      <c r="A47" s="11" t="s">
        <v>35</v>
      </c>
      <c r="D47" s="11" t="s">
        <v>127</v>
      </c>
      <c r="E47" s="18" t="s">
        <v>165</v>
      </c>
      <c r="F47" s="10">
        <v>34486</v>
      </c>
      <c r="G47" s="10">
        <v>44713</v>
      </c>
      <c r="H47" s="11">
        <v>42</v>
      </c>
      <c r="I47" s="19" t="s">
        <v>126</v>
      </c>
      <c r="J47" s="11" t="s">
        <v>128</v>
      </c>
      <c r="K47" s="11" t="s">
        <v>129</v>
      </c>
      <c r="L47" s="11" t="s">
        <v>258</v>
      </c>
    </row>
    <row r="48" spans="1:12">
      <c r="A48" s="11" t="s">
        <v>36</v>
      </c>
      <c r="D48" s="11" t="s">
        <v>127</v>
      </c>
      <c r="E48" s="18" t="s">
        <v>166</v>
      </c>
      <c r="F48" s="10">
        <v>34486</v>
      </c>
      <c r="G48" s="10">
        <v>44713</v>
      </c>
      <c r="H48" s="11">
        <v>42</v>
      </c>
      <c r="I48" s="19" t="s">
        <v>126</v>
      </c>
      <c r="J48" s="11" t="s">
        <v>128</v>
      </c>
      <c r="K48" s="11" t="s">
        <v>129</v>
      </c>
      <c r="L48" s="11" t="s">
        <v>258</v>
      </c>
    </row>
    <row r="49" spans="1:12">
      <c r="A49" s="11" t="s">
        <v>37</v>
      </c>
      <c r="D49" s="11" t="s">
        <v>127</v>
      </c>
      <c r="E49" s="18" t="s">
        <v>167</v>
      </c>
      <c r="F49" s="10">
        <v>34486</v>
      </c>
      <c r="G49" s="10">
        <v>44713</v>
      </c>
      <c r="H49" s="11">
        <v>42</v>
      </c>
      <c r="I49" s="19" t="s">
        <v>126</v>
      </c>
      <c r="J49" s="11" t="s">
        <v>128</v>
      </c>
      <c r="K49" s="11" t="s">
        <v>129</v>
      </c>
      <c r="L49" s="11" t="s">
        <v>258</v>
      </c>
    </row>
    <row r="50" spans="1:12">
      <c r="A50" s="11" t="s">
        <v>38</v>
      </c>
      <c r="D50" s="11" t="s">
        <v>127</v>
      </c>
      <c r="E50" s="18" t="s">
        <v>168</v>
      </c>
      <c r="F50" s="10">
        <v>34486</v>
      </c>
      <c r="G50" s="10">
        <v>44713</v>
      </c>
      <c r="H50" s="11">
        <v>42</v>
      </c>
      <c r="I50" s="19" t="s">
        <v>126</v>
      </c>
      <c r="J50" s="11" t="s">
        <v>128</v>
      </c>
      <c r="K50" s="11" t="s">
        <v>129</v>
      </c>
      <c r="L50" s="11" t="s">
        <v>258</v>
      </c>
    </row>
    <row r="51" spans="1:12">
      <c r="A51" s="11" t="s">
        <v>39</v>
      </c>
      <c r="D51" s="11" t="s">
        <v>127</v>
      </c>
      <c r="E51" s="18" t="s">
        <v>169</v>
      </c>
      <c r="F51" s="10">
        <v>34486</v>
      </c>
      <c r="G51" s="10">
        <v>44713</v>
      </c>
      <c r="H51" s="11">
        <v>42</v>
      </c>
      <c r="I51" s="19" t="s">
        <v>126</v>
      </c>
      <c r="J51" s="11" t="s">
        <v>128</v>
      </c>
      <c r="K51" s="11" t="s">
        <v>129</v>
      </c>
      <c r="L51" s="11" t="s">
        <v>258</v>
      </c>
    </row>
    <row r="52" spans="1:12">
      <c r="A52" s="11" t="s">
        <v>40</v>
      </c>
      <c r="D52" s="11" t="s">
        <v>127</v>
      </c>
      <c r="E52" s="18" t="s">
        <v>170</v>
      </c>
      <c r="F52" s="10">
        <v>34486</v>
      </c>
      <c r="G52" s="10">
        <v>44713</v>
      </c>
      <c r="H52" s="11">
        <v>42</v>
      </c>
      <c r="I52" s="19" t="s">
        <v>126</v>
      </c>
      <c r="J52" s="11" t="s">
        <v>128</v>
      </c>
      <c r="K52" s="11" t="s">
        <v>129</v>
      </c>
      <c r="L52" s="11" t="s">
        <v>258</v>
      </c>
    </row>
    <row r="53" spans="1:12">
      <c r="A53" s="11" t="s">
        <v>41</v>
      </c>
      <c r="D53" s="11" t="s">
        <v>127</v>
      </c>
      <c r="E53" s="18" t="s">
        <v>171</v>
      </c>
      <c r="F53" s="10">
        <v>34486</v>
      </c>
      <c r="G53" s="10">
        <v>44713</v>
      </c>
      <c r="H53" s="11">
        <v>42</v>
      </c>
      <c r="I53" s="19" t="s">
        <v>126</v>
      </c>
      <c r="J53" s="11" t="s">
        <v>128</v>
      </c>
      <c r="K53" s="11" t="s">
        <v>129</v>
      </c>
      <c r="L53" s="11" t="s">
        <v>258</v>
      </c>
    </row>
    <row r="54" spans="1:12">
      <c r="A54" s="11" t="s">
        <v>42</v>
      </c>
      <c r="D54" s="11" t="s">
        <v>127</v>
      </c>
      <c r="E54" s="18" t="s">
        <v>172</v>
      </c>
      <c r="F54" s="10">
        <v>34486</v>
      </c>
      <c r="G54" s="10">
        <v>44713</v>
      </c>
      <c r="H54" s="11">
        <v>42</v>
      </c>
      <c r="I54" s="19" t="s">
        <v>126</v>
      </c>
      <c r="J54" s="11" t="s">
        <v>128</v>
      </c>
      <c r="K54" s="11" t="s">
        <v>129</v>
      </c>
      <c r="L54" s="11" t="s">
        <v>258</v>
      </c>
    </row>
    <row r="55" spans="1:12">
      <c r="A55" s="11" t="s">
        <v>43</v>
      </c>
      <c r="D55" s="11" t="s">
        <v>127</v>
      </c>
      <c r="E55" s="18" t="s">
        <v>173</v>
      </c>
      <c r="F55" s="10">
        <v>30133</v>
      </c>
      <c r="G55" s="10">
        <v>44713</v>
      </c>
      <c r="H55" s="11">
        <v>54</v>
      </c>
      <c r="I55" s="19" t="s">
        <v>126</v>
      </c>
      <c r="J55" s="11" t="s">
        <v>128</v>
      </c>
      <c r="K55" s="11" t="s">
        <v>129</v>
      </c>
      <c r="L55" s="11" t="s">
        <v>260</v>
      </c>
    </row>
    <row r="56" spans="1:12">
      <c r="A56" s="11" t="s">
        <v>44</v>
      </c>
      <c r="D56" s="11" t="s">
        <v>127</v>
      </c>
      <c r="E56" s="18" t="s">
        <v>174</v>
      </c>
      <c r="F56" s="10">
        <v>30133</v>
      </c>
      <c r="G56" s="10">
        <v>44713</v>
      </c>
      <c r="H56" s="11">
        <v>54</v>
      </c>
      <c r="I56" s="19" t="s">
        <v>126</v>
      </c>
      <c r="J56" s="11" t="s">
        <v>128</v>
      </c>
      <c r="K56" s="11" t="s">
        <v>129</v>
      </c>
      <c r="L56" s="11" t="s">
        <v>260</v>
      </c>
    </row>
    <row r="57" spans="1:12">
      <c r="A57" s="11" t="s">
        <v>45</v>
      </c>
      <c r="D57" s="11" t="s">
        <v>127</v>
      </c>
      <c r="E57" s="18" t="s">
        <v>175</v>
      </c>
      <c r="F57" s="10">
        <v>34486</v>
      </c>
      <c r="G57" s="10">
        <v>44713</v>
      </c>
      <c r="H57" s="11">
        <v>42</v>
      </c>
      <c r="I57" s="19" t="s">
        <v>126</v>
      </c>
      <c r="J57" s="11" t="s">
        <v>128</v>
      </c>
      <c r="K57" s="11" t="s">
        <v>129</v>
      </c>
      <c r="L57" s="11" t="s">
        <v>258</v>
      </c>
    </row>
    <row r="58" spans="1:12">
      <c r="A58" s="11" t="s">
        <v>46</v>
      </c>
      <c r="D58" s="11" t="s">
        <v>127</v>
      </c>
      <c r="E58" s="18" t="s">
        <v>176</v>
      </c>
      <c r="F58" s="10">
        <v>34486</v>
      </c>
      <c r="G58" s="10">
        <v>44713</v>
      </c>
      <c r="H58" s="11">
        <v>42</v>
      </c>
      <c r="I58" s="19" t="s">
        <v>126</v>
      </c>
      <c r="J58" s="11" t="s">
        <v>128</v>
      </c>
      <c r="K58" s="11" t="s">
        <v>129</v>
      </c>
      <c r="L58" s="11" t="s">
        <v>258</v>
      </c>
    </row>
    <row r="59" spans="1:12">
      <c r="A59" s="11" t="s">
        <v>47</v>
      </c>
      <c r="D59" s="11" t="s">
        <v>127</v>
      </c>
      <c r="E59" s="18" t="s">
        <v>177</v>
      </c>
      <c r="F59" s="10">
        <v>34486</v>
      </c>
      <c r="G59" s="10">
        <v>44713</v>
      </c>
      <c r="H59" s="11">
        <v>42</v>
      </c>
      <c r="I59" s="19" t="s">
        <v>126</v>
      </c>
      <c r="J59" s="11" t="s">
        <v>128</v>
      </c>
      <c r="K59" s="11" t="s">
        <v>129</v>
      </c>
      <c r="L59" s="11" t="s">
        <v>258</v>
      </c>
    </row>
    <row r="60" spans="1:12">
      <c r="A60" s="11" t="s">
        <v>48</v>
      </c>
      <c r="D60" s="11" t="s">
        <v>127</v>
      </c>
      <c r="E60" s="18" t="s">
        <v>178</v>
      </c>
      <c r="F60" s="10">
        <v>34486</v>
      </c>
      <c r="G60" s="10">
        <v>44713</v>
      </c>
      <c r="H60" s="11">
        <v>42</v>
      </c>
      <c r="I60" s="19" t="s">
        <v>126</v>
      </c>
      <c r="J60" s="11" t="s">
        <v>128</v>
      </c>
      <c r="K60" s="11" t="s">
        <v>129</v>
      </c>
      <c r="L60" s="11" t="s">
        <v>258</v>
      </c>
    </row>
    <row r="61" spans="1:12">
      <c r="A61" s="11" t="s">
        <v>49</v>
      </c>
      <c r="D61" s="11" t="s">
        <v>127</v>
      </c>
      <c r="E61" s="18" t="s">
        <v>179</v>
      </c>
      <c r="F61" s="10">
        <v>34486</v>
      </c>
      <c r="G61" s="10">
        <v>44713</v>
      </c>
      <c r="H61" s="11">
        <v>42</v>
      </c>
      <c r="I61" s="19" t="s">
        <v>126</v>
      </c>
      <c r="J61" s="11" t="s">
        <v>128</v>
      </c>
      <c r="K61" s="11" t="s">
        <v>129</v>
      </c>
      <c r="L61" s="11" t="s">
        <v>258</v>
      </c>
    </row>
    <row r="62" spans="1:12">
      <c r="A62" s="11" t="s">
        <v>50</v>
      </c>
      <c r="D62" s="11" t="s">
        <v>127</v>
      </c>
      <c r="E62" s="18" t="s">
        <v>180</v>
      </c>
      <c r="F62" s="10">
        <v>34486</v>
      </c>
      <c r="G62" s="10">
        <v>44713</v>
      </c>
      <c r="H62" s="11">
        <v>42</v>
      </c>
      <c r="I62" s="19" t="s">
        <v>126</v>
      </c>
      <c r="J62" s="11" t="s">
        <v>128</v>
      </c>
      <c r="K62" s="11" t="s">
        <v>129</v>
      </c>
      <c r="L62" s="11" t="s">
        <v>258</v>
      </c>
    </row>
    <row r="63" spans="1:12">
      <c r="A63" s="11" t="s">
        <v>51</v>
      </c>
      <c r="D63" s="11" t="s">
        <v>127</v>
      </c>
      <c r="E63" s="18" t="s">
        <v>181</v>
      </c>
      <c r="F63" s="10">
        <v>34486</v>
      </c>
      <c r="G63" s="10">
        <v>44713</v>
      </c>
      <c r="H63" s="11">
        <v>42</v>
      </c>
      <c r="I63" s="19" t="s">
        <v>126</v>
      </c>
      <c r="J63" s="11" t="s">
        <v>128</v>
      </c>
      <c r="K63" s="11" t="s">
        <v>129</v>
      </c>
      <c r="L63" s="11" t="s">
        <v>258</v>
      </c>
    </row>
    <row r="64" spans="1:12">
      <c r="A64" s="11" t="s">
        <v>52</v>
      </c>
      <c r="D64" s="11" t="s">
        <v>127</v>
      </c>
      <c r="E64" s="18" t="s">
        <v>182</v>
      </c>
      <c r="F64" s="10">
        <v>34486</v>
      </c>
      <c r="G64" s="10">
        <v>44713</v>
      </c>
      <c r="H64" s="11">
        <v>42</v>
      </c>
      <c r="I64" s="19" t="s">
        <v>126</v>
      </c>
      <c r="J64" s="11" t="s">
        <v>128</v>
      </c>
      <c r="K64" s="11" t="s">
        <v>129</v>
      </c>
      <c r="L64" s="11" t="s">
        <v>258</v>
      </c>
    </row>
    <row r="65" spans="1:12">
      <c r="A65" s="11" t="s">
        <v>53</v>
      </c>
      <c r="D65" s="11" t="s">
        <v>127</v>
      </c>
      <c r="E65" s="18" t="s">
        <v>183</v>
      </c>
      <c r="F65" s="10">
        <v>34486</v>
      </c>
      <c r="G65" s="10">
        <v>44713</v>
      </c>
      <c r="H65" s="11">
        <v>42</v>
      </c>
      <c r="I65" s="19" t="s">
        <v>126</v>
      </c>
      <c r="J65" s="11" t="s">
        <v>128</v>
      </c>
      <c r="K65" s="11" t="s">
        <v>129</v>
      </c>
      <c r="L65" s="11" t="s">
        <v>258</v>
      </c>
    </row>
    <row r="66" spans="1:12">
      <c r="A66" s="11" t="s">
        <v>54</v>
      </c>
      <c r="D66" s="11" t="s">
        <v>127</v>
      </c>
      <c r="E66" s="18" t="s">
        <v>184</v>
      </c>
      <c r="F66" s="10">
        <v>34486</v>
      </c>
      <c r="G66" s="10">
        <v>44713</v>
      </c>
      <c r="H66" s="11">
        <v>42</v>
      </c>
      <c r="I66" s="19" t="s">
        <v>126</v>
      </c>
      <c r="J66" s="11" t="s">
        <v>128</v>
      </c>
      <c r="K66" s="11" t="s">
        <v>129</v>
      </c>
      <c r="L66" s="11" t="s">
        <v>258</v>
      </c>
    </row>
    <row r="67" spans="1:12">
      <c r="A67" s="11" t="s">
        <v>55</v>
      </c>
      <c r="D67" s="11" t="s">
        <v>127</v>
      </c>
      <c r="E67" s="18" t="s">
        <v>185</v>
      </c>
      <c r="F67" s="10">
        <v>34486</v>
      </c>
      <c r="G67" s="10">
        <v>44713</v>
      </c>
      <c r="H67" s="11">
        <v>42</v>
      </c>
      <c r="I67" s="19" t="s">
        <v>126</v>
      </c>
      <c r="J67" s="11" t="s">
        <v>128</v>
      </c>
      <c r="K67" s="11" t="s">
        <v>129</v>
      </c>
      <c r="L67" s="11" t="s">
        <v>258</v>
      </c>
    </row>
    <row r="68" spans="1:12">
      <c r="A68" s="11" t="s">
        <v>56</v>
      </c>
      <c r="D68" s="11" t="s">
        <v>127</v>
      </c>
      <c r="E68" s="18" t="s">
        <v>186</v>
      </c>
      <c r="F68" s="10">
        <v>30133</v>
      </c>
      <c r="G68" s="10">
        <v>44713</v>
      </c>
      <c r="H68" s="11">
        <v>54</v>
      </c>
      <c r="I68" s="19" t="s">
        <v>126</v>
      </c>
      <c r="J68" s="11" t="s">
        <v>128</v>
      </c>
      <c r="K68" s="11" t="s">
        <v>129</v>
      </c>
      <c r="L68" s="11" t="s">
        <v>260</v>
      </c>
    </row>
    <row r="69" spans="1:12">
      <c r="A69" s="11" t="s">
        <v>57</v>
      </c>
      <c r="D69" s="11" t="s">
        <v>127</v>
      </c>
      <c r="E69" s="18" t="s">
        <v>187</v>
      </c>
      <c r="F69" s="10">
        <v>30133</v>
      </c>
      <c r="G69" s="10">
        <v>44713</v>
      </c>
      <c r="H69" s="11">
        <v>54</v>
      </c>
      <c r="I69" s="19" t="s">
        <v>126</v>
      </c>
      <c r="J69" s="11" t="s">
        <v>128</v>
      </c>
      <c r="K69" s="11" t="s">
        <v>129</v>
      </c>
      <c r="L69" s="11" t="s">
        <v>260</v>
      </c>
    </row>
    <row r="70" spans="1:12">
      <c r="A70" s="11" t="s">
        <v>58</v>
      </c>
      <c r="D70" s="11" t="s">
        <v>127</v>
      </c>
      <c r="E70" s="18" t="s">
        <v>188</v>
      </c>
      <c r="F70" s="10">
        <v>34486</v>
      </c>
      <c r="G70" s="10">
        <v>44713</v>
      </c>
      <c r="H70" s="11">
        <v>42</v>
      </c>
      <c r="I70" s="19" t="s">
        <v>126</v>
      </c>
      <c r="J70" s="11" t="s">
        <v>128</v>
      </c>
      <c r="K70" s="11" t="s">
        <v>129</v>
      </c>
      <c r="L70" s="11" t="s">
        <v>258</v>
      </c>
    </row>
    <row r="71" spans="1:12">
      <c r="A71" s="11" t="s">
        <v>59</v>
      </c>
      <c r="D71" s="11" t="s">
        <v>127</v>
      </c>
      <c r="E71" s="18" t="s">
        <v>189</v>
      </c>
      <c r="F71" s="10">
        <v>34486</v>
      </c>
      <c r="G71" s="10">
        <v>44713</v>
      </c>
      <c r="H71" s="11">
        <v>42</v>
      </c>
      <c r="I71" s="19" t="s">
        <v>126</v>
      </c>
      <c r="J71" s="11" t="s">
        <v>128</v>
      </c>
      <c r="K71" s="11" t="s">
        <v>129</v>
      </c>
      <c r="L71" s="11" t="s">
        <v>258</v>
      </c>
    </row>
    <row r="72" spans="1:12">
      <c r="A72" s="11" t="s">
        <v>60</v>
      </c>
      <c r="D72" s="11" t="s">
        <v>127</v>
      </c>
      <c r="E72" s="18" t="s">
        <v>190</v>
      </c>
      <c r="F72" s="10">
        <v>34486</v>
      </c>
      <c r="G72" s="10">
        <v>44713</v>
      </c>
      <c r="H72" s="11">
        <v>42</v>
      </c>
      <c r="I72" s="19" t="s">
        <v>126</v>
      </c>
      <c r="J72" s="11" t="s">
        <v>128</v>
      </c>
      <c r="K72" s="11" t="s">
        <v>129</v>
      </c>
      <c r="L72" s="11" t="s">
        <v>258</v>
      </c>
    </row>
    <row r="73" spans="1:12">
      <c r="A73" s="11" t="s">
        <v>61</v>
      </c>
      <c r="D73" s="11" t="s">
        <v>127</v>
      </c>
      <c r="E73" s="18" t="s">
        <v>191</v>
      </c>
      <c r="F73" s="10">
        <v>34486</v>
      </c>
      <c r="G73" s="10">
        <v>44713</v>
      </c>
      <c r="H73" s="11">
        <v>42</v>
      </c>
      <c r="I73" s="19" t="s">
        <v>126</v>
      </c>
      <c r="J73" s="11" t="s">
        <v>128</v>
      </c>
      <c r="K73" s="11" t="s">
        <v>129</v>
      </c>
      <c r="L73" s="11" t="s">
        <v>258</v>
      </c>
    </row>
    <row r="74" spans="1:12">
      <c r="A74" s="11" t="s">
        <v>62</v>
      </c>
      <c r="D74" s="11" t="s">
        <v>127</v>
      </c>
      <c r="E74" s="18" t="s">
        <v>192</v>
      </c>
      <c r="F74" s="10">
        <v>34486</v>
      </c>
      <c r="G74" s="10">
        <v>44713</v>
      </c>
      <c r="H74" s="11">
        <v>42</v>
      </c>
      <c r="I74" s="19" t="s">
        <v>126</v>
      </c>
      <c r="J74" s="11" t="s">
        <v>128</v>
      </c>
      <c r="K74" s="11" t="s">
        <v>129</v>
      </c>
      <c r="L74" s="11" t="s">
        <v>258</v>
      </c>
    </row>
    <row r="75" spans="1:12">
      <c r="A75" s="11" t="s">
        <v>63</v>
      </c>
      <c r="D75" s="11" t="s">
        <v>127</v>
      </c>
      <c r="E75" s="18" t="s">
        <v>193</v>
      </c>
      <c r="F75" s="10">
        <v>34486</v>
      </c>
      <c r="G75" s="10">
        <v>44713</v>
      </c>
      <c r="H75" s="11">
        <v>42</v>
      </c>
      <c r="I75" s="19" t="s">
        <v>126</v>
      </c>
      <c r="J75" s="11" t="s">
        <v>128</v>
      </c>
      <c r="K75" s="11" t="s">
        <v>129</v>
      </c>
      <c r="L75" s="11" t="s">
        <v>258</v>
      </c>
    </row>
    <row r="76" spans="1:12">
      <c r="A76" s="11" t="s">
        <v>64</v>
      </c>
      <c r="D76" s="11" t="s">
        <v>127</v>
      </c>
      <c r="E76" s="18" t="s">
        <v>194</v>
      </c>
      <c r="F76" s="10">
        <v>34486</v>
      </c>
      <c r="G76" s="10">
        <v>44713</v>
      </c>
      <c r="H76" s="11">
        <v>42</v>
      </c>
      <c r="I76" s="19" t="s">
        <v>126</v>
      </c>
      <c r="J76" s="11" t="s">
        <v>128</v>
      </c>
      <c r="K76" s="11" t="s">
        <v>129</v>
      </c>
      <c r="L76" s="11" t="s">
        <v>258</v>
      </c>
    </row>
    <row r="77" spans="1:12">
      <c r="A77" s="11" t="s">
        <v>65</v>
      </c>
      <c r="D77" s="11" t="s">
        <v>127</v>
      </c>
      <c r="E77" s="18" t="s">
        <v>195</v>
      </c>
      <c r="F77" s="10">
        <v>34486</v>
      </c>
      <c r="G77" s="10">
        <v>44713</v>
      </c>
      <c r="H77" s="11">
        <v>42</v>
      </c>
      <c r="I77" s="19" t="s">
        <v>126</v>
      </c>
      <c r="J77" s="11" t="s">
        <v>128</v>
      </c>
      <c r="K77" s="11" t="s">
        <v>129</v>
      </c>
      <c r="L77" s="11" t="s">
        <v>258</v>
      </c>
    </row>
    <row r="78" spans="1:12">
      <c r="A78" s="11" t="s">
        <v>66</v>
      </c>
      <c r="D78" s="11" t="s">
        <v>127</v>
      </c>
      <c r="E78" s="18" t="s">
        <v>196</v>
      </c>
      <c r="F78" s="10">
        <v>34486</v>
      </c>
      <c r="G78" s="10">
        <v>44713</v>
      </c>
      <c r="H78" s="11">
        <v>42</v>
      </c>
      <c r="I78" s="19" t="s">
        <v>126</v>
      </c>
      <c r="J78" s="11" t="s">
        <v>128</v>
      </c>
      <c r="K78" s="11" t="s">
        <v>129</v>
      </c>
      <c r="L78" s="11" t="s">
        <v>258</v>
      </c>
    </row>
    <row r="79" spans="1:12">
      <c r="A79" s="11" t="s">
        <v>67</v>
      </c>
      <c r="D79" s="11" t="s">
        <v>127</v>
      </c>
      <c r="E79" s="18" t="s">
        <v>197</v>
      </c>
      <c r="F79" s="10">
        <v>34486</v>
      </c>
      <c r="G79" s="10">
        <v>44713</v>
      </c>
      <c r="H79" s="11">
        <v>42</v>
      </c>
      <c r="I79" s="19" t="s">
        <v>126</v>
      </c>
      <c r="J79" s="11" t="s">
        <v>128</v>
      </c>
      <c r="K79" s="11" t="s">
        <v>129</v>
      </c>
      <c r="L79" s="11" t="s">
        <v>258</v>
      </c>
    </row>
    <row r="80" spans="1:12">
      <c r="A80" s="11" t="s">
        <v>68</v>
      </c>
      <c r="D80" s="11" t="s">
        <v>127</v>
      </c>
      <c r="E80" s="18" t="s">
        <v>198</v>
      </c>
      <c r="F80" s="10">
        <v>34486</v>
      </c>
      <c r="G80" s="10">
        <v>44713</v>
      </c>
      <c r="H80" s="11">
        <v>42</v>
      </c>
      <c r="I80" s="19" t="s">
        <v>126</v>
      </c>
      <c r="J80" s="11" t="s">
        <v>128</v>
      </c>
      <c r="K80" s="11" t="s">
        <v>129</v>
      </c>
      <c r="L80" s="11" t="s">
        <v>258</v>
      </c>
    </row>
    <row r="81" spans="1:12">
      <c r="A81" s="11" t="s">
        <v>69</v>
      </c>
      <c r="D81" s="11" t="s">
        <v>127</v>
      </c>
      <c r="E81" s="18" t="s">
        <v>199</v>
      </c>
      <c r="F81" s="10">
        <v>30133</v>
      </c>
      <c r="G81" s="10">
        <v>44713</v>
      </c>
      <c r="H81" s="11">
        <v>54</v>
      </c>
      <c r="I81" s="19" t="s">
        <v>126</v>
      </c>
      <c r="J81" s="11" t="s">
        <v>128</v>
      </c>
      <c r="K81" s="11" t="s">
        <v>129</v>
      </c>
      <c r="L81" s="11" t="s">
        <v>260</v>
      </c>
    </row>
    <row r="82" spans="1:12">
      <c r="A82" s="11" t="s">
        <v>70</v>
      </c>
      <c r="D82" s="11" t="s">
        <v>127</v>
      </c>
      <c r="E82" s="18" t="s">
        <v>200</v>
      </c>
      <c r="F82" s="10">
        <v>30133</v>
      </c>
      <c r="G82" s="10">
        <v>44713</v>
      </c>
      <c r="H82" s="11">
        <v>54</v>
      </c>
      <c r="I82" s="19" t="s">
        <v>126</v>
      </c>
      <c r="J82" s="11" t="s">
        <v>128</v>
      </c>
      <c r="K82" s="11" t="s">
        <v>129</v>
      </c>
      <c r="L82" s="11" t="s">
        <v>260</v>
      </c>
    </row>
    <row r="83" spans="1:12">
      <c r="A83" s="11" t="s">
        <v>71</v>
      </c>
      <c r="D83" s="11" t="s">
        <v>127</v>
      </c>
      <c r="E83" s="18" t="s">
        <v>201</v>
      </c>
      <c r="F83" s="10">
        <v>34486</v>
      </c>
      <c r="G83" s="10">
        <v>44713</v>
      </c>
      <c r="H83" s="11">
        <v>42</v>
      </c>
      <c r="I83" s="19" t="s">
        <v>126</v>
      </c>
      <c r="J83" s="11" t="s">
        <v>128</v>
      </c>
      <c r="K83" s="11" t="s">
        <v>129</v>
      </c>
      <c r="L83" s="11" t="s">
        <v>258</v>
      </c>
    </row>
    <row r="84" spans="1:12">
      <c r="A84" s="11" t="s">
        <v>72</v>
      </c>
      <c r="D84" s="11" t="s">
        <v>127</v>
      </c>
      <c r="E84" s="18" t="s">
        <v>202</v>
      </c>
      <c r="F84" s="10">
        <v>34486</v>
      </c>
      <c r="G84" s="10">
        <v>44713</v>
      </c>
      <c r="H84" s="11">
        <v>42</v>
      </c>
      <c r="I84" s="19" t="s">
        <v>126</v>
      </c>
      <c r="J84" s="11" t="s">
        <v>128</v>
      </c>
      <c r="K84" s="11" t="s">
        <v>129</v>
      </c>
      <c r="L84" s="11" t="s">
        <v>258</v>
      </c>
    </row>
    <row r="85" spans="1:12">
      <c r="A85" s="11" t="s">
        <v>73</v>
      </c>
      <c r="D85" s="11" t="s">
        <v>127</v>
      </c>
      <c r="E85" s="18" t="s">
        <v>203</v>
      </c>
      <c r="F85" s="10">
        <v>34486</v>
      </c>
      <c r="G85" s="10">
        <v>44713</v>
      </c>
      <c r="H85" s="11">
        <v>42</v>
      </c>
      <c r="I85" s="19" t="s">
        <v>126</v>
      </c>
      <c r="J85" s="11" t="s">
        <v>128</v>
      </c>
      <c r="K85" s="11" t="s">
        <v>129</v>
      </c>
      <c r="L85" s="11" t="s">
        <v>258</v>
      </c>
    </row>
    <row r="86" spans="1:12">
      <c r="A86" s="11" t="s">
        <v>74</v>
      </c>
      <c r="D86" s="11" t="s">
        <v>127</v>
      </c>
      <c r="E86" s="18" t="s">
        <v>204</v>
      </c>
      <c r="F86" s="10">
        <v>34486</v>
      </c>
      <c r="G86" s="10">
        <v>44713</v>
      </c>
      <c r="H86" s="11">
        <v>42</v>
      </c>
      <c r="I86" s="19" t="s">
        <v>126</v>
      </c>
      <c r="J86" s="11" t="s">
        <v>128</v>
      </c>
      <c r="K86" s="11" t="s">
        <v>129</v>
      </c>
      <c r="L86" s="11" t="s">
        <v>258</v>
      </c>
    </row>
    <row r="87" spans="1:12">
      <c r="A87" s="11" t="s">
        <v>75</v>
      </c>
      <c r="D87" s="11" t="s">
        <v>127</v>
      </c>
      <c r="E87" s="18" t="s">
        <v>205</v>
      </c>
      <c r="F87" s="10">
        <v>34486</v>
      </c>
      <c r="G87" s="10">
        <v>44713</v>
      </c>
      <c r="H87" s="11">
        <v>42</v>
      </c>
      <c r="I87" s="19" t="s">
        <v>126</v>
      </c>
      <c r="J87" s="11" t="s">
        <v>128</v>
      </c>
      <c r="K87" s="11" t="s">
        <v>129</v>
      </c>
      <c r="L87" s="11" t="s">
        <v>258</v>
      </c>
    </row>
    <row r="88" spans="1:12">
      <c r="A88" s="11" t="s">
        <v>76</v>
      </c>
      <c r="D88" s="11" t="s">
        <v>127</v>
      </c>
      <c r="E88" s="18" t="s">
        <v>206</v>
      </c>
      <c r="F88" s="10">
        <v>34486</v>
      </c>
      <c r="G88" s="10">
        <v>44713</v>
      </c>
      <c r="H88" s="11">
        <v>42</v>
      </c>
      <c r="I88" s="19" t="s">
        <v>126</v>
      </c>
      <c r="J88" s="11" t="s">
        <v>128</v>
      </c>
      <c r="K88" s="11" t="s">
        <v>129</v>
      </c>
      <c r="L88" s="11" t="s">
        <v>258</v>
      </c>
    </row>
    <row r="89" spans="1:12">
      <c r="A89" s="11" t="s">
        <v>77</v>
      </c>
      <c r="D89" s="11" t="s">
        <v>127</v>
      </c>
      <c r="E89" s="18" t="s">
        <v>207</v>
      </c>
      <c r="F89" s="10">
        <v>34486</v>
      </c>
      <c r="G89" s="10">
        <v>44713</v>
      </c>
      <c r="H89" s="11">
        <v>42</v>
      </c>
      <c r="I89" s="19" t="s">
        <v>126</v>
      </c>
      <c r="J89" s="11" t="s">
        <v>128</v>
      </c>
      <c r="K89" s="11" t="s">
        <v>129</v>
      </c>
      <c r="L89" s="11" t="s">
        <v>258</v>
      </c>
    </row>
    <row r="90" spans="1:12">
      <c r="A90" s="11" t="s">
        <v>78</v>
      </c>
      <c r="D90" s="11" t="s">
        <v>127</v>
      </c>
      <c r="E90" s="18" t="s">
        <v>208</v>
      </c>
      <c r="F90" s="10">
        <v>34486</v>
      </c>
      <c r="G90" s="10">
        <v>44713</v>
      </c>
      <c r="H90" s="11">
        <v>42</v>
      </c>
      <c r="I90" s="19" t="s">
        <v>126</v>
      </c>
      <c r="J90" s="11" t="s">
        <v>128</v>
      </c>
      <c r="K90" s="11" t="s">
        <v>129</v>
      </c>
      <c r="L90" s="11" t="s">
        <v>258</v>
      </c>
    </row>
    <row r="91" spans="1:12">
      <c r="A91" s="11" t="s">
        <v>79</v>
      </c>
      <c r="D91" s="11" t="s">
        <v>127</v>
      </c>
      <c r="E91" s="18" t="s">
        <v>209</v>
      </c>
      <c r="F91" s="10">
        <v>34486</v>
      </c>
      <c r="G91" s="10">
        <v>44713</v>
      </c>
      <c r="H91" s="11">
        <v>42</v>
      </c>
      <c r="I91" s="19" t="s">
        <v>126</v>
      </c>
      <c r="J91" s="11" t="s">
        <v>128</v>
      </c>
      <c r="K91" s="11" t="s">
        <v>129</v>
      </c>
      <c r="L91" s="11" t="s">
        <v>258</v>
      </c>
    </row>
    <row r="92" spans="1:12">
      <c r="A92" s="11" t="s">
        <v>80</v>
      </c>
      <c r="D92" s="11" t="s">
        <v>127</v>
      </c>
      <c r="E92" s="18" t="s">
        <v>210</v>
      </c>
      <c r="F92" s="10">
        <v>34486</v>
      </c>
      <c r="G92" s="10">
        <v>44713</v>
      </c>
      <c r="H92" s="11">
        <v>42</v>
      </c>
      <c r="I92" s="19" t="s">
        <v>126</v>
      </c>
      <c r="J92" s="11" t="s">
        <v>128</v>
      </c>
      <c r="K92" s="11" t="s">
        <v>129</v>
      </c>
      <c r="L92" s="11" t="s">
        <v>258</v>
      </c>
    </row>
    <row r="93" spans="1:12">
      <c r="A93" s="11" t="s">
        <v>81</v>
      </c>
      <c r="D93" s="11" t="s">
        <v>127</v>
      </c>
      <c r="E93" s="18" t="s">
        <v>211</v>
      </c>
      <c r="F93" s="10">
        <v>34486</v>
      </c>
      <c r="G93" s="10">
        <v>44713</v>
      </c>
      <c r="H93" s="11">
        <v>42</v>
      </c>
      <c r="I93" s="19" t="s">
        <v>126</v>
      </c>
      <c r="J93" s="11" t="s">
        <v>128</v>
      </c>
      <c r="K93" s="11" t="s">
        <v>129</v>
      </c>
      <c r="L93" s="11" t="s">
        <v>258</v>
      </c>
    </row>
    <row r="94" spans="1:12">
      <c r="A94" s="11" t="s">
        <v>82</v>
      </c>
      <c r="D94" s="11" t="s">
        <v>127</v>
      </c>
      <c r="E94" s="18" t="s">
        <v>212</v>
      </c>
      <c r="F94" s="10">
        <v>30133</v>
      </c>
      <c r="G94" s="10">
        <v>44713</v>
      </c>
      <c r="H94" s="11">
        <v>54</v>
      </c>
      <c r="I94" s="19" t="s">
        <v>126</v>
      </c>
      <c r="J94" s="11" t="s">
        <v>128</v>
      </c>
      <c r="K94" s="11" t="s">
        <v>129</v>
      </c>
      <c r="L94" s="11" t="s">
        <v>260</v>
      </c>
    </row>
    <row r="95" spans="1:12">
      <c r="A95" s="11" t="s">
        <v>83</v>
      </c>
      <c r="D95" s="11" t="s">
        <v>127</v>
      </c>
      <c r="E95" s="18" t="s">
        <v>213</v>
      </c>
      <c r="F95" s="10">
        <v>30133</v>
      </c>
      <c r="G95" s="10">
        <v>44713</v>
      </c>
      <c r="H95" s="11">
        <v>54</v>
      </c>
      <c r="I95" s="19" t="s">
        <v>126</v>
      </c>
      <c r="J95" s="11" t="s">
        <v>128</v>
      </c>
      <c r="K95" s="11" t="s">
        <v>129</v>
      </c>
      <c r="L95" s="11" t="s">
        <v>260</v>
      </c>
    </row>
    <row r="96" spans="1:12">
      <c r="A96" s="11" t="s">
        <v>84</v>
      </c>
      <c r="D96" s="11" t="s">
        <v>127</v>
      </c>
      <c r="E96" s="18" t="s">
        <v>214</v>
      </c>
      <c r="F96" s="10">
        <v>34486</v>
      </c>
      <c r="G96" s="10">
        <v>44713</v>
      </c>
      <c r="H96" s="11">
        <v>42</v>
      </c>
      <c r="I96" s="19" t="s">
        <v>126</v>
      </c>
      <c r="J96" s="11" t="s">
        <v>128</v>
      </c>
      <c r="K96" s="11" t="s">
        <v>129</v>
      </c>
      <c r="L96" s="11" t="s">
        <v>258</v>
      </c>
    </row>
    <row r="97" spans="1:12">
      <c r="A97" s="11" t="s">
        <v>85</v>
      </c>
      <c r="D97" s="11" t="s">
        <v>127</v>
      </c>
      <c r="E97" s="18" t="s">
        <v>215</v>
      </c>
      <c r="F97" s="10">
        <v>34486</v>
      </c>
      <c r="G97" s="10">
        <v>44713</v>
      </c>
      <c r="H97" s="11">
        <v>42</v>
      </c>
      <c r="I97" s="19" t="s">
        <v>126</v>
      </c>
      <c r="J97" s="11" t="s">
        <v>128</v>
      </c>
      <c r="K97" s="11" t="s">
        <v>129</v>
      </c>
      <c r="L97" s="11" t="s">
        <v>258</v>
      </c>
    </row>
    <row r="98" spans="1:12">
      <c r="A98" s="11" t="s">
        <v>86</v>
      </c>
      <c r="D98" s="11" t="s">
        <v>127</v>
      </c>
      <c r="E98" s="18" t="s">
        <v>216</v>
      </c>
      <c r="F98" s="10">
        <v>34486</v>
      </c>
      <c r="G98" s="10">
        <v>44713</v>
      </c>
      <c r="H98" s="11">
        <v>42</v>
      </c>
      <c r="I98" s="19" t="s">
        <v>126</v>
      </c>
      <c r="J98" s="11" t="s">
        <v>128</v>
      </c>
      <c r="K98" s="11" t="s">
        <v>129</v>
      </c>
      <c r="L98" s="11" t="s">
        <v>258</v>
      </c>
    </row>
    <row r="99" spans="1:12">
      <c r="A99" s="11" t="s">
        <v>87</v>
      </c>
      <c r="D99" s="11" t="s">
        <v>127</v>
      </c>
      <c r="E99" s="18" t="s">
        <v>217</v>
      </c>
      <c r="F99" s="10">
        <v>34486</v>
      </c>
      <c r="G99" s="10">
        <v>44713</v>
      </c>
      <c r="H99" s="11">
        <v>42</v>
      </c>
      <c r="I99" s="19" t="s">
        <v>126</v>
      </c>
      <c r="J99" s="11" t="s">
        <v>128</v>
      </c>
      <c r="K99" s="11" t="s">
        <v>129</v>
      </c>
      <c r="L99" s="11" t="s">
        <v>258</v>
      </c>
    </row>
    <row r="100" spans="1:12">
      <c r="A100" s="11" t="s">
        <v>88</v>
      </c>
      <c r="D100" s="11" t="s">
        <v>127</v>
      </c>
      <c r="E100" s="18" t="s">
        <v>218</v>
      </c>
      <c r="F100" s="10">
        <v>34486</v>
      </c>
      <c r="G100" s="10">
        <v>44713</v>
      </c>
      <c r="H100" s="11">
        <v>42</v>
      </c>
      <c r="I100" s="19" t="s">
        <v>126</v>
      </c>
      <c r="J100" s="11" t="s">
        <v>128</v>
      </c>
      <c r="K100" s="11" t="s">
        <v>129</v>
      </c>
      <c r="L100" s="11" t="s">
        <v>258</v>
      </c>
    </row>
    <row r="101" spans="1:12">
      <c r="A101" s="11" t="s">
        <v>89</v>
      </c>
      <c r="D101" s="11" t="s">
        <v>127</v>
      </c>
      <c r="E101" s="18" t="s">
        <v>219</v>
      </c>
      <c r="F101" s="10">
        <v>34486</v>
      </c>
      <c r="G101" s="10">
        <v>44713</v>
      </c>
      <c r="H101" s="11">
        <v>42</v>
      </c>
      <c r="I101" s="19" t="s">
        <v>126</v>
      </c>
      <c r="J101" s="11" t="s">
        <v>128</v>
      </c>
      <c r="K101" s="11" t="s">
        <v>129</v>
      </c>
      <c r="L101" s="11" t="s">
        <v>258</v>
      </c>
    </row>
    <row r="102" spans="1:12">
      <c r="A102" s="11" t="s">
        <v>90</v>
      </c>
      <c r="D102" s="11" t="s">
        <v>127</v>
      </c>
      <c r="E102" s="18" t="s">
        <v>220</v>
      </c>
      <c r="F102" s="10">
        <v>34486</v>
      </c>
      <c r="G102" s="10">
        <v>44713</v>
      </c>
      <c r="H102" s="11">
        <v>42</v>
      </c>
      <c r="I102" s="19" t="s">
        <v>126</v>
      </c>
      <c r="J102" s="11" t="s">
        <v>128</v>
      </c>
      <c r="K102" s="11" t="s">
        <v>129</v>
      </c>
      <c r="L102" s="11" t="s">
        <v>258</v>
      </c>
    </row>
    <row r="103" spans="1:12">
      <c r="A103" s="11" t="s">
        <v>91</v>
      </c>
      <c r="D103" s="11" t="s">
        <v>127</v>
      </c>
      <c r="E103" s="18" t="s">
        <v>221</v>
      </c>
      <c r="F103" s="10">
        <v>34486</v>
      </c>
      <c r="G103" s="10">
        <v>44713</v>
      </c>
      <c r="H103" s="11">
        <v>42</v>
      </c>
      <c r="I103" s="19" t="s">
        <v>126</v>
      </c>
      <c r="J103" s="11" t="s">
        <v>128</v>
      </c>
      <c r="K103" s="11" t="s">
        <v>129</v>
      </c>
      <c r="L103" s="11" t="s">
        <v>258</v>
      </c>
    </row>
    <row r="104" spans="1:12">
      <c r="A104" s="11" t="s">
        <v>92</v>
      </c>
      <c r="D104" s="11" t="s">
        <v>127</v>
      </c>
      <c r="E104" s="18" t="s">
        <v>222</v>
      </c>
      <c r="F104" s="10">
        <v>34486</v>
      </c>
      <c r="G104" s="10">
        <v>44713</v>
      </c>
      <c r="H104" s="11">
        <v>42</v>
      </c>
      <c r="I104" s="19" t="s">
        <v>126</v>
      </c>
      <c r="J104" s="11" t="s">
        <v>128</v>
      </c>
      <c r="K104" s="11" t="s">
        <v>129</v>
      </c>
      <c r="L104" s="11" t="s">
        <v>258</v>
      </c>
    </row>
    <row r="105" spans="1:12">
      <c r="A105" s="11" t="s">
        <v>93</v>
      </c>
      <c r="D105" s="11" t="s">
        <v>127</v>
      </c>
      <c r="E105" s="18" t="s">
        <v>223</v>
      </c>
      <c r="F105" s="10">
        <v>34486</v>
      </c>
      <c r="G105" s="10">
        <v>44713</v>
      </c>
      <c r="H105" s="11">
        <v>42</v>
      </c>
      <c r="I105" s="19" t="s">
        <v>126</v>
      </c>
      <c r="J105" s="11" t="s">
        <v>128</v>
      </c>
      <c r="K105" s="11" t="s">
        <v>129</v>
      </c>
      <c r="L105" s="11" t="s">
        <v>258</v>
      </c>
    </row>
    <row r="106" spans="1:12">
      <c r="A106" s="11" t="s">
        <v>94</v>
      </c>
      <c r="D106" s="11" t="s">
        <v>127</v>
      </c>
      <c r="E106" s="18" t="s">
        <v>224</v>
      </c>
      <c r="F106" s="10">
        <v>34486</v>
      </c>
      <c r="G106" s="10">
        <v>44713</v>
      </c>
      <c r="H106" s="11">
        <v>42</v>
      </c>
      <c r="I106" s="19" t="s">
        <v>126</v>
      </c>
      <c r="J106" s="11" t="s">
        <v>128</v>
      </c>
      <c r="K106" s="11" t="s">
        <v>129</v>
      </c>
      <c r="L106" s="11" t="s">
        <v>258</v>
      </c>
    </row>
    <row r="107" spans="1:12">
      <c r="A107" s="11" t="s">
        <v>95</v>
      </c>
      <c r="D107" s="11" t="s">
        <v>127</v>
      </c>
      <c r="E107" s="18" t="s">
        <v>225</v>
      </c>
      <c r="F107" s="10">
        <v>30133</v>
      </c>
      <c r="G107" s="10">
        <v>44713</v>
      </c>
      <c r="H107" s="11">
        <v>54</v>
      </c>
      <c r="I107" s="19" t="s">
        <v>126</v>
      </c>
      <c r="J107" s="11" t="s">
        <v>128</v>
      </c>
      <c r="K107" s="11" t="s">
        <v>129</v>
      </c>
      <c r="L107" s="11" t="s">
        <v>260</v>
      </c>
    </row>
    <row r="108" spans="1:12">
      <c r="A108" s="11" t="s">
        <v>96</v>
      </c>
      <c r="D108" s="11" t="s">
        <v>127</v>
      </c>
      <c r="E108" s="18" t="s">
        <v>226</v>
      </c>
      <c r="F108" s="10">
        <v>30133</v>
      </c>
      <c r="G108" s="10">
        <v>44713</v>
      </c>
      <c r="H108" s="11">
        <v>54</v>
      </c>
      <c r="I108" s="19" t="s">
        <v>126</v>
      </c>
      <c r="J108" s="11" t="s">
        <v>128</v>
      </c>
      <c r="K108" s="11" t="s">
        <v>129</v>
      </c>
      <c r="L108" s="11" t="s">
        <v>260</v>
      </c>
    </row>
    <row r="109" spans="1:12">
      <c r="A109" s="11" t="s">
        <v>97</v>
      </c>
      <c r="D109" s="11" t="s">
        <v>127</v>
      </c>
      <c r="E109" s="18" t="s">
        <v>227</v>
      </c>
      <c r="F109" s="10">
        <v>34486</v>
      </c>
      <c r="G109" s="10">
        <v>44713</v>
      </c>
      <c r="H109" s="11">
        <v>42</v>
      </c>
      <c r="I109" s="19" t="s">
        <v>126</v>
      </c>
      <c r="J109" s="11" t="s">
        <v>128</v>
      </c>
      <c r="K109" s="11" t="s">
        <v>129</v>
      </c>
      <c r="L109" s="11" t="s">
        <v>258</v>
      </c>
    </row>
    <row r="110" spans="1:12">
      <c r="A110" s="11" t="s">
        <v>98</v>
      </c>
      <c r="D110" s="11" t="s">
        <v>127</v>
      </c>
      <c r="E110" s="18" t="s">
        <v>228</v>
      </c>
      <c r="F110" s="10">
        <v>34486</v>
      </c>
      <c r="G110" s="10">
        <v>44713</v>
      </c>
      <c r="H110" s="11">
        <v>42</v>
      </c>
      <c r="I110" s="19" t="s">
        <v>126</v>
      </c>
      <c r="J110" s="11" t="s">
        <v>128</v>
      </c>
      <c r="K110" s="11" t="s">
        <v>129</v>
      </c>
      <c r="L110" s="11" t="s">
        <v>258</v>
      </c>
    </row>
    <row r="111" spans="1:12">
      <c r="A111" s="11" t="s">
        <v>99</v>
      </c>
      <c r="D111" s="11" t="s">
        <v>127</v>
      </c>
      <c r="E111" s="18" t="s">
        <v>229</v>
      </c>
      <c r="F111" s="10">
        <v>34486</v>
      </c>
      <c r="G111" s="10">
        <v>44713</v>
      </c>
      <c r="H111" s="11">
        <v>42</v>
      </c>
      <c r="I111" s="19" t="s">
        <v>126</v>
      </c>
      <c r="J111" s="11" t="s">
        <v>128</v>
      </c>
      <c r="K111" s="11" t="s">
        <v>129</v>
      </c>
      <c r="L111" s="11" t="s">
        <v>258</v>
      </c>
    </row>
    <row r="112" spans="1:12">
      <c r="A112" s="11" t="s">
        <v>100</v>
      </c>
      <c r="D112" s="11" t="s">
        <v>127</v>
      </c>
      <c r="E112" s="18" t="s">
        <v>230</v>
      </c>
      <c r="F112" s="10">
        <v>34486</v>
      </c>
      <c r="G112" s="10">
        <v>44713</v>
      </c>
      <c r="H112" s="11">
        <v>42</v>
      </c>
      <c r="I112" s="19" t="s">
        <v>126</v>
      </c>
      <c r="J112" s="11" t="s">
        <v>128</v>
      </c>
      <c r="K112" s="11" t="s">
        <v>129</v>
      </c>
      <c r="L112" s="11" t="s">
        <v>258</v>
      </c>
    </row>
    <row r="113" spans="1:12">
      <c r="A113" s="11" t="s">
        <v>101</v>
      </c>
      <c r="D113" s="11" t="s">
        <v>127</v>
      </c>
      <c r="E113" s="18" t="s">
        <v>231</v>
      </c>
      <c r="F113" s="10">
        <v>34486</v>
      </c>
      <c r="G113" s="10">
        <v>44713</v>
      </c>
      <c r="H113" s="11">
        <v>42</v>
      </c>
      <c r="I113" s="19" t="s">
        <v>126</v>
      </c>
      <c r="J113" s="11" t="s">
        <v>128</v>
      </c>
      <c r="K113" s="11" t="s">
        <v>129</v>
      </c>
      <c r="L113" s="11" t="s">
        <v>258</v>
      </c>
    </row>
    <row r="114" spans="1:12">
      <c r="A114" s="11" t="s">
        <v>102</v>
      </c>
      <c r="D114" s="11" t="s">
        <v>127</v>
      </c>
      <c r="E114" s="18" t="s">
        <v>232</v>
      </c>
      <c r="F114" s="10">
        <v>34486</v>
      </c>
      <c r="G114" s="10">
        <v>44713</v>
      </c>
      <c r="H114" s="11">
        <v>42</v>
      </c>
      <c r="I114" s="19" t="s">
        <v>126</v>
      </c>
      <c r="J114" s="11" t="s">
        <v>128</v>
      </c>
      <c r="K114" s="11" t="s">
        <v>129</v>
      </c>
      <c r="L114" s="11" t="s">
        <v>258</v>
      </c>
    </row>
    <row r="115" spans="1:12">
      <c r="A115" s="11" t="s">
        <v>103</v>
      </c>
      <c r="D115" s="11" t="s">
        <v>127</v>
      </c>
      <c r="E115" s="18" t="s">
        <v>233</v>
      </c>
      <c r="F115" s="10">
        <v>34486</v>
      </c>
      <c r="G115" s="10">
        <v>44713</v>
      </c>
      <c r="H115" s="11">
        <v>42</v>
      </c>
      <c r="I115" s="19" t="s">
        <v>126</v>
      </c>
      <c r="J115" s="11" t="s">
        <v>128</v>
      </c>
      <c r="K115" s="11" t="s">
        <v>129</v>
      </c>
      <c r="L115" s="11" t="s">
        <v>258</v>
      </c>
    </row>
    <row r="116" spans="1:12">
      <c r="A116" s="11" t="s">
        <v>104</v>
      </c>
      <c r="D116" s="11" t="s">
        <v>127</v>
      </c>
      <c r="E116" s="18" t="s">
        <v>234</v>
      </c>
      <c r="F116" s="10">
        <v>34486</v>
      </c>
      <c r="G116" s="10">
        <v>44713</v>
      </c>
      <c r="H116" s="11">
        <v>42</v>
      </c>
      <c r="I116" s="19" t="s">
        <v>126</v>
      </c>
      <c r="J116" s="11" t="s">
        <v>128</v>
      </c>
      <c r="K116" s="11" t="s">
        <v>129</v>
      </c>
      <c r="L116" s="11" t="s">
        <v>258</v>
      </c>
    </row>
    <row r="117" spans="1:12">
      <c r="A117" s="11" t="s">
        <v>105</v>
      </c>
      <c r="D117" s="11" t="s">
        <v>127</v>
      </c>
      <c r="E117" s="18" t="s">
        <v>235</v>
      </c>
      <c r="F117" s="10">
        <v>34486</v>
      </c>
      <c r="G117" s="10">
        <v>44713</v>
      </c>
      <c r="H117" s="11">
        <v>42</v>
      </c>
      <c r="I117" s="19" t="s">
        <v>126</v>
      </c>
      <c r="J117" s="11" t="s">
        <v>128</v>
      </c>
      <c r="K117" s="11" t="s">
        <v>129</v>
      </c>
      <c r="L117" s="11" t="s">
        <v>258</v>
      </c>
    </row>
    <row r="118" spans="1:12">
      <c r="A118" s="11" t="s">
        <v>106</v>
      </c>
      <c r="D118" s="11" t="s">
        <v>127</v>
      </c>
      <c r="E118" s="18" t="s">
        <v>236</v>
      </c>
      <c r="F118" s="10">
        <v>34486</v>
      </c>
      <c r="G118" s="10">
        <v>44713</v>
      </c>
      <c r="H118" s="11">
        <v>42</v>
      </c>
      <c r="I118" s="19" t="s">
        <v>126</v>
      </c>
      <c r="J118" s="11" t="s">
        <v>128</v>
      </c>
      <c r="K118" s="11" t="s">
        <v>129</v>
      </c>
      <c r="L118" s="11" t="s">
        <v>258</v>
      </c>
    </row>
    <row r="119" spans="1:12">
      <c r="A119" s="11" t="s">
        <v>107</v>
      </c>
      <c r="D119" s="11" t="s">
        <v>127</v>
      </c>
      <c r="E119" s="18" t="s">
        <v>237</v>
      </c>
      <c r="F119" s="10">
        <v>34486</v>
      </c>
      <c r="G119" s="10">
        <v>44713</v>
      </c>
      <c r="H119" s="11">
        <v>42</v>
      </c>
      <c r="I119" s="19" t="s">
        <v>126</v>
      </c>
      <c r="J119" s="11" t="s">
        <v>128</v>
      </c>
      <c r="K119" s="11" t="s">
        <v>129</v>
      </c>
      <c r="L119" s="11" t="s">
        <v>258</v>
      </c>
    </row>
    <row r="120" spans="1:12">
      <c r="A120" s="11" t="s">
        <v>108</v>
      </c>
      <c r="D120" s="11" t="s">
        <v>127</v>
      </c>
      <c r="E120" s="18" t="s">
        <v>238</v>
      </c>
      <c r="F120" s="10">
        <v>30133</v>
      </c>
      <c r="G120" s="10">
        <v>44713</v>
      </c>
      <c r="H120" s="11">
        <v>54</v>
      </c>
      <c r="I120" s="19" t="s">
        <v>126</v>
      </c>
      <c r="J120" s="11" t="s">
        <v>128</v>
      </c>
      <c r="K120" s="11" t="s">
        <v>129</v>
      </c>
      <c r="L120" s="11" t="s">
        <v>260</v>
      </c>
    </row>
    <row r="121" spans="1:12">
      <c r="A121" s="11" t="s">
        <v>109</v>
      </c>
      <c r="D121" s="11" t="s">
        <v>127</v>
      </c>
      <c r="E121" s="18" t="s">
        <v>239</v>
      </c>
      <c r="F121" s="10">
        <v>30133</v>
      </c>
      <c r="G121" s="10">
        <v>44713</v>
      </c>
      <c r="H121" s="11">
        <v>54</v>
      </c>
      <c r="I121" s="19" t="s">
        <v>126</v>
      </c>
      <c r="J121" s="11" t="s">
        <v>128</v>
      </c>
      <c r="K121" s="11" t="s">
        <v>129</v>
      </c>
      <c r="L121" s="11" t="s">
        <v>260</v>
      </c>
    </row>
    <row r="122" spans="1:12">
      <c r="A122" s="11" t="s">
        <v>110</v>
      </c>
      <c r="D122" s="11" t="s">
        <v>127</v>
      </c>
      <c r="E122" s="18" t="s">
        <v>240</v>
      </c>
      <c r="F122" s="10">
        <v>34486</v>
      </c>
      <c r="G122" s="10">
        <v>44713</v>
      </c>
      <c r="H122" s="11">
        <v>42</v>
      </c>
      <c r="I122" s="19" t="s">
        <v>126</v>
      </c>
      <c r="J122" s="11" t="s">
        <v>128</v>
      </c>
      <c r="K122" s="11" t="s">
        <v>129</v>
      </c>
      <c r="L122" s="11" t="s">
        <v>258</v>
      </c>
    </row>
    <row r="123" spans="1:12">
      <c r="A123" s="11" t="s">
        <v>111</v>
      </c>
      <c r="D123" s="11" t="s">
        <v>127</v>
      </c>
      <c r="E123" s="18" t="s">
        <v>241</v>
      </c>
      <c r="F123" s="10">
        <v>34486</v>
      </c>
      <c r="G123" s="10">
        <v>44713</v>
      </c>
      <c r="H123" s="11">
        <v>42</v>
      </c>
      <c r="I123" s="19" t="s">
        <v>126</v>
      </c>
      <c r="J123" s="11" t="s">
        <v>128</v>
      </c>
      <c r="K123" s="11" t="s">
        <v>129</v>
      </c>
      <c r="L123" s="11" t="s">
        <v>258</v>
      </c>
    </row>
    <row r="124" spans="1:12">
      <c r="A124" s="11" t="s">
        <v>112</v>
      </c>
      <c r="D124" s="11" t="s">
        <v>127</v>
      </c>
      <c r="E124" s="18" t="s">
        <v>242</v>
      </c>
      <c r="F124" s="10">
        <v>34486</v>
      </c>
      <c r="G124" s="10">
        <v>44713</v>
      </c>
      <c r="H124" s="11">
        <v>42</v>
      </c>
      <c r="I124" s="19" t="s">
        <v>126</v>
      </c>
      <c r="J124" s="11" t="s">
        <v>128</v>
      </c>
      <c r="K124" s="11" t="s">
        <v>129</v>
      </c>
      <c r="L124" s="11" t="s">
        <v>258</v>
      </c>
    </row>
    <row r="125" spans="1:12">
      <c r="A125" s="11" t="s">
        <v>113</v>
      </c>
      <c r="D125" s="11" t="s">
        <v>127</v>
      </c>
      <c r="E125" s="18" t="s">
        <v>243</v>
      </c>
      <c r="F125" s="10">
        <v>34486</v>
      </c>
      <c r="G125" s="10">
        <v>44713</v>
      </c>
      <c r="H125" s="11">
        <v>42</v>
      </c>
      <c r="I125" s="19" t="s">
        <v>126</v>
      </c>
      <c r="J125" s="11" t="s">
        <v>128</v>
      </c>
      <c r="K125" s="11" t="s">
        <v>129</v>
      </c>
      <c r="L125" s="11" t="s">
        <v>258</v>
      </c>
    </row>
    <row r="126" spans="1:12">
      <c r="A126" s="11" t="s">
        <v>114</v>
      </c>
      <c r="D126" s="11" t="s">
        <v>127</v>
      </c>
      <c r="E126" s="18" t="s">
        <v>244</v>
      </c>
      <c r="F126" s="10">
        <v>34486</v>
      </c>
      <c r="G126" s="10">
        <v>44713</v>
      </c>
      <c r="H126" s="11">
        <v>42</v>
      </c>
      <c r="I126" s="19" t="s">
        <v>126</v>
      </c>
      <c r="J126" s="11" t="s">
        <v>128</v>
      </c>
      <c r="K126" s="11" t="s">
        <v>129</v>
      </c>
      <c r="L126" s="11" t="s">
        <v>258</v>
      </c>
    </row>
    <row r="127" spans="1:12">
      <c r="A127" s="11" t="s">
        <v>115</v>
      </c>
      <c r="D127" s="11" t="s">
        <v>127</v>
      </c>
      <c r="E127" s="18" t="s">
        <v>245</v>
      </c>
      <c r="F127" s="10">
        <v>34486</v>
      </c>
      <c r="G127" s="10">
        <v>44713</v>
      </c>
      <c r="H127" s="11">
        <v>42</v>
      </c>
      <c r="I127" s="19" t="s">
        <v>126</v>
      </c>
      <c r="J127" s="11" t="s">
        <v>128</v>
      </c>
      <c r="K127" s="11" t="s">
        <v>129</v>
      </c>
      <c r="L127" s="11" t="s">
        <v>258</v>
      </c>
    </row>
    <row r="128" spans="1:12">
      <c r="A128" s="11" t="s">
        <v>116</v>
      </c>
      <c r="D128" s="11" t="s">
        <v>127</v>
      </c>
      <c r="E128" s="18" t="s">
        <v>246</v>
      </c>
      <c r="F128" s="10">
        <v>34486</v>
      </c>
      <c r="G128" s="10">
        <v>44713</v>
      </c>
      <c r="H128" s="11">
        <v>42</v>
      </c>
      <c r="I128" s="19" t="s">
        <v>126</v>
      </c>
      <c r="J128" s="11" t="s">
        <v>128</v>
      </c>
      <c r="K128" s="11" t="s">
        <v>129</v>
      </c>
      <c r="L128" s="11" t="s">
        <v>258</v>
      </c>
    </row>
    <row r="130" spans="1:1">
      <c r="A130" s="11" t="s">
        <v>255</v>
      </c>
    </row>
  </sheetData>
  <mergeCells count="1">
    <mergeCell ref="B6:L6"/>
  </mergeCells>
  <hyperlinks>
    <hyperlink ref="D8" location="Contents!B21" display="Enquiries" xr:uid="{00000000-0004-0000-0000-000000000000}"/>
    <hyperlink ref="E12" location="A129182566K" display="A129182566K" xr:uid="{00000000-0004-0000-0000-000001000000}"/>
    <hyperlink ref="E13" location="A129182522J" display="A129182522J" xr:uid="{00000000-0004-0000-0000-000002000000}"/>
    <hyperlink ref="E14" location="A129182570A" display="A129182570A" xr:uid="{00000000-0004-0000-0000-000003000000}"/>
    <hyperlink ref="E15" location="A129182574K" display="A129182574K" xr:uid="{00000000-0004-0000-0000-000004000000}"/>
    <hyperlink ref="E16" location="A129182526T" display="A129182526T" xr:uid="{00000000-0004-0000-0000-000005000000}"/>
    <hyperlink ref="E17" location="A129182530J" display="A129182530J" xr:uid="{00000000-0004-0000-0000-000006000000}"/>
    <hyperlink ref="E18" location="A129182558K" display="A129182558K" xr:uid="{00000000-0004-0000-0000-000007000000}"/>
    <hyperlink ref="E19" location="A129182510X" display="A129182510X" xr:uid="{00000000-0004-0000-0000-000008000000}"/>
    <hyperlink ref="E20" location="A129182538A" display="A129182538A" xr:uid="{00000000-0004-0000-0000-000009000000}"/>
    <hyperlink ref="E21" location="A129182542T" display="A129182542T" xr:uid="{00000000-0004-0000-0000-00000A000000}"/>
    <hyperlink ref="E22" location="A129182594V" display="A129182594V" xr:uid="{00000000-0004-0000-0000-00000B000000}"/>
    <hyperlink ref="E23" location="A129182494K" display="A129182494K" xr:uid="{00000000-0004-0000-0000-00000C000000}"/>
    <hyperlink ref="E24" location="A129182554A" display="A129182554A" xr:uid="{00000000-0004-0000-0000-00000D000000}"/>
    <hyperlink ref="E25" location="A129182218R" display="A129182218R" xr:uid="{00000000-0004-0000-0000-00000E000000}"/>
    <hyperlink ref="E26" location="A129182174X" display="A129182174X" xr:uid="{00000000-0004-0000-0000-00000F000000}"/>
    <hyperlink ref="E27" location="A129182222F" display="A129182222F" xr:uid="{00000000-0004-0000-0000-000010000000}"/>
    <hyperlink ref="E28" location="A129182226R" display="A129182226R" xr:uid="{00000000-0004-0000-0000-000011000000}"/>
    <hyperlink ref="E29" location="A129182178J" display="A129182178J" xr:uid="{00000000-0004-0000-0000-000012000000}"/>
    <hyperlink ref="E30" location="A129182182X" display="A129182182X" xr:uid="{00000000-0004-0000-0000-000013000000}"/>
    <hyperlink ref="E31" location="A129182210W" display="A129182210W" xr:uid="{00000000-0004-0000-0000-000014000000}"/>
    <hyperlink ref="E32" location="A129182162R" display="A129182162R" xr:uid="{00000000-0004-0000-0000-000015000000}"/>
    <hyperlink ref="E33" location="A129182190X" display="A129182190X" xr:uid="{00000000-0004-0000-0000-000016000000}"/>
    <hyperlink ref="E34" location="A129182194J" display="A129182194J" xr:uid="{00000000-0004-0000-0000-000017000000}"/>
    <hyperlink ref="E35" location="A129182246X" display="A129182246X" xr:uid="{00000000-0004-0000-0000-000018000000}"/>
    <hyperlink ref="E36" location="A129182146R" display="A129182146R" xr:uid="{00000000-0004-0000-0000-000019000000}"/>
    <hyperlink ref="E37" location="A129182206F" display="A129182206F" xr:uid="{00000000-0004-0000-0000-00001A000000}"/>
    <hyperlink ref="E38" location="A129181754A" display="A129181754A" xr:uid="{00000000-0004-0000-0000-00001B000000}"/>
    <hyperlink ref="E39" location="A129181710X" display="A129181710X" xr:uid="{00000000-0004-0000-0000-00001C000000}"/>
    <hyperlink ref="E40" location="A129181758K" display="A129181758K" xr:uid="{00000000-0004-0000-0000-00001D000000}"/>
    <hyperlink ref="E41" location="A129181762A" display="A129181762A" xr:uid="{00000000-0004-0000-0000-00001E000000}"/>
    <hyperlink ref="E42" location="A129181714J" display="A129181714J" xr:uid="{00000000-0004-0000-0000-00001F000000}"/>
    <hyperlink ref="E43" location="A129181718T" display="A129181718T" xr:uid="{00000000-0004-0000-0000-000020000000}"/>
    <hyperlink ref="E44" location="A129181746A" display="A129181746A" xr:uid="{00000000-0004-0000-0000-000021000000}"/>
    <hyperlink ref="E45" location="A129181698V" display="A129181698V" xr:uid="{00000000-0004-0000-0000-000022000000}"/>
    <hyperlink ref="E46" location="A129181726T" display="A129181726T" xr:uid="{00000000-0004-0000-0000-000023000000}"/>
    <hyperlink ref="E47" location="A129181730J" display="A129181730J" xr:uid="{00000000-0004-0000-0000-000024000000}"/>
    <hyperlink ref="E48" location="A129181782K" display="A129181782K" xr:uid="{00000000-0004-0000-0000-000025000000}"/>
    <hyperlink ref="E49" location="A129181682A" display="A129181682A" xr:uid="{00000000-0004-0000-0000-000026000000}"/>
    <hyperlink ref="E50" location="A129181742T" display="A129181742T" xr:uid="{00000000-0004-0000-0000-000027000000}"/>
    <hyperlink ref="E51" location="A129182334X" display="A129182334X" xr:uid="{00000000-0004-0000-0000-000028000000}"/>
    <hyperlink ref="E52" location="A129182290J" display="A129182290J" xr:uid="{00000000-0004-0000-0000-000029000000}"/>
    <hyperlink ref="E53" location="A129182338J" display="A129182338J" xr:uid="{00000000-0004-0000-0000-00002A000000}"/>
    <hyperlink ref="E54" location="A129182342X" display="A129182342X" xr:uid="{00000000-0004-0000-0000-00002B000000}"/>
    <hyperlink ref="E55" location="A129182294T" display="A129182294T" xr:uid="{00000000-0004-0000-0000-00002C000000}"/>
    <hyperlink ref="E56" location="A129182298A" display="A129182298A" xr:uid="{00000000-0004-0000-0000-00002D000000}"/>
    <hyperlink ref="E57" location="A129182326X" display="A129182326X" xr:uid="{00000000-0004-0000-0000-00002E000000}"/>
    <hyperlink ref="E58" location="A129182278T" display="A129182278T" xr:uid="{00000000-0004-0000-0000-00002F000000}"/>
    <hyperlink ref="E59" location="A129182306R" display="A129182306R" xr:uid="{00000000-0004-0000-0000-000030000000}"/>
    <hyperlink ref="E60" location="A129182310F" display="A129182310F" xr:uid="{00000000-0004-0000-0000-000031000000}"/>
    <hyperlink ref="E61" location="A129182362J" display="A129182362J" xr:uid="{00000000-0004-0000-0000-000032000000}"/>
    <hyperlink ref="E62" location="A129182262X" display="A129182262X" xr:uid="{00000000-0004-0000-0000-000033000000}"/>
    <hyperlink ref="E63" location="A129182322R" display="A129182322R" xr:uid="{00000000-0004-0000-0000-000034000000}"/>
    <hyperlink ref="E64" location="A129182450J" display="A129182450J" xr:uid="{00000000-0004-0000-0000-000035000000}"/>
    <hyperlink ref="E65" location="A129182406X" display="A129182406X" xr:uid="{00000000-0004-0000-0000-000036000000}"/>
    <hyperlink ref="E66" location="A129182454T" display="A129182454T" xr:uid="{00000000-0004-0000-0000-000037000000}"/>
    <hyperlink ref="E67" location="A129182458A" display="A129182458A" xr:uid="{00000000-0004-0000-0000-000038000000}"/>
    <hyperlink ref="E68" location="A129182410R" display="A129182410R" xr:uid="{00000000-0004-0000-0000-000039000000}"/>
    <hyperlink ref="E69" location="A129182414X" display="A129182414X" xr:uid="{00000000-0004-0000-0000-00003A000000}"/>
    <hyperlink ref="E70" location="A129182442J" display="A129182442J" xr:uid="{00000000-0004-0000-0000-00003B000000}"/>
    <hyperlink ref="E71" location="A129182394A" display="A129182394A" xr:uid="{00000000-0004-0000-0000-00003C000000}"/>
    <hyperlink ref="E72" location="A129182422X" display="A129182422X" xr:uid="{00000000-0004-0000-0000-00003D000000}"/>
    <hyperlink ref="E73" location="A129182426J" display="A129182426J" xr:uid="{00000000-0004-0000-0000-00003E000000}"/>
    <hyperlink ref="E74" location="A129182478K" display="A129182478K" xr:uid="{00000000-0004-0000-0000-00003F000000}"/>
    <hyperlink ref="E75" location="A129182378A" display="A129182378A" xr:uid="{00000000-0004-0000-0000-000040000000}"/>
    <hyperlink ref="E76" location="A129182438T" display="A129182438T" xr:uid="{00000000-0004-0000-0000-000041000000}"/>
    <hyperlink ref="E77" location="A129181870K" display="A129181870K" xr:uid="{00000000-0004-0000-0000-000042000000}"/>
    <hyperlink ref="E78" location="A129181826A" display="A129181826A" xr:uid="{00000000-0004-0000-0000-000043000000}"/>
    <hyperlink ref="E79" location="A129181874V" display="A129181874V" xr:uid="{00000000-0004-0000-0000-000044000000}"/>
    <hyperlink ref="E80" location="A129181878C" display="A129181878C" xr:uid="{00000000-0004-0000-0000-000045000000}"/>
    <hyperlink ref="E81" location="A129181830T" display="A129181830T" xr:uid="{00000000-0004-0000-0000-000046000000}"/>
    <hyperlink ref="E82" location="A129181834A" display="A129181834A" xr:uid="{00000000-0004-0000-0000-000047000000}"/>
    <hyperlink ref="E83" location="A129181862K" display="A129181862K" xr:uid="{00000000-0004-0000-0000-000048000000}"/>
    <hyperlink ref="E84" location="A129181814T" display="A129181814T" xr:uid="{00000000-0004-0000-0000-000049000000}"/>
    <hyperlink ref="E85" location="A129181842A" display="A129181842A" xr:uid="{00000000-0004-0000-0000-00004A000000}"/>
    <hyperlink ref="E86" location="A129181846K" display="A129181846K" xr:uid="{00000000-0004-0000-0000-00004B000000}"/>
    <hyperlink ref="E87" location="A129181898L" display="A129181898L" xr:uid="{00000000-0004-0000-0000-00004C000000}"/>
    <hyperlink ref="E88" location="A129181798C" display="A129181798C" xr:uid="{00000000-0004-0000-0000-00004D000000}"/>
    <hyperlink ref="E89" location="A129181858V" display="A129181858V" xr:uid="{00000000-0004-0000-0000-00004E000000}"/>
    <hyperlink ref="E90" location="A129181986L" display="A129181986L" xr:uid="{00000000-0004-0000-0000-00004F000000}"/>
    <hyperlink ref="E91" location="A129181942K" display="A129181942K" xr:uid="{00000000-0004-0000-0000-000050000000}"/>
    <hyperlink ref="E92" location="A129181990C" display="A129181990C" xr:uid="{00000000-0004-0000-0000-000051000000}"/>
    <hyperlink ref="E93" location="A129181994L" display="A129181994L" xr:uid="{00000000-0004-0000-0000-000052000000}"/>
    <hyperlink ref="E94" location="A129181946V" display="A129181946V" xr:uid="{00000000-0004-0000-0000-000053000000}"/>
    <hyperlink ref="E95" location="A129181950K" display="A129181950K" xr:uid="{00000000-0004-0000-0000-000054000000}"/>
    <hyperlink ref="E96" location="A129181978L" display="A129181978L" xr:uid="{00000000-0004-0000-0000-000055000000}"/>
    <hyperlink ref="E97" location="A129181930A" display="A129181930A" xr:uid="{00000000-0004-0000-0000-000056000000}"/>
    <hyperlink ref="E98" location="A129181958C" display="A129181958C" xr:uid="{00000000-0004-0000-0000-000057000000}"/>
    <hyperlink ref="E99" location="A129181962V" display="A129181962V" xr:uid="{00000000-0004-0000-0000-000058000000}"/>
    <hyperlink ref="E100" location="A129182014L" display="A129182014L" xr:uid="{00000000-0004-0000-0000-000059000000}"/>
    <hyperlink ref="E101" location="A129181914A" display="A129181914A" xr:uid="{00000000-0004-0000-0000-00005A000000}"/>
    <hyperlink ref="E102" location="A129181974C" display="A129181974C" xr:uid="{00000000-0004-0000-0000-00005B000000}"/>
    <hyperlink ref="E103" location="A129182102L" display="A129182102L" xr:uid="{00000000-0004-0000-0000-00005C000000}"/>
    <hyperlink ref="E104" location="A129182058R" display="A129182058R" xr:uid="{00000000-0004-0000-0000-00005D000000}"/>
    <hyperlink ref="E105" location="A129182106W" display="A129182106W" xr:uid="{00000000-0004-0000-0000-00005E000000}"/>
    <hyperlink ref="E106" location="A129182110L" display="A129182110L" xr:uid="{00000000-0004-0000-0000-00005F000000}"/>
    <hyperlink ref="E107" location="A129182062F" display="A129182062F" xr:uid="{00000000-0004-0000-0000-000060000000}"/>
    <hyperlink ref="E108" location="A129182066R" display="A129182066R" xr:uid="{00000000-0004-0000-0000-000061000000}"/>
    <hyperlink ref="E109" location="A129182094X" display="A129182094X" xr:uid="{00000000-0004-0000-0000-000062000000}"/>
    <hyperlink ref="E110" location="A129182046F" display="A129182046F" xr:uid="{00000000-0004-0000-0000-000063000000}"/>
    <hyperlink ref="E111" location="A129182074R" display="A129182074R" xr:uid="{00000000-0004-0000-0000-000064000000}"/>
    <hyperlink ref="E112" location="A129182078X" display="A129182078X" xr:uid="{00000000-0004-0000-0000-000065000000}"/>
    <hyperlink ref="E113" location="A129182130W" display="A129182130W" xr:uid="{00000000-0004-0000-0000-000066000000}"/>
    <hyperlink ref="E114" location="A129182030L" display="A129182030L" xr:uid="{00000000-0004-0000-0000-000067000000}"/>
    <hyperlink ref="E115" location="A129182090R" display="A129182090R" xr:uid="{00000000-0004-0000-0000-000068000000}"/>
    <hyperlink ref="E116" location="A129181638T" display="A129181638T" xr:uid="{00000000-0004-0000-0000-000069000000}"/>
    <hyperlink ref="E117" location="A129181594A" display="A129181594A" xr:uid="{00000000-0004-0000-0000-00006A000000}"/>
    <hyperlink ref="E118" location="A129181642J" display="A129181642J" xr:uid="{00000000-0004-0000-0000-00006B000000}"/>
    <hyperlink ref="E119" location="A129181646T" display="A129181646T" xr:uid="{00000000-0004-0000-0000-00006C000000}"/>
    <hyperlink ref="E120" location="A129181598K" display="A129181598K" xr:uid="{00000000-0004-0000-0000-00006D000000}"/>
    <hyperlink ref="E121" location="A129181602R" display="A129181602R" xr:uid="{00000000-0004-0000-0000-00006E000000}"/>
    <hyperlink ref="E122" location="A129181630X" display="A129181630X" xr:uid="{00000000-0004-0000-0000-00006F000000}"/>
    <hyperlink ref="E123" location="A129181582T" display="A129181582T" xr:uid="{00000000-0004-0000-0000-000070000000}"/>
    <hyperlink ref="E124" location="A129181610R" display="A129181610R" xr:uid="{00000000-0004-0000-0000-000071000000}"/>
    <hyperlink ref="E125" location="A129181614X" display="A129181614X" xr:uid="{00000000-0004-0000-0000-000072000000}"/>
    <hyperlink ref="E126" location="A129181666A" display="A129181666A" xr:uid="{00000000-0004-0000-0000-000073000000}"/>
    <hyperlink ref="E127" location="A129181566T" display="A129181566T" xr:uid="{00000000-0004-0000-0000-000074000000}"/>
    <hyperlink ref="E128" location="A129181626J" display="A129181626J" xr:uid="{00000000-0004-0000-0000-000075000000}"/>
  </hyperlink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N7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ColWidth="14.7109375" defaultRowHeight="11.25"/>
  <cols>
    <col min="1" max="16384" width="14.7109375" style="1"/>
  </cols>
  <sheetData>
    <row r="1" spans="1:118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</row>
    <row r="2" spans="1:118">
      <c r="A2" s="4" t="s">
        <v>117</v>
      </c>
      <c r="B2" s="7" t="s">
        <v>126</v>
      </c>
      <c r="C2" s="7" t="s">
        <v>126</v>
      </c>
      <c r="D2" s="7" t="s">
        <v>126</v>
      </c>
      <c r="E2" s="7" t="s">
        <v>126</v>
      </c>
      <c r="F2" s="7" t="s">
        <v>126</v>
      </c>
      <c r="G2" s="7" t="s">
        <v>126</v>
      </c>
      <c r="H2" s="7" t="s">
        <v>126</v>
      </c>
      <c r="I2" s="7" t="s">
        <v>126</v>
      </c>
      <c r="J2" s="7" t="s">
        <v>126</v>
      </c>
      <c r="K2" s="7" t="s">
        <v>126</v>
      </c>
      <c r="L2" s="7" t="s">
        <v>126</v>
      </c>
      <c r="M2" s="7" t="s">
        <v>126</v>
      </c>
      <c r="N2" s="7" t="s">
        <v>126</v>
      </c>
      <c r="O2" s="7" t="s">
        <v>126</v>
      </c>
      <c r="P2" s="7" t="s">
        <v>126</v>
      </c>
      <c r="Q2" s="7" t="s">
        <v>126</v>
      </c>
      <c r="R2" s="7" t="s">
        <v>126</v>
      </c>
      <c r="S2" s="7" t="s">
        <v>126</v>
      </c>
      <c r="T2" s="7" t="s">
        <v>126</v>
      </c>
      <c r="U2" s="7" t="s">
        <v>126</v>
      </c>
      <c r="V2" s="7" t="s">
        <v>126</v>
      </c>
      <c r="W2" s="7" t="s">
        <v>126</v>
      </c>
      <c r="X2" s="7" t="s">
        <v>126</v>
      </c>
      <c r="Y2" s="7" t="s">
        <v>126</v>
      </c>
      <c r="Z2" s="7" t="s">
        <v>126</v>
      </c>
      <c r="AA2" s="7" t="s">
        <v>126</v>
      </c>
      <c r="AB2" s="7" t="s">
        <v>126</v>
      </c>
      <c r="AC2" s="7" t="s">
        <v>126</v>
      </c>
      <c r="AD2" s="7" t="s">
        <v>126</v>
      </c>
      <c r="AE2" s="7" t="s">
        <v>126</v>
      </c>
      <c r="AF2" s="7" t="s">
        <v>126</v>
      </c>
      <c r="AG2" s="7" t="s">
        <v>126</v>
      </c>
      <c r="AH2" s="7" t="s">
        <v>126</v>
      </c>
      <c r="AI2" s="7" t="s">
        <v>126</v>
      </c>
      <c r="AJ2" s="7" t="s">
        <v>126</v>
      </c>
      <c r="AK2" s="7" t="s">
        <v>126</v>
      </c>
      <c r="AL2" s="7" t="s">
        <v>126</v>
      </c>
      <c r="AM2" s="7" t="s">
        <v>126</v>
      </c>
      <c r="AN2" s="7" t="s">
        <v>126</v>
      </c>
      <c r="AO2" s="7" t="s">
        <v>126</v>
      </c>
      <c r="AP2" s="7" t="s">
        <v>126</v>
      </c>
      <c r="AQ2" s="7" t="s">
        <v>126</v>
      </c>
      <c r="AR2" s="7" t="s">
        <v>126</v>
      </c>
      <c r="AS2" s="7" t="s">
        <v>126</v>
      </c>
      <c r="AT2" s="7" t="s">
        <v>126</v>
      </c>
      <c r="AU2" s="7" t="s">
        <v>126</v>
      </c>
      <c r="AV2" s="7" t="s">
        <v>126</v>
      </c>
      <c r="AW2" s="7" t="s">
        <v>126</v>
      </c>
      <c r="AX2" s="7" t="s">
        <v>126</v>
      </c>
      <c r="AY2" s="7" t="s">
        <v>126</v>
      </c>
      <c r="AZ2" s="7" t="s">
        <v>126</v>
      </c>
      <c r="BA2" s="7" t="s">
        <v>126</v>
      </c>
      <c r="BB2" s="7" t="s">
        <v>126</v>
      </c>
      <c r="BC2" s="7" t="s">
        <v>126</v>
      </c>
      <c r="BD2" s="7" t="s">
        <v>126</v>
      </c>
      <c r="BE2" s="7" t="s">
        <v>126</v>
      </c>
      <c r="BF2" s="7" t="s">
        <v>126</v>
      </c>
      <c r="BG2" s="7" t="s">
        <v>126</v>
      </c>
      <c r="BH2" s="7" t="s">
        <v>126</v>
      </c>
      <c r="BI2" s="7" t="s">
        <v>126</v>
      </c>
      <c r="BJ2" s="7" t="s">
        <v>126</v>
      </c>
      <c r="BK2" s="7" t="s">
        <v>126</v>
      </c>
      <c r="BL2" s="7" t="s">
        <v>126</v>
      </c>
      <c r="BM2" s="7" t="s">
        <v>126</v>
      </c>
      <c r="BN2" s="7" t="s">
        <v>126</v>
      </c>
      <c r="BO2" s="7" t="s">
        <v>126</v>
      </c>
      <c r="BP2" s="7" t="s">
        <v>126</v>
      </c>
      <c r="BQ2" s="7" t="s">
        <v>126</v>
      </c>
      <c r="BR2" s="7" t="s">
        <v>126</v>
      </c>
      <c r="BS2" s="7" t="s">
        <v>126</v>
      </c>
      <c r="BT2" s="7" t="s">
        <v>126</v>
      </c>
      <c r="BU2" s="7" t="s">
        <v>126</v>
      </c>
      <c r="BV2" s="7" t="s">
        <v>126</v>
      </c>
      <c r="BW2" s="7" t="s">
        <v>126</v>
      </c>
      <c r="BX2" s="7" t="s">
        <v>126</v>
      </c>
      <c r="BY2" s="7" t="s">
        <v>126</v>
      </c>
      <c r="BZ2" s="7" t="s">
        <v>126</v>
      </c>
      <c r="CA2" s="7" t="s">
        <v>126</v>
      </c>
      <c r="CB2" s="7" t="s">
        <v>126</v>
      </c>
      <c r="CC2" s="7" t="s">
        <v>126</v>
      </c>
      <c r="CD2" s="7" t="s">
        <v>126</v>
      </c>
      <c r="CE2" s="7" t="s">
        <v>126</v>
      </c>
      <c r="CF2" s="7" t="s">
        <v>126</v>
      </c>
      <c r="CG2" s="7" t="s">
        <v>126</v>
      </c>
      <c r="CH2" s="7" t="s">
        <v>126</v>
      </c>
      <c r="CI2" s="7" t="s">
        <v>126</v>
      </c>
      <c r="CJ2" s="7" t="s">
        <v>126</v>
      </c>
      <c r="CK2" s="7" t="s">
        <v>126</v>
      </c>
      <c r="CL2" s="7" t="s">
        <v>126</v>
      </c>
      <c r="CM2" s="7" t="s">
        <v>126</v>
      </c>
      <c r="CN2" s="7" t="s">
        <v>126</v>
      </c>
      <c r="CO2" s="7" t="s">
        <v>126</v>
      </c>
      <c r="CP2" s="7" t="s">
        <v>126</v>
      </c>
      <c r="CQ2" s="7" t="s">
        <v>126</v>
      </c>
      <c r="CR2" s="7" t="s">
        <v>126</v>
      </c>
      <c r="CS2" s="7" t="s">
        <v>126</v>
      </c>
      <c r="CT2" s="7" t="s">
        <v>126</v>
      </c>
      <c r="CU2" s="7" t="s">
        <v>126</v>
      </c>
      <c r="CV2" s="7" t="s">
        <v>126</v>
      </c>
      <c r="CW2" s="7" t="s">
        <v>126</v>
      </c>
      <c r="CX2" s="7" t="s">
        <v>126</v>
      </c>
      <c r="CY2" s="7" t="s">
        <v>126</v>
      </c>
      <c r="CZ2" s="7" t="s">
        <v>126</v>
      </c>
      <c r="DA2" s="7" t="s">
        <v>126</v>
      </c>
      <c r="DB2" s="7" t="s">
        <v>126</v>
      </c>
      <c r="DC2" s="7" t="s">
        <v>126</v>
      </c>
      <c r="DD2" s="7" t="s">
        <v>126</v>
      </c>
      <c r="DE2" s="7" t="s">
        <v>126</v>
      </c>
      <c r="DF2" s="7" t="s">
        <v>126</v>
      </c>
      <c r="DG2" s="7" t="s">
        <v>126</v>
      </c>
      <c r="DH2" s="7" t="s">
        <v>126</v>
      </c>
      <c r="DI2" s="7" t="s">
        <v>126</v>
      </c>
      <c r="DJ2" s="7" t="s">
        <v>126</v>
      </c>
      <c r="DK2" s="7" t="s">
        <v>126</v>
      </c>
      <c r="DL2" s="7" t="s">
        <v>126</v>
      </c>
      <c r="DM2" s="7" t="s">
        <v>126</v>
      </c>
      <c r="DN2" s="7" t="s">
        <v>126</v>
      </c>
    </row>
    <row r="3" spans="1:118">
      <c r="A3" s="4" t="s">
        <v>118</v>
      </c>
      <c r="B3" s="8" t="s">
        <v>127</v>
      </c>
      <c r="C3" s="8" t="s">
        <v>127</v>
      </c>
      <c r="D3" s="8" t="s">
        <v>127</v>
      </c>
      <c r="E3" s="8" t="s">
        <v>127</v>
      </c>
      <c r="F3" s="8" t="s">
        <v>127</v>
      </c>
      <c r="G3" s="8" t="s">
        <v>127</v>
      </c>
      <c r="H3" s="8" t="s">
        <v>127</v>
      </c>
      <c r="I3" s="8" t="s">
        <v>127</v>
      </c>
      <c r="J3" s="8" t="s">
        <v>127</v>
      </c>
      <c r="K3" s="8" t="s">
        <v>127</v>
      </c>
      <c r="L3" s="8" t="s">
        <v>127</v>
      </c>
      <c r="M3" s="8" t="s">
        <v>127</v>
      </c>
      <c r="N3" s="8" t="s">
        <v>127</v>
      </c>
      <c r="O3" s="8" t="s">
        <v>127</v>
      </c>
      <c r="P3" s="8" t="s">
        <v>127</v>
      </c>
      <c r="Q3" s="8" t="s">
        <v>127</v>
      </c>
      <c r="R3" s="8" t="s">
        <v>127</v>
      </c>
      <c r="S3" s="8" t="s">
        <v>127</v>
      </c>
      <c r="T3" s="8" t="s">
        <v>127</v>
      </c>
      <c r="U3" s="8" t="s">
        <v>127</v>
      </c>
      <c r="V3" s="8" t="s">
        <v>127</v>
      </c>
      <c r="W3" s="8" t="s">
        <v>127</v>
      </c>
      <c r="X3" s="8" t="s">
        <v>127</v>
      </c>
      <c r="Y3" s="8" t="s">
        <v>127</v>
      </c>
      <c r="Z3" s="8" t="s">
        <v>127</v>
      </c>
      <c r="AA3" s="8" t="s">
        <v>127</v>
      </c>
      <c r="AB3" s="8" t="s">
        <v>127</v>
      </c>
      <c r="AC3" s="8" t="s">
        <v>127</v>
      </c>
      <c r="AD3" s="8" t="s">
        <v>127</v>
      </c>
      <c r="AE3" s="8" t="s">
        <v>127</v>
      </c>
      <c r="AF3" s="8" t="s">
        <v>127</v>
      </c>
      <c r="AG3" s="8" t="s">
        <v>127</v>
      </c>
      <c r="AH3" s="8" t="s">
        <v>127</v>
      </c>
      <c r="AI3" s="8" t="s">
        <v>127</v>
      </c>
      <c r="AJ3" s="8" t="s">
        <v>127</v>
      </c>
      <c r="AK3" s="8" t="s">
        <v>127</v>
      </c>
      <c r="AL3" s="8" t="s">
        <v>127</v>
      </c>
      <c r="AM3" s="8" t="s">
        <v>127</v>
      </c>
      <c r="AN3" s="8" t="s">
        <v>127</v>
      </c>
      <c r="AO3" s="8" t="s">
        <v>127</v>
      </c>
      <c r="AP3" s="8" t="s">
        <v>127</v>
      </c>
      <c r="AQ3" s="8" t="s">
        <v>127</v>
      </c>
      <c r="AR3" s="8" t="s">
        <v>127</v>
      </c>
      <c r="AS3" s="8" t="s">
        <v>127</v>
      </c>
      <c r="AT3" s="8" t="s">
        <v>127</v>
      </c>
      <c r="AU3" s="8" t="s">
        <v>127</v>
      </c>
      <c r="AV3" s="8" t="s">
        <v>127</v>
      </c>
      <c r="AW3" s="8" t="s">
        <v>127</v>
      </c>
      <c r="AX3" s="8" t="s">
        <v>127</v>
      </c>
      <c r="AY3" s="8" t="s">
        <v>127</v>
      </c>
      <c r="AZ3" s="8" t="s">
        <v>127</v>
      </c>
      <c r="BA3" s="8" t="s">
        <v>127</v>
      </c>
      <c r="BB3" s="8" t="s">
        <v>127</v>
      </c>
      <c r="BC3" s="8" t="s">
        <v>127</v>
      </c>
      <c r="BD3" s="8" t="s">
        <v>127</v>
      </c>
      <c r="BE3" s="8" t="s">
        <v>127</v>
      </c>
      <c r="BF3" s="8" t="s">
        <v>127</v>
      </c>
      <c r="BG3" s="8" t="s">
        <v>127</v>
      </c>
      <c r="BH3" s="8" t="s">
        <v>127</v>
      </c>
      <c r="BI3" s="8" t="s">
        <v>127</v>
      </c>
      <c r="BJ3" s="8" t="s">
        <v>127</v>
      </c>
      <c r="BK3" s="8" t="s">
        <v>127</v>
      </c>
      <c r="BL3" s="8" t="s">
        <v>127</v>
      </c>
      <c r="BM3" s="8" t="s">
        <v>127</v>
      </c>
      <c r="BN3" s="8" t="s">
        <v>127</v>
      </c>
      <c r="BO3" s="8" t="s">
        <v>127</v>
      </c>
      <c r="BP3" s="8" t="s">
        <v>127</v>
      </c>
      <c r="BQ3" s="8" t="s">
        <v>127</v>
      </c>
      <c r="BR3" s="8" t="s">
        <v>127</v>
      </c>
      <c r="BS3" s="8" t="s">
        <v>127</v>
      </c>
      <c r="BT3" s="8" t="s">
        <v>127</v>
      </c>
      <c r="BU3" s="8" t="s">
        <v>127</v>
      </c>
      <c r="BV3" s="8" t="s">
        <v>127</v>
      </c>
      <c r="BW3" s="8" t="s">
        <v>127</v>
      </c>
      <c r="BX3" s="8" t="s">
        <v>127</v>
      </c>
      <c r="BY3" s="8" t="s">
        <v>127</v>
      </c>
      <c r="BZ3" s="8" t="s">
        <v>127</v>
      </c>
      <c r="CA3" s="8" t="s">
        <v>127</v>
      </c>
      <c r="CB3" s="8" t="s">
        <v>127</v>
      </c>
      <c r="CC3" s="8" t="s">
        <v>127</v>
      </c>
      <c r="CD3" s="8" t="s">
        <v>127</v>
      </c>
      <c r="CE3" s="8" t="s">
        <v>127</v>
      </c>
      <c r="CF3" s="8" t="s">
        <v>127</v>
      </c>
      <c r="CG3" s="8" t="s">
        <v>127</v>
      </c>
      <c r="CH3" s="8" t="s">
        <v>127</v>
      </c>
      <c r="CI3" s="8" t="s">
        <v>127</v>
      </c>
      <c r="CJ3" s="8" t="s">
        <v>127</v>
      </c>
      <c r="CK3" s="8" t="s">
        <v>127</v>
      </c>
      <c r="CL3" s="8" t="s">
        <v>127</v>
      </c>
      <c r="CM3" s="8" t="s">
        <v>127</v>
      </c>
      <c r="CN3" s="8" t="s">
        <v>127</v>
      </c>
      <c r="CO3" s="8" t="s">
        <v>127</v>
      </c>
      <c r="CP3" s="8" t="s">
        <v>127</v>
      </c>
      <c r="CQ3" s="8" t="s">
        <v>127</v>
      </c>
      <c r="CR3" s="8" t="s">
        <v>127</v>
      </c>
      <c r="CS3" s="8" t="s">
        <v>127</v>
      </c>
      <c r="CT3" s="8" t="s">
        <v>127</v>
      </c>
      <c r="CU3" s="8" t="s">
        <v>127</v>
      </c>
      <c r="CV3" s="8" t="s">
        <v>127</v>
      </c>
      <c r="CW3" s="8" t="s">
        <v>127</v>
      </c>
      <c r="CX3" s="8" t="s">
        <v>127</v>
      </c>
      <c r="CY3" s="8" t="s">
        <v>127</v>
      </c>
      <c r="CZ3" s="8" t="s">
        <v>127</v>
      </c>
      <c r="DA3" s="8" t="s">
        <v>127</v>
      </c>
      <c r="DB3" s="8" t="s">
        <v>127</v>
      </c>
      <c r="DC3" s="8" t="s">
        <v>127</v>
      </c>
      <c r="DD3" s="8" t="s">
        <v>127</v>
      </c>
      <c r="DE3" s="8" t="s">
        <v>127</v>
      </c>
      <c r="DF3" s="8" t="s">
        <v>127</v>
      </c>
      <c r="DG3" s="8" t="s">
        <v>127</v>
      </c>
      <c r="DH3" s="8" t="s">
        <v>127</v>
      </c>
      <c r="DI3" s="8" t="s">
        <v>127</v>
      </c>
      <c r="DJ3" s="8" t="s">
        <v>127</v>
      </c>
      <c r="DK3" s="8" t="s">
        <v>127</v>
      </c>
      <c r="DL3" s="8" t="s">
        <v>127</v>
      </c>
      <c r="DM3" s="8" t="s">
        <v>127</v>
      </c>
      <c r="DN3" s="8" t="s">
        <v>127</v>
      </c>
    </row>
    <row r="4" spans="1:118">
      <c r="A4" s="4" t="s">
        <v>119</v>
      </c>
      <c r="B4" s="8" t="s">
        <v>128</v>
      </c>
      <c r="C4" s="8" t="s">
        <v>128</v>
      </c>
      <c r="D4" s="8" t="s">
        <v>128</v>
      </c>
      <c r="E4" s="8" t="s">
        <v>128</v>
      </c>
      <c r="F4" s="8" t="s">
        <v>128</v>
      </c>
      <c r="G4" s="8" t="s">
        <v>128</v>
      </c>
      <c r="H4" s="8" t="s">
        <v>128</v>
      </c>
      <c r="I4" s="8" t="s">
        <v>128</v>
      </c>
      <c r="J4" s="8" t="s">
        <v>128</v>
      </c>
      <c r="K4" s="8" t="s">
        <v>128</v>
      </c>
      <c r="L4" s="8" t="s">
        <v>128</v>
      </c>
      <c r="M4" s="8" t="s">
        <v>128</v>
      </c>
      <c r="N4" s="8" t="s">
        <v>128</v>
      </c>
      <c r="O4" s="8" t="s">
        <v>128</v>
      </c>
      <c r="P4" s="8" t="s">
        <v>128</v>
      </c>
      <c r="Q4" s="8" t="s">
        <v>128</v>
      </c>
      <c r="R4" s="8" t="s">
        <v>128</v>
      </c>
      <c r="S4" s="8" t="s">
        <v>128</v>
      </c>
      <c r="T4" s="8" t="s">
        <v>128</v>
      </c>
      <c r="U4" s="8" t="s">
        <v>128</v>
      </c>
      <c r="V4" s="8" t="s">
        <v>128</v>
      </c>
      <c r="W4" s="8" t="s">
        <v>128</v>
      </c>
      <c r="X4" s="8" t="s">
        <v>128</v>
      </c>
      <c r="Y4" s="8" t="s">
        <v>128</v>
      </c>
      <c r="Z4" s="8" t="s">
        <v>128</v>
      </c>
      <c r="AA4" s="8" t="s">
        <v>128</v>
      </c>
      <c r="AB4" s="8" t="s">
        <v>128</v>
      </c>
      <c r="AC4" s="8" t="s">
        <v>128</v>
      </c>
      <c r="AD4" s="8" t="s">
        <v>128</v>
      </c>
      <c r="AE4" s="8" t="s">
        <v>128</v>
      </c>
      <c r="AF4" s="8" t="s">
        <v>128</v>
      </c>
      <c r="AG4" s="8" t="s">
        <v>128</v>
      </c>
      <c r="AH4" s="8" t="s">
        <v>128</v>
      </c>
      <c r="AI4" s="8" t="s">
        <v>128</v>
      </c>
      <c r="AJ4" s="8" t="s">
        <v>128</v>
      </c>
      <c r="AK4" s="8" t="s">
        <v>128</v>
      </c>
      <c r="AL4" s="8" t="s">
        <v>128</v>
      </c>
      <c r="AM4" s="8" t="s">
        <v>128</v>
      </c>
      <c r="AN4" s="8" t="s">
        <v>128</v>
      </c>
      <c r="AO4" s="8" t="s">
        <v>128</v>
      </c>
      <c r="AP4" s="8" t="s">
        <v>128</v>
      </c>
      <c r="AQ4" s="8" t="s">
        <v>128</v>
      </c>
      <c r="AR4" s="8" t="s">
        <v>128</v>
      </c>
      <c r="AS4" s="8" t="s">
        <v>128</v>
      </c>
      <c r="AT4" s="8" t="s">
        <v>128</v>
      </c>
      <c r="AU4" s="8" t="s">
        <v>128</v>
      </c>
      <c r="AV4" s="8" t="s">
        <v>128</v>
      </c>
      <c r="AW4" s="8" t="s">
        <v>128</v>
      </c>
      <c r="AX4" s="8" t="s">
        <v>128</v>
      </c>
      <c r="AY4" s="8" t="s">
        <v>128</v>
      </c>
      <c r="AZ4" s="8" t="s">
        <v>128</v>
      </c>
      <c r="BA4" s="8" t="s">
        <v>128</v>
      </c>
      <c r="BB4" s="8" t="s">
        <v>128</v>
      </c>
      <c r="BC4" s="8" t="s">
        <v>128</v>
      </c>
      <c r="BD4" s="8" t="s">
        <v>128</v>
      </c>
      <c r="BE4" s="8" t="s">
        <v>128</v>
      </c>
      <c r="BF4" s="8" t="s">
        <v>128</v>
      </c>
      <c r="BG4" s="8" t="s">
        <v>128</v>
      </c>
      <c r="BH4" s="8" t="s">
        <v>128</v>
      </c>
      <c r="BI4" s="8" t="s">
        <v>128</v>
      </c>
      <c r="BJ4" s="8" t="s">
        <v>128</v>
      </c>
      <c r="BK4" s="8" t="s">
        <v>128</v>
      </c>
      <c r="BL4" s="8" t="s">
        <v>128</v>
      </c>
      <c r="BM4" s="8" t="s">
        <v>128</v>
      </c>
      <c r="BN4" s="8" t="s">
        <v>128</v>
      </c>
      <c r="BO4" s="8" t="s">
        <v>128</v>
      </c>
      <c r="BP4" s="8" t="s">
        <v>128</v>
      </c>
      <c r="BQ4" s="8" t="s">
        <v>128</v>
      </c>
      <c r="BR4" s="8" t="s">
        <v>128</v>
      </c>
      <c r="BS4" s="8" t="s">
        <v>128</v>
      </c>
      <c r="BT4" s="8" t="s">
        <v>128</v>
      </c>
      <c r="BU4" s="8" t="s">
        <v>128</v>
      </c>
      <c r="BV4" s="8" t="s">
        <v>128</v>
      </c>
      <c r="BW4" s="8" t="s">
        <v>128</v>
      </c>
      <c r="BX4" s="8" t="s">
        <v>128</v>
      </c>
      <c r="BY4" s="8" t="s">
        <v>128</v>
      </c>
      <c r="BZ4" s="8" t="s">
        <v>128</v>
      </c>
      <c r="CA4" s="8" t="s">
        <v>128</v>
      </c>
      <c r="CB4" s="8" t="s">
        <v>128</v>
      </c>
      <c r="CC4" s="8" t="s">
        <v>128</v>
      </c>
      <c r="CD4" s="8" t="s">
        <v>128</v>
      </c>
      <c r="CE4" s="8" t="s">
        <v>128</v>
      </c>
      <c r="CF4" s="8" t="s">
        <v>128</v>
      </c>
      <c r="CG4" s="8" t="s">
        <v>128</v>
      </c>
      <c r="CH4" s="8" t="s">
        <v>128</v>
      </c>
      <c r="CI4" s="8" t="s">
        <v>128</v>
      </c>
      <c r="CJ4" s="8" t="s">
        <v>128</v>
      </c>
      <c r="CK4" s="8" t="s">
        <v>128</v>
      </c>
      <c r="CL4" s="8" t="s">
        <v>128</v>
      </c>
      <c r="CM4" s="8" t="s">
        <v>128</v>
      </c>
      <c r="CN4" s="8" t="s">
        <v>128</v>
      </c>
      <c r="CO4" s="8" t="s">
        <v>128</v>
      </c>
      <c r="CP4" s="8" t="s">
        <v>128</v>
      </c>
      <c r="CQ4" s="8" t="s">
        <v>128</v>
      </c>
      <c r="CR4" s="8" t="s">
        <v>128</v>
      </c>
      <c r="CS4" s="8" t="s">
        <v>128</v>
      </c>
      <c r="CT4" s="8" t="s">
        <v>128</v>
      </c>
      <c r="CU4" s="8" t="s">
        <v>128</v>
      </c>
      <c r="CV4" s="8" t="s">
        <v>128</v>
      </c>
      <c r="CW4" s="8" t="s">
        <v>128</v>
      </c>
      <c r="CX4" s="8" t="s">
        <v>128</v>
      </c>
      <c r="CY4" s="8" t="s">
        <v>128</v>
      </c>
      <c r="CZ4" s="8" t="s">
        <v>128</v>
      </c>
      <c r="DA4" s="8" t="s">
        <v>128</v>
      </c>
      <c r="DB4" s="8" t="s">
        <v>128</v>
      </c>
      <c r="DC4" s="8" t="s">
        <v>128</v>
      </c>
      <c r="DD4" s="8" t="s">
        <v>128</v>
      </c>
      <c r="DE4" s="8" t="s">
        <v>128</v>
      </c>
      <c r="DF4" s="8" t="s">
        <v>128</v>
      </c>
      <c r="DG4" s="8" t="s">
        <v>128</v>
      </c>
      <c r="DH4" s="8" t="s">
        <v>128</v>
      </c>
      <c r="DI4" s="8" t="s">
        <v>128</v>
      </c>
      <c r="DJ4" s="8" t="s">
        <v>128</v>
      </c>
      <c r="DK4" s="8" t="s">
        <v>128</v>
      </c>
      <c r="DL4" s="8" t="s">
        <v>128</v>
      </c>
      <c r="DM4" s="8" t="s">
        <v>128</v>
      </c>
      <c r="DN4" s="8" t="s">
        <v>128</v>
      </c>
    </row>
    <row r="5" spans="1:118">
      <c r="A5" s="4" t="s">
        <v>120</v>
      </c>
      <c r="B5" s="8" t="s">
        <v>129</v>
      </c>
      <c r="C5" s="8" t="s">
        <v>129</v>
      </c>
      <c r="D5" s="8" t="s">
        <v>129</v>
      </c>
      <c r="E5" s="8" t="s">
        <v>129</v>
      </c>
      <c r="F5" s="8" t="s">
        <v>129</v>
      </c>
      <c r="G5" s="8" t="s">
        <v>129</v>
      </c>
      <c r="H5" s="8" t="s">
        <v>129</v>
      </c>
      <c r="I5" s="8" t="s">
        <v>129</v>
      </c>
      <c r="J5" s="8" t="s">
        <v>129</v>
      </c>
      <c r="K5" s="8" t="s">
        <v>129</v>
      </c>
      <c r="L5" s="8" t="s">
        <v>129</v>
      </c>
      <c r="M5" s="8" t="s">
        <v>129</v>
      </c>
      <c r="N5" s="8" t="s">
        <v>129</v>
      </c>
      <c r="O5" s="8" t="s">
        <v>129</v>
      </c>
      <c r="P5" s="8" t="s">
        <v>129</v>
      </c>
      <c r="Q5" s="8" t="s">
        <v>129</v>
      </c>
      <c r="R5" s="8" t="s">
        <v>129</v>
      </c>
      <c r="S5" s="8" t="s">
        <v>129</v>
      </c>
      <c r="T5" s="8" t="s">
        <v>129</v>
      </c>
      <c r="U5" s="8" t="s">
        <v>129</v>
      </c>
      <c r="V5" s="8" t="s">
        <v>129</v>
      </c>
      <c r="W5" s="8" t="s">
        <v>129</v>
      </c>
      <c r="X5" s="8" t="s">
        <v>129</v>
      </c>
      <c r="Y5" s="8" t="s">
        <v>129</v>
      </c>
      <c r="Z5" s="8" t="s">
        <v>129</v>
      </c>
      <c r="AA5" s="8" t="s">
        <v>129</v>
      </c>
      <c r="AB5" s="8" t="s">
        <v>129</v>
      </c>
      <c r="AC5" s="8" t="s">
        <v>129</v>
      </c>
      <c r="AD5" s="8" t="s">
        <v>129</v>
      </c>
      <c r="AE5" s="8" t="s">
        <v>129</v>
      </c>
      <c r="AF5" s="8" t="s">
        <v>129</v>
      </c>
      <c r="AG5" s="8" t="s">
        <v>129</v>
      </c>
      <c r="AH5" s="8" t="s">
        <v>129</v>
      </c>
      <c r="AI5" s="8" t="s">
        <v>129</v>
      </c>
      <c r="AJ5" s="8" t="s">
        <v>129</v>
      </c>
      <c r="AK5" s="8" t="s">
        <v>129</v>
      </c>
      <c r="AL5" s="8" t="s">
        <v>129</v>
      </c>
      <c r="AM5" s="8" t="s">
        <v>129</v>
      </c>
      <c r="AN5" s="8" t="s">
        <v>129</v>
      </c>
      <c r="AO5" s="8" t="s">
        <v>129</v>
      </c>
      <c r="AP5" s="8" t="s">
        <v>129</v>
      </c>
      <c r="AQ5" s="8" t="s">
        <v>129</v>
      </c>
      <c r="AR5" s="8" t="s">
        <v>129</v>
      </c>
      <c r="AS5" s="8" t="s">
        <v>129</v>
      </c>
      <c r="AT5" s="8" t="s">
        <v>129</v>
      </c>
      <c r="AU5" s="8" t="s">
        <v>129</v>
      </c>
      <c r="AV5" s="8" t="s">
        <v>129</v>
      </c>
      <c r="AW5" s="8" t="s">
        <v>129</v>
      </c>
      <c r="AX5" s="8" t="s">
        <v>129</v>
      </c>
      <c r="AY5" s="8" t="s">
        <v>129</v>
      </c>
      <c r="AZ5" s="8" t="s">
        <v>129</v>
      </c>
      <c r="BA5" s="8" t="s">
        <v>129</v>
      </c>
      <c r="BB5" s="8" t="s">
        <v>129</v>
      </c>
      <c r="BC5" s="8" t="s">
        <v>129</v>
      </c>
      <c r="BD5" s="8" t="s">
        <v>129</v>
      </c>
      <c r="BE5" s="8" t="s">
        <v>129</v>
      </c>
      <c r="BF5" s="8" t="s">
        <v>129</v>
      </c>
      <c r="BG5" s="8" t="s">
        <v>129</v>
      </c>
      <c r="BH5" s="8" t="s">
        <v>129</v>
      </c>
      <c r="BI5" s="8" t="s">
        <v>129</v>
      </c>
      <c r="BJ5" s="8" t="s">
        <v>129</v>
      </c>
      <c r="BK5" s="8" t="s">
        <v>129</v>
      </c>
      <c r="BL5" s="8" t="s">
        <v>129</v>
      </c>
      <c r="BM5" s="8" t="s">
        <v>129</v>
      </c>
      <c r="BN5" s="8" t="s">
        <v>129</v>
      </c>
      <c r="BO5" s="8" t="s">
        <v>129</v>
      </c>
      <c r="BP5" s="8" t="s">
        <v>129</v>
      </c>
      <c r="BQ5" s="8" t="s">
        <v>129</v>
      </c>
      <c r="BR5" s="8" t="s">
        <v>129</v>
      </c>
      <c r="BS5" s="8" t="s">
        <v>129</v>
      </c>
      <c r="BT5" s="8" t="s">
        <v>129</v>
      </c>
      <c r="BU5" s="8" t="s">
        <v>129</v>
      </c>
      <c r="BV5" s="8" t="s">
        <v>129</v>
      </c>
      <c r="BW5" s="8" t="s">
        <v>129</v>
      </c>
      <c r="BX5" s="8" t="s">
        <v>129</v>
      </c>
      <c r="BY5" s="8" t="s">
        <v>129</v>
      </c>
      <c r="BZ5" s="8" t="s">
        <v>129</v>
      </c>
      <c r="CA5" s="8" t="s">
        <v>129</v>
      </c>
      <c r="CB5" s="8" t="s">
        <v>129</v>
      </c>
      <c r="CC5" s="8" t="s">
        <v>129</v>
      </c>
      <c r="CD5" s="8" t="s">
        <v>129</v>
      </c>
      <c r="CE5" s="8" t="s">
        <v>129</v>
      </c>
      <c r="CF5" s="8" t="s">
        <v>129</v>
      </c>
      <c r="CG5" s="8" t="s">
        <v>129</v>
      </c>
      <c r="CH5" s="8" t="s">
        <v>129</v>
      </c>
      <c r="CI5" s="8" t="s">
        <v>129</v>
      </c>
      <c r="CJ5" s="8" t="s">
        <v>129</v>
      </c>
      <c r="CK5" s="8" t="s">
        <v>129</v>
      </c>
      <c r="CL5" s="8" t="s">
        <v>129</v>
      </c>
      <c r="CM5" s="8" t="s">
        <v>129</v>
      </c>
      <c r="CN5" s="8" t="s">
        <v>129</v>
      </c>
      <c r="CO5" s="8" t="s">
        <v>129</v>
      </c>
      <c r="CP5" s="8" t="s">
        <v>129</v>
      </c>
      <c r="CQ5" s="8" t="s">
        <v>129</v>
      </c>
      <c r="CR5" s="8" t="s">
        <v>129</v>
      </c>
      <c r="CS5" s="8" t="s">
        <v>129</v>
      </c>
      <c r="CT5" s="8" t="s">
        <v>129</v>
      </c>
      <c r="CU5" s="8" t="s">
        <v>129</v>
      </c>
      <c r="CV5" s="8" t="s">
        <v>129</v>
      </c>
      <c r="CW5" s="8" t="s">
        <v>129</v>
      </c>
      <c r="CX5" s="8" t="s">
        <v>129</v>
      </c>
      <c r="CY5" s="8" t="s">
        <v>129</v>
      </c>
      <c r="CZ5" s="8" t="s">
        <v>129</v>
      </c>
      <c r="DA5" s="8" t="s">
        <v>129</v>
      </c>
      <c r="DB5" s="8" t="s">
        <v>129</v>
      </c>
      <c r="DC5" s="8" t="s">
        <v>129</v>
      </c>
      <c r="DD5" s="8" t="s">
        <v>129</v>
      </c>
      <c r="DE5" s="8" t="s">
        <v>129</v>
      </c>
      <c r="DF5" s="8" t="s">
        <v>129</v>
      </c>
      <c r="DG5" s="8" t="s">
        <v>129</v>
      </c>
      <c r="DH5" s="8" t="s">
        <v>129</v>
      </c>
      <c r="DI5" s="8" t="s">
        <v>129</v>
      </c>
      <c r="DJ5" s="8" t="s">
        <v>129</v>
      </c>
      <c r="DK5" s="8" t="s">
        <v>129</v>
      </c>
      <c r="DL5" s="8" t="s">
        <v>129</v>
      </c>
      <c r="DM5" s="8" t="s">
        <v>129</v>
      </c>
      <c r="DN5" s="8" t="s">
        <v>129</v>
      </c>
    </row>
    <row r="6" spans="1:118">
      <c r="A6" s="4" t="s">
        <v>121</v>
      </c>
      <c r="B6" s="8" t="s">
        <v>259</v>
      </c>
      <c r="C6" s="8" t="s">
        <v>259</v>
      </c>
      <c r="D6" s="8" t="s">
        <v>260</v>
      </c>
      <c r="E6" s="8" t="s">
        <v>259</v>
      </c>
      <c r="F6" s="8" t="s">
        <v>259</v>
      </c>
      <c r="G6" s="8" t="s">
        <v>259</v>
      </c>
      <c r="H6" s="8" t="s">
        <v>260</v>
      </c>
      <c r="I6" s="8" t="s">
        <v>259</v>
      </c>
      <c r="J6" s="8" t="s">
        <v>258</v>
      </c>
      <c r="K6" s="8" t="s">
        <v>259</v>
      </c>
      <c r="L6" s="8" t="s">
        <v>260</v>
      </c>
      <c r="M6" s="8" t="s">
        <v>258</v>
      </c>
      <c r="N6" s="8" t="s">
        <v>258</v>
      </c>
      <c r="O6" s="8" t="s">
        <v>258</v>
      </c>
      <c r="P6" s="8" t="s">
        <v>258</v>
      </c>
      <c r="Q6" s="8" t="s">
        <v>258</v>
      </c>
      <c r="R6" s="8" t="s">
        <v>258</v>
      </c>
      <c r="S6" s="8" t="s">
        <v>260</v>
      </c>
      <c r="T6" s="8" t="s">
        <v>260</v>
      </c>
      <c r="U6" s="8" t="s">
        <v>258</v>
      </c>
      <c r="V6" s="8" t="s">
        <v>258</v>
      </c>
      <c r="W6" s="8" t="s">
        <v>258</v>
      </c>
      <c r="X6" s="8" t="s">
        <v>258</v>
      </c>
      <c r="Y6" s="8" t="s">
        <v>258</v>
      </c>
      <c r="Z6" s="8" t="s">
        <v>258</v>
      </c>
      <c r="AA6" s="8" t="s">
        <v>258</v>
      </c>
      <c r="AB6" s="8" t="s">
        <v>258</v>
      </c>
      <c r="AC6" s="8" t="s">
        <v>258</v>
      </c>
      <c r="AD6" s="8" t="s">
        <v>258</v>
      </c>
      <c r="AE6" s="8" t="s">
        <v>258</v>
      </c>
      <c r="AF6" s="8" t="s">
        <v>260</v>
      </c>
      <c r="AG6" s="8" t="s">
        <v>260</v>
      </c>
      <c r="AH6" s="8" t="s">
        <v>258</v>
      </c>
      <c r="AI6" s="8" t="s">
        <v>258</v>
      </c>
      <c r="AJ6" s="8" t="s">
        <v>258</v>
      </c>
      <c r="AK6" s="8" t="s">
        <v>258</v>
      </c>
      <c r="AL6" s="8" t="s">
        <v>258</v>
      </c>
      <c r="AM6" s="8" t="s">
        <v>258</v>
      </c>
      <c r="AN6" s="8" t="s">
        <v>258</v>
      </c>
      <c r="AO6" s="8" t="s">
        <v>258</v>
      </c>
      <c r="AP6" s="8" t="s">
        <v>258</v>
      </c>
      <c r="AQ6" s="8" t="s">
        <v>258</v>
      </c>
      <c r="AR6" s="8" t="s">
        <v>258</v>
      </c>
      <c r="AS6" s="8" t="s">
        <v>260</v>
      </c>
      <c r="AT6" s="8" t="s">
        <v>260</v>
      </c>
      <c r="AU6" s="8" t="s">
        <v>258</v>
      </c>
      <c r="AV6" s="8" t="s">
        <v>258</v>
      </c>
      <c r="AW6" s="8" t="s">
        <v>258</v>
      </c>
      <c r="AX6" s="8" t="s">
        <v>258</v>
      </c>
      <c r="AY6" s="8" t="s">
        <v>258</v>
      </c>
      <c r="AZ6" s="8" t="s">
        <v>258</v>
      </c>
      <c r="BA6" s="8" t="s">
        <v>258</v>
      </c>
      <c r="BB6" s="8" t="s">
        <v>258</v>
      </c>
      <c r="BC6" s="8" t="s">
        <v>258</v>
      </c>
      <c r="BD6" s="8" t="s">
        <v>258</v>
      </c>
      <c r="BE6" s="8" t="s">
        <v>258</v>
      </c>
      <c r="BF6" s="8" t="s">
        <v>260</v>
      </c>
      <c r="BG6" s="8" t="s">
        <v>260</v>
      </c>
      <c r="BH6" s="8" t="s">
        <v>258</v>
      </c>
      <c r="BI6" s="8" t="s">
        <v>258</v>
      </c>
      <c r="BJ6" s="8" t="s">
        <v>258</v>
      </c>
      <c r="BK6" s="8" t="s">
        <v>258</v>
      </c>
      <c r="BL6" s="8" t="s">
        <v>258</v>
      </c>
      <c r="BM6" s="8" t="s">
        <v>258</v>
      </c>
      <c r="BN6" s="8" t="s">
        <v>258</v>
      </c>
      <c r="BO6" s="8" t="s">
        <v>258</v>
      </c>
      <c r="BP6" s="8" t="s">
        <v>258</v>
      </c>
      <c r="BQ6" s="8" t="s">
        <v>258</v>
      </c>
      <c r="BR6" s="8" t="s">
        <v>258</v>
      </c>
      <c r="BS6" s="8" t="s">
        <v>260</v>
      </c>
      <c r="BT6" s="8" t="s">
        <v>260</v>
      </c>
      <c r="BU6" s="8" t="s">
        <v>258</v>
      </c>
      <c r="BV6" s="8" t="s">
        <v>258</v>
      </c>
      <c r="BW6" s="8" t="s">
        <v>258</v>
      </c>
      <c r="BX6" s="8" t="s">
        <v>258</v>
      </c>
      <c r="BY6" s="8" t="s">
        <v>258</v>
      </c>
      <c r="BZ6" s="8" t="s">
        <v>258</v>
      </c>
      <c r="CA6" s="8" t="s">
        <v>258</v>
      </c>
      <c r="CB6" s="8" t="s">
        <v>258</v>
      </c>
      <c r="CC6" s="8" t="s">
        <v>258</v>
      </c>
      <c r="CD6" s="8" t="s">
        <v>258</v>
      </c>
      <c r="CE6" s="8" t="s">
        <v>258</v>
      </c>
      <c r="CF6" s="8" t="s">
        <v>260</v>
      </c>
      <c r="CG6" s="8" t="s">
        <v>260</v>
      </c>
      <c r="CH6" s="8" t="s">
        <v>258</v>
      </c>
      <c r="CI6" s="8" t="s">
        <v>258</v>
      </c>
      <c r="CJ6" s="8" t="s">
        <v>258</v>
      </c>
      <c r="CK6" s="8" t="s">
        <v>258</v>
      </c>
      <c r="CL6" s="8" t="s">
        <v>258</v>
      </c>
      <c r="CM6" s="8" t="s">
        <v>258</v>
      </c>
      <c r="CN6" s="8" t="s">
        <v>258</v>
      </c>
      <c r="CO6" s="8" t="s">
        <v>258</v>
      </c>
      <c r="CP6" s="8" t="s">
        <v>258</v>
      </c>
      <c r="CQ6" s="8" t="s">
        <v>258</v>
      </c>
      <c r="CR6" s="8" t="s">
        <v>258</v>
      </c>
      <c r="CS6" s="8" t="s">
        <v>260</v>
      </c>
      <c r="CT6" s="8" t="s">
        <v>260</v>
      </c>
      <c r="CU6" s="8" t="s">
        <v>258</v>
      </c>
      <c r="CV6" s="8" t="s">
        <v>258</v>
      </c>
      <c r="CW6" s="8" t="s">
        <v>258</v>
      </c>
      <c r="CX6" s="8" t="s">
        <v>258</v>
      </c>
      <c r="CY6" s="8" t="s">
        <v>258</v>
      </c>
      <c r="CZ6" s="8" t="s">
        <v>258</v>
      </c>
      <c r="DA6" s="8" t="s">
        <v>258</v>
      </c>
      <c r="DB6" s="8" t="s">
        <v>258</v>
      </c>
      <c r="DC6" s="8" t="s">
        <v>258</v>
      </c>
      <c r="DD6" s="8" t="s">
        <v>258</v>
      </c>
      <c r="DE6" s="8" t="s">
        <v>258</v>
      </c>
      <c r="DF6" s="8" t="s">
        <v>260</v>
      </c>
      <c r="DG6" s="8" t="s">
        <v>260</v>
      </c>
      <c r="DH6" s="8" t="s">
        <v>258</v>
      </c>
      <c r="DI6" s="8" t="s">
        <v>258</v>
      </c>
      <c r="DJ6" s="8" t="s">
        <v>258</v>
      </c>
      <c r="DK6" s="8" t="s">
        <v>258</v>
      </c>
      <c r="DL6" s="8" t="s">
        <v>258</v>
      </c>
      <c r="DM6" s="8" t="s">
        <v>258</v>
      </c>
      <c r="DN6" s="8" t="s">
        <v>258</v>
      </c>
    </row>
    <row r="7" spans="1:118" s="6" customFormat="1">
      <c r="A7" s="5" t="s">
        <v>122</v>
      </c>
      <c r="B7" s="6">
        <v>27334</v>
      </c>
      <c r="C7" s="6">
        <v>27334</v>
      </c>
      <c r="D7" s="6">
        <v>29037</v>
      </c>
      <c r="E7" s="6">
        <v>27334</v>
      </c>
      <c r="F7" s="6">
        <v>27334</v>
      </c>
      <c r="G7" s="6">
        <v>27334</v>
      </c>
      <c r="H7" s="6">
        <v>29037</v>
      </c>
      <c r="I7" s="6">
        <v>27334</v>
      </c>
      <c r="J7" s="6">
        <v>34486</v>
      </c>
      <c r="K7" s="6">
        <v>27334</v>
      </c>
      <c r="L7" s="6">
        <v>29037</v>
      </c>
      <c r="M7" s="6">
        <v>34486</v>
      </c>
      <c r="N7" s="6">
        <v>34486</v>
      </c>
      <c r="O7" s="6">
        <v>34486</v>
      </c>
      <c r="P7" s="6">
        <v>34486</v>
      </c>
      <c r="Q7" s="6">
        <v>34486</v>
      </c>
      <c r="R7" s="6">
        <v>34486</v>
      </c>
      <c r="S7" s="6">
        <v>30133</v>
      </c>
      <c r="T7" s="6">
        <v>30133</v>
      </c>
      <c r="U7" s="6">
        <v>34486</v>
      </c>
      <c r="V7" s="6">
        <v>34486</v>
      </c>
      <c r="W7" s="6">
        <v>34486</v>
      </c>
      <c r="X7" s="6">
        <v>34486</v>
      </c>
      <c r="Y7" s="6">
        <v>34486</v>
      </c>
      <c r="Z7" s="6">
        <v>34486</v>
      </c>
      <c r="AA7" s="6">
        <v>34486</v>
      </c>
      <c r="AB7" s="6">
        <v>34486</v>
      </c>
      <c r="AC7" s="6">
        <v>34486</v>
      </c>
      <c r="AD7" s="6">
        <v>34486</v>
      </c>
      <c r="AE7" s="6">
        <v>34486</v>
      </c>
      <c r="AF7" s="6">
        <v>30133</v>
      </c>
      <c r="AG7" s="6">
        <v>30133</v>
      </c>
      <c r="AH7" s="6">
        <v>34486</v>
      </c>
      <c r="AI7" s="6">
        <v>34486</v>
      </c>
      <c r="AJ7" s="6">
        <v>34486</v>
      </c>
      <c r="AK7" s="6">
        <v>34486</v>
      </c>
      <c r="AL7" s="6">
        <v>34486</v>
      </c>
      <c r="AM7" s="6">
        <v>34486</v>
      </c>
      <c r="AN7" s="6">
        <v>34486</v>
      </c>
      <c r="AO7" s="6">
        <v>34486</v>
      </c>
      <c r="AP7" s="6">
        <v>34486</v>
      </c>
      <c r="AQ7" s="6">
        <v>34486</v>
      </c>
      <c r="AR7" s="6">
        <v>34486</v>
      </c>
      <c r="AS7" s="6">
        <v>30133</v>
      </c>
      <c r="AT7" s="6">
        <v>30133</v>
      </c>
      <c r="AU7" s="6">
        <v>34486</v>
      </c>
      <c r="AV7" s="6">
        <v>34486</v>
      </c>
      <c r="AW7" s="6">
        <v>34486</v>
      </c>
      <c r="AX7" s="6">
        <v>34486</v>
      </c>
      <c r="AY7" s="6">
        <v>34486</v>
      </c>
      <c r="AZ7" s="6">
        <v>34486</v>
      </c>
      <c r="BA7" s="6">
        <v>34486</v>
      </c>
      <c r="BB7" s="6">
        <v>34486</v>
      </c>
      <c r="BC7" s="6">
        <v>34486</v>
      </c>
      <c r="BD7" s="6">
        <v>34486</v>
      </c>
      <c r="BE7" s="6">
        <v>34486</v>
      </c>
      <c r="BF7" s="6">
        <v>30133</v>
      </c>
      <c r="BG7" s="6">
        <v>30133</v>
      </c>
      <c r="BH7" s="6">
        <v>34486</v>
      </c>
      <c r="BI7" s="6">
        <v>34486</v>
      </c>
      <c r="BJ7" s="6">
        <v>34486</v>
      </c>
      <c r="BK7" s="6">
        <v>34486</v>
      </c>
      <c r="BL7" s="6">
        <v>34486</v>
      </c>
      <c r="BM7" s="6">
        <v>34486</v>
      </c>
      <c r="BN7" s="6">
        <v>34486</v>
      </c>
      <c r="BO7" s="6">
        <v>34486</v>
      </c>
      <c r="BP7" s="6">
        <v>34486</v>
      </c>
      <c r="BQ7" s="6">
        <v>34486</v>
      </c>
      <c r="BR7" s="6">
        <v>34486</v>
      </c>
      <c r="BS7" s="6">
        <v>30133</v>
      </c>
      <c r="BT7" s="6">
        <v>30133</v>
      </c>
      <c r="BU7" s="6">
        <v>34486</v>
      </c>
      <c r="BV7" s="6">
        <v>34486</v>
      </c>
      <c r="BW7" s="6">
        <v>34486</v>
      </c>
      <c r="BX7" s="6">
        <v>34486</v>
      </c>
      <c r="BY7" s="6">
        <v>34486</v>
      </c>
      <c r="BZ7" s="6">
        <v>34486</v>
      </c>
      <c r="CA7" s="6">
        <v>34486</v>
      </c>
      <c r="CB7" s="6">
        <v>34486</v>
      </c>
      <c r="CC7" s="6">
        <v>34486</v>
      </c>
      <c r="CD7" s="6">
        <v>34486</v>
      </c>
      <c r="CE7" s="6">
        <v>34486</v>
      </c>
      <c r="CF7" s="6">
        <v>30133</v>
      </c>
      <c r="CG7" s="6">
        <v>30133</v>
      </c>
      <c r="CH7" s="6">
        <v>34486</v>
      </c>
      <c r="CI7" s="6">
        <v>34486</v>
      </c>
      <c r="CJ7" s="6">
        <v>34486</v>
      </c>
      <c r="CK7" s="6">
        <v>34486</v>
      </c>
      <c r="CL7" s="6">
        <v>34486</v>
      </c>
      <c r="CM7" s="6">
        <v>34486</v>
      </c>
      <c r="CN7" s="6">
        <v>34486</v>
      </c>
      <c r="CO7" s="6">
        <v>34486</v>
      </c>
      <c r="CP7" s="6">
        <v>34486</v>
      </c>
      <c r="CQ7" s="6">
        <v>34486</v>
      </c>
      <c r="CR7" s="6">
        <v>34486</v>
      </c>
      <c r="CS7" s="6">
        <v>30133</v>
      </c>
      <c r="CT7" s="6">
        <v>30133</v>
      </c>
      <c r="CU7" s="6">
        <v>34486</v>
      </c>
      <c r="CV7" s="6">
        <v>34486</v>
      </c>
      <c r="CW7" s="6">
        <v>34486</v>
      </c>
      <c r="CX7" s="6">
        <v>34486</v>
      </c>
      <c r="CY7" s="6">
        <v>34486</v>
      </c>
      <c r="CZ7" s="6">
        <v>34486</v>
      </c>
      <c r="DA7" s="6">
        <v>34486</v>
      </c>
      <c r="DB7" s="6">
        <v>34486</v>
      </c>
      <c r="DC7" s="6">
        <v>34486</v>
      </c>
      <c r="DD7" s="6">
        <v>34486</v>
      </c>
      <c r="DE7" s="6">
        <v>34486</v>
      </c>
      <c r="DF7" s="6">
        <v>30133</v>
      </c>
      <c r="DG7" s="6">
        <v>30133</v>
      </c>
      <c r="DH7" s="6">
        <v>34486</v>
      </c>
      <c r="DI7" s="6">
        <v>34486</v>
      </c>
      <c r="DJ7" s="6">
        <v>34486</v>
      </c>
      <c r="DK7" s="6">
        <v>34486</v>
      </c>
      <c r="DL7" s="6">
        <v>34486</v>
      </c>
      <c r="DM7" s="6">
        <v>34486</v>
      </c>
      <c r="DN7" s="6">
        <v>34486</v>
      </c>
    </row>
    <row r="8" spans="1:118" s="6" customFormat="1">
      <c r="A8" s="5" t="s">
        <v>123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</row>
    <row r="9" spans="1:118">
      <c r="A9" s="4" t="s">
        <v>124</v>
      </c>
      <c r="B9" s="1">
        <v>58</v>
      </c>
      <c r="C9" s="1">
        <v>58</v>
      </c>
      <c r="D9" s="1">
        <v>57</v>
      </c>
      <c r="E9" s="1">
        <v>58</v>
      </c>
      <c r="F9" s="1">
        <v>58</v>
      </c>
      <c r="G9" s="1">
        <v>58</v>
      </c>
      <c r="H9" s="1">
        <v>57</v>
      </c>
      <c r="I9" s="1">
        <v>58</v>
      </c>
      <c r="J9" s="1">
        <v>42</v>
      </c>
      <c r="K9" s="1">
        <v>58</v>
      </c>
      <c r="L9" s="1">
        <v>57</v>
      </c>
      <c r="M9" s="1">
        <v>42</v>
      </c>
      <c r="N9" s="1">
        <v>42</v>
      </c>
      <c r="O9" s="1">
        <v>42</v>
      </c>
      <c r="P9" s="1">
        <v>42</v>
      </c>
      <c r="Q9" s="1">
        <v>42</v>
      </c>
      <c r="R9" s="1">
        <v>42</v>
      </c>
      <c r="S9" s="1">
        <v>54</v>
      </c>
      <c r="T9" s="1">
        <v>54</v>
      </c>
      <c r="U9" s="1">
        <v>42</v>
      </c>
      <c r="V9" s="1">
        <v>42</v>
      </c>
      <c r="W9" s="1">
        <v>42</v>
      </c>
      <c r="X9" s="1">
        <v>42</v>
      </c>
      <c r="Y9" s="1">
        <v>42</v>
      </c>
      <c r="Z9" s="1">
        <v>42</v>
      </c>
      <c r="AA9" s="1">
        <v>42</v>
      </c>
      <c r="AB9" s="1">
        <v>42</v>
      </c>
      <c r="AC9" s="1">
        <v>42</v>
      </c>
      <c r="AD9" s="1">
        <v>42</v>
      </c>
      <c r="AE9" s="1">
        <v>42</v>
      </c>
      <c r="AF9" s="1">
        <v>54</v>
      </c>
      <c r="AG9" s="1">
        <v>54</v>
      </c>
      <c r="AH9" s="1">
        <v>42</v>
      </c>
      <c r="AI9" s="1">
        <v>42</v>
      </c>
      <c r="AJ9" s="1">
        <v>42</v>
      </c>
      <c r="AK9" s="1">
        <v>42</v>
      </c>
      <c r="AL9" s="1">
        <v>42</v>
      </c>
      <c r="AM9" s="1">
        <v>42</v>
      </c>
      <c r="AN9" s="1">
        <v>42</v>
      </c>
      <c r="AO9" s="1">
        <v>42</v>
      </c>
      <c r="AP9" s="1">
        <v>42</v>
      </c>
      <c r="AQ9" s="1">
        <v>42</v>
      </c>
      <c r="AR9" s="1">
        <v>42</v>
      </c>
      <c r="AS9" s="1">
        <v>54</v>
      </c>
      <c r="AT9" s="1">
        <v>54</v>
      </c>
      <c r="AU9" s="1">
        <v>42</v>
      </c>
      <c r="AV9" s="1">
        <v>42</v>
      </c>
      <c r="AW9" s="1">
        <v>42</v>
      </c>
      <c r="AX9" s="1">
        <v>42</v>
      </c>
      <c r="AY9" s="1">
        <v>42</v>
      </c>
      <c r="AZ9" s="1">
        <v>42</v>
      </c>
      <c r="BA9" s="1">
        <v>42</v>
      </c>
      <c r="BB9" s="1">
        <v>42</v>
      </c>
      <c r="BC9" s="1">
        <v>42</v>
      </c>
      <c r="BD9" s="1">
        <v>42</v>
      </c>
      <c r="BE9" s="1">
        <v>42</v>
      </c>
      <c r="BF9" s="1">
        <v>54</v>
      </c>
      <c r="BG9" s="1">
        <v>54</v>
      </c>
      <c r="BH9" s="1">
        <v>42</v>
      </c>
      <c r="BI9" s="1">
        <v>42</v>
      </c>
      <c r="BJ9" s="1">
        <v>42</v>
      </c>
      <c r="BK9" s="1">
        <v>42</v>
      </c>
      <c r="BL9" s="1">
        <v>42</v>
      </c>
      <c r="BM9" s="1">
        <v>42</v>
      </c>
      <c r="BN9" s="1">
        <v>42</v>
      </c>
      <c r="BO9" s="1">
        <v>42</v>
      </c>
      <c r="BP9" s="1">
        <v>42</v>
      </c>
      <c r="BQ9" s="1">
        <v>42</v>
      </c>
      <c r="BR9" s="1">
        <v>42</v>
      </c>
      <c r="BS9" s="1">
        <v>54</v>
      </c>
      <c r="BT9" s="1">
        <v>54</v>
      </c>
      <c r="BU9" s="1">
        <v>42</v>
      </c>
      <c r="BV9" s="1">
        <v>42</v>
      </c>
      <c r="BW9" s="1">
        <v>42</v>
      </c>
      <c r="BX9" s="1">
        <v>42</v>
      </c>
      <c r="BY9" s="1">
        <v>42</v>
      </c>
      <c r="BZ9" s="1">
        <v>42</v>
      </c>
      <c r="CA9" s="1">
        <v>42</v>
      </c>
      <c r="CB9" s="1">
        <v>42</v>
      </c>
      <c r="CC9" s="1">
        <v>42</v>
      </c>
      <c r="CD9" s="1">
        <v>42</v>
      </c>
      <c r="CE9" s="1">
        <v>42</v>
      </c>
      <c r="CF9" s="1">
        <v>54</v>
      </c>
      <c r="CG9" s="1">
        <v>54</v>
      </c>
      <c r="CH9" s="1">
        <v>42</v>
      </c>
      <c r="CI9" s="1">
        <v>42</v>
      </c>
      <c r="CJ9" s="1">
        <v>42</v>
      </c>
      <c r="CK9" s="1">
        <v>42</v>
      </c>
      <c r="CL9" s="1">
        <v>42</v>
      </c>
      <c r="CM9" s="1">
        <v>42</v>
      </c>
      <c r="CN9" s="1">
        <v>42</v>
      </c>
      <c r="CO9" s="1">
        <v>42</v>
      </c>
      <c r="CP9" s="1">
        <v>42</v>
      </c>
      <c r="CQ9" s="1">
        <v>42</v>
      </c>
      <c r="CR9" s="1">
        <v>42</v>
      </c>
      <c r="CS9" s="1">
        <v>54</v>
      </c>
      <c r="CT9" s="1">
        <v>54</v>
      </c>
      <c r="CU9" s="1">
        <v>42</v>
      </c>
      <c r="CV9" s="1">
        <v>42</v>
      </c>
      <c r="CW9" s="1">
        <v>42</v>
      </c>
      <c r="CX9" s="1">
        <v>42</v>
      </c>
      <c r="CY9" s="1">
        <v>42</v>
      </c>
      <c r="CZ9" s="1">
        <v>42</v>
      </c>
      <c r="DA9" s="1">
        <v>42</v>
      </c>
      <c r="DB9" s="1">
        <v>42</v>
      </c>
      <c r="DC9" s="1">
        <v>42</v>
      </c>
      <c r="DD9" s="1">
        <v>42</v>
      </c>
      <c r="DE9" s="1">
        <v>42</v>
      </c>
      <c r="DF9" s="1">
        <v>54</v>
      </c>
      <c r="DG9" s="1">
        <v>54</v>
      </c>
      <c r="DH9" s="1">
        <v>42</v>
      </c>
      <c r="DI9" s="1">
        <v>42</v>
      </c>
      <c r="DJ9" s="1">
        <v>42</v>
      </c>
      <c r="DK9" s="1">
        <v>42</v>
      </c>
      <c r="DL9" s="1">
        <v>42</v>
      </c>
      <c r="DM9" s="1">
        <v>42</v>
      </c>
      <c r="DN9" s="1">
        <v>42</v>
      </c>
    </row>
    <row r="10" spans="1:118">
      <c r="A10" s="4" t="s">
        <v>125</v>
      </c>
      <c r="B10" s="8" t="s">
        <v>130</v>
      </c>
      <c r="C10" s="8" t="s">
        <v>131</v>
      </c>
      <c r="D10" s="8" t="s">
        <v>132</v>
      </c>
      <c r="E10" s="8" t="s">
        <v>133</v>
      </c>
      <c r="F10" s="8" t="s">
        <v>134</v>
      </c>
      <c r="G10" s="8" t="s">
        <v>135</v>
      </c>
      <c r="H10" s="8" t="s">
        <v>136</v>
      </c>
      <c r="I10" s="8" t="s">
        <v>137</v>
      </c>
      <c r="J10" s="8" t="s">
        <v>138</v>
      </c>
      <c r="K10" s="8" t="s">
        <v>139</v>
      </c>
      <c r="L10" s="8" t="s">
        <v>140</v>
      </c>
      <c r="M10" s="8" t="s">
        <v>141</v>
      </c>
      <c r="N10" s="8" t="s">
        <v>142</v>
      </c>
      <c r="O10" s="8" t="s">
        <v>143</v>
      </c>
      <c r="P10" s="8" t="s">
        <v>144</v>
      </c>
      <c r="Q10" s="8" t="s">
        <v>145</v>
      </c>
      <c r="R10" s="8" t="s">
        <v>146</v>
      </c>
      <c r="S10" s="8" t="s">
        <v>147</v>
      </c>
      <c r="T10" s="8" t="s">
        <v>148</v>
      </c>
      <c r="U10" s="8" t="s">
        <v>149</v>
      </c>
      <c r="V10" s="8" t="s">
        <v>150</v>
      </c>
      <c r="W10" s="8" t="s">
        <v>151</v>
      </c>
      <c r="X10" s="8" t="s">
        <v>152</v>
      </c>
      <c r="Y10" s="8" t="s">
        <v>153</v>
      </c>
      <c r="Z10" s="8" t="s">
        <v>154</v>
      </c>
      <c r="AA10" s="8" t="s">
        <v>155</v>
      </c>
      <c r="AB10" s="8" t="s">
        <v>156</v>
      </c>
      <c r="AC10" s="8" t="s">
        <v>157</v>
      </c>
      <c r="AD10" s="8" t="s">
        <v>158</v>
      </c>
      <c r="AE10" s="8" t="s">
        <v>159</v>
      </c>
      <c r="AF10" s="8" t="s">
        <v>160</v>
      </c>
      <c r="AG10" s="8" t="s">
        <v>161</v>
      </c>
      <c r="AH10" s="8" t="s">
        <v>162</v>
      </c>
      <c r="AI10" s="8" t="s">
        <v>163</v>
      </c>
      <c r="AJ10" s="8" t="s">
        <v>164</v>
      </c>
      <c r="AK10" s="8" t="s">
        <v>165</v>
      </c>
      <c r="AL10" s="8" t="s">
        <v>166</v>
      </c>
      <c r="AM10" s="8" t="s">
        <v>167</v>
      </c>
      <c r="AN10" s="8" t="s">
        <v>168</v>
      </c>
      <c r="AO10" s="8" t="s">
        <v>169</v>
      </c>
      <c r="AP10" s="8" t="s">
        <v>170</v>
      </c>
      <c r="AQ10" s="8" t="s">
        <v>171</v>
      </c>
      <c r="AR10" s="8" t="s">
        <v>172</v>
      </c>
      <c r="AS10" s="8" t="s">
        <v>173</v>
      </c>
      <c r="AT10" s="8" t="s">
        <v>174</v>
      </c>
      <c r="AU10" s="8" t="s">
        <v>175</v>
      </c>
      <c r="AV10" s="8" t="s">
        <v>176</v>
      </c>
      <c r="AW10" s="8" t="s">
        <v>177</v>
      </c>
      <c r="AX10" s="8" t="s">
        <v>178</v>
      </c>
      <c r="AY10" s="8" t="s">
        <v>179</v>
      </c>
      <c r="AZ10" s="8" t="s">
        <v>180</v>
      </c>
      <c r="BA10" s="8" t="s">
        <v>181</v>
      </c>
      <c r="BB10" s="8" t="s">
        <v>182</v>
      </c>
      <c r="BC10" s="8" t="s">
        <v>183</v>
      </c>
      <c r="BD10" s="8" t="s">
        <v>184</v>
      </c>
      <c r="BE10" s="8" t="s">
        <v>185</v>
      </c>
      <c r="BF10" s="8" t="s">
        <v>186</v>
      </c>
      <c r="BG10" s="8" t="s">
        <v>187</v>
      </c>
      <c r="BH10" s="8" t="s">
        <v>188</v>
      </c>
      <c r="BI10" s="8" t="s">
        <v>189</v>
      </c>
      <c r="BJ10" s="8" t="s">
        <v>190</v>
      </c>
      <c r="BK10" s="8" t="s">
        <v>191</v>
      </c>
      <c r="BL10" s="8" t="s">
        <v>192</v>
      </c>
      <c r="BM10" s="8" t="s">
        <v>193</v>
      </c>
      <c r="BN10" s="8" t="s">
        <v>194</v>
      </c>
      <c r="BO10" s="8" t="s">
        <v>195</v>
      </c>
      <c r="BP10" s="8" t="s">
        <v>196</v>
      </c>
      <c r="BQ10" s="8" t="s">
        <v>197</v>
      </c>
      <c r="BR10" s="8" t="s">
        <v>198</v>
      </c>
      <c r="BS10" s="8" t="s">
        <v>199</v>
      </c>
      <c r="BT10" s="8" t="s">
        <v>200</v>
      </c>
      <c r="BU10" s="8" t="s">
        <v>201</v>
      </c>
      <c r="BV10" s="8" t="s">
        <v>202</v>
      </c>
      <c r="BW10" s="8" t="s">
        <v>203</v>
      </c>
      <c r="BX10" s="8" t="s">
        <v>204</v>
      </c>
      <c r="BY10" s="8" t="s">
        <v>205</v>
      </c>
      <c r="BZ10" s="8" t="s">
        <v>206</v>
      </c>
      <c r="CA10" s="8" t="s">
        <v>207</v>
      </c>
      <c r="CB10" s="8" t="s">
        <v>208</v>
      </c>
      <c r="CC10" s="8" t="s">
        <v>209</v>
      </c>
      <c r="CD10" s="8" t="s">
        <v>210</v>
      </c>
      <c r="CE10" s="8" t="s">
        <v>211</v>
      </c>
      <c r="CF10" s="8" t="s">
        <v>212</v>
      </c>
      <c r="CG10" s="8" t="s">
        <v>213</v>
      </c>
      <c r="CH10" s="8" t="s">
        <v>214</v>
      </c>
      <c r="CI10" s="8" t="s">
        <v>215</v>
      </c>
      <c r="CJ10" s="8" t="s">
        <v>216</v>
      </c>
      <c r="CK10" s="8" t="s">
        <v>217</v>
      </c>
      <c r="CL10" s="8" t="s">
        <v>218</v>
      </c>
      <c r="CM10" s="8" t="s">
        <v>219</v>
      </c>
      <c r="CN10" s="8" t="s">
        <v>220</v>
      </c>
      <c r="CO10" s="8" t="s">
        <v>221</v>
      </c>
      <c r="CP10" s="8" t="s">
        <v>222</v>
      </c>
      <c r="CQ10" s="8" t="s">
        <v>223</v>
      </c>
      <c r="CR10" s="8" t="s">
        <v>224</v>
      </c>
      <c r="CS10" s="8" t="s">
        <v>225</v>
      </c>
      <c r="CT10" s="8" t="s">
        <v>226</v>
      </c>
      <c r="CU10" s="8" t="s">
        <v>227</v>
      </c>
      <c r="CV10" s="8" t="s">
        <v>228</v>
      </c>
      <c r="CW10" s="8" t="s">
        <v>229</v>
      </c>
      <c r="CX10" s="8" t="s">
        <v>230</v>
      </c>
      <c r="CY10" s="8" t="s">
        <v>231</v>
      </c>
      <c r="CZ10" s="8" t="s">
        <v>232</v>
      </c>
      <c r="DA10" s="8" t="s">
        <v>233</v>
      </c>
      <c r="DB10" s="8" t="s">
        <v>234</v>
      </c>
      <c r="DC10" s="8" t="s">
        <v>235</v>
      </c>
      <c r="DD10" s="8" t="s">
        <v>236</v>
      </c>
      <c r="DE10" s="8" t="s">
        <v>237</v>
      </c>
      <c r="DF10" s="8" t="s">
        <v>238</v>
      </c>
      <c r="DG10" s="8" t="s">
        <v>239</v>
      </c>
      <c r="DH10" s="8" t="s">
        <v>240</v>
      </c>
      <c r="DI10" s="8" t="s">
        <v>241</v>
      </c>
      <c r="DJ10" s="8" t="s">
        <v>242</v>
      </c>
      <c r="DK10" s="8" t="s">
        <v>243</v>
      </c>
      <c r="DL10" s="8" t="s">
        <v>244</v>
      </c>
      <c r="DM10" s="8" t="s">
        <v>245</v>
      </c>
      <c r="DN10" s="8" t="s">
        <v>246</v>
      </c>
    </row>
    <row r="11" spans="1:118">
      <c r="A11" s="20" t="s">
        <v>292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</row>
    <row r="12" spans="1:118">
      <c r="A12" s="10">
        <v>27334</v>
      </c>
      <c r="B12" s="9">
        <v>3470.1</v>
      </c>
      <c r="C12" s="9">
        <v>1988.6</v>
      </c>
      <c r="E12" s="9">
        <v>1481.5</v>
      </c>
      <c r="F12" s="9">
        <v>3098.7</v>
      </c>
      <c r="G12" s="9">
        <v>1805.4</v>
      </c>
      <c r="I12" s="9">
        <v>1293.3</v>
      </c>
      <c r="K12" s="9">
        <v>183.2</v>
      </c>
    </row>
    <row r="13" spans="1:118">
      <c r="A13" s="10">
        <v>29037</v>
      </c>
      <c r="B13" s="9">
        <v>3779</v>
      </c>
      <c r="C13" s="9">
        <v>2114.4</v>
      </c>
      <c r="D13" s="9">
        <v>1904.1</v>
      </c>
      <c r="E13" s="9">
        <v>1664.6</v>
      </c>
      <c r="F13" s="9">
        <v>3301.6</v>
      </c>
      <c r="G13" s="9">
        <v>1844.4</v>
      </c>
      <c r="H13" s="9">
        <v>1669.1</v>
      </c>
      <c r="I13" s="9">
        <v>1457.1</v>
      </c>
      <c r="K13" s="9">
        <v>270</v>
      </c>
      <c r="L13" s="9">
        <v>235</v>
      </c>
    </row>
    <row r="14" spans="1:118">
      <c r="A14" s="10">
        <v>29403</v>
      </c>
      <c r="B14" s="9">
        <v>3838.4</v>
      </c>
      <c r="C14" s="9">
        <v>2124.9</v>
      </c>
      <c r="D14" s="9">
        <v>1924.5</v>
      </c>
      <c r="E14" s="9">
        <v>1713.5</v>
      </c>
      <c r="F14" s="9">
        <v>3347.8</v>
      </c>
      <c r="G14" s="9">
        <v>1856.2</v>
      </c>
      <c r="H14" s="9">
        <v>1690.1</v>
      </c>
      <c r="I14" s="9">
        <v>1491.5</v>
      </c>
      <c r="K14" s="9">
        <v>268.7</v>
      </c>
      <c r="L14" s="9">
        <v>234.4</v>
      </c>
    </row>
    <row r="15" spans="1:118">
      <c r="A15" s="10">
        <v>29738</v>
      </c>
      <c r="B15" s="9">
        <v>3887.7</v>
      </c>
      <c r="C15" s="9">
        <v>2142.6</v>
      </c>
      <c r="D15" s="9">
        <v>1941.3</v>
      </c>
      <c r="E15" s="9">
        <v>1745.1</v>
      </c>
      <c r="F15" s="9">
        <v>3389.7</v>
      </c>
      <c r="G15" s="9">
        <v>1860.4</v>
      </c>
      <c r="H15" s="9">
        <v>1698.9</v>
      </c>
      <c r="I15" s="9">
        <v>1529.3</v>
      </c>
      <c r="K15" s="9">
        <v>282.2</v>
      </c>
      <c r="L15" s="9">
        <v>242.4</v>
      </c>
    </row>
    <row r="16" spans="1:118">
      <c r="A16" s="10">
        <v>30133</v>
      </c>
      <c r="B16" s="9">
        <v>4002.6</v>
      </c>
      <c r="C16" s="9">
        <v>2170.6</v>
      </c>
      <c r="D16" s="9">
        <v>1963.5</v>
      </c>
      <c r="E16" s="9">
        <v>1832</v>
      </c>
      <c r="F16" s="9">
        <v>3466.4</v>
      </c>
      <c r="G16" s="9">
        <v>1864.3</v>
      </c>
      <c r="H16" s="9">
        <v>1698.8</v>
      </c>
      <c r="I16" s="9">
        <v>1602</v>
      </c>
      <c r="K16" s="9">
        <v>306.2</v>
      </c>
      <c r="L16" s="9">
        <v>264.60000000000002</v>
      </c>
      <c r="S16" s="9">
        <v>1206.5</v>
      </c>
      <c r="T16" s="9">
        <v>635.70000000000005</v>
      </c>
      <c r="AF16" s="9">
        <v>917</v>
      </c>
      <c r="AG16" s="9">
        <v>502</v>
      </c>
      <c r="AS16" s="9">
        <v>553.79999999999995</v>
      </c>
      <c r="AT16" s="9">
        <v>294.5</v>
      </c>
      <c r="BF16" s="9">
        <v>312.39999999999998</v>
      </c>
      <c r="BG16" s="9">
        <v>161.19999999999999</v>
      </c>
      <c r="BS16" s="9">
        <v>300.39999999999998</v>
      </c>
      <c r="BT16" s="9">
        <v>165.6</v>
      </c>
      <c r="CF16" s="9">
        <v>97.9</v>
      </c>
      <c r="CG16" s="9">
        <v>53.3</v>
      </c>
      <c r="CS16" s="9">
        <v>28.1</v>
      </c>
      <c r="CT16" s="9">
        <v>18.600000000000001</v>
      </c>
      <c r="DF16" s="9">
        <v>50.2</v>
      </c>
      <c r="DG16" s="9">
        <v>33.4</v>
      </c>
    </row>
    <row r="17" spans="1:118">
      <c r="A17" s="10">
        <v>30498</v>
      </c>
      <c r="B17" s="9">
        <v>3946.5</v>
      </c>
      <c r="C17" s="9">
        <v>2172.1999999999998</v>
      </c>
      <c r="D17" s="9">
        <v>1965</v>
      </c>
      <c r="E17" s="9">
        <v>1774.3</v>
      </c>
      <c r="F17" s="9">
        <v>3429.2</v>
      </c>
      <c r="G17" s="9">
        <v>1876.9</v>
      </c>
      <c r="H17" s="9">
        <v>1707.2</v>
      </c>
      <c r="I17" s="9">
        <v>1552.3</v>
      </c>
      <c r="K17" s="9">
        <v>295.3</v>
      </c>
      <c r="L17" s="9">
        <v>255.8</v>
      </c>
      <c r="S17" s="9">
        <v>1192.8</v>
      </c>
      <c r="T17" s="9">
        <v>638.29999999999995</v>
      </c>
      <c r="AF17" s="9">
        <v>895.1</v>
      </c>
      <c r="AG17" s="9">
        <v>497.7</v>
      </c>
      <c r="AS17" s="9">
        <v>550.79999999999995</v>
      </c>
      <c r="AT17" s="9">
        <v>304.39999999999998</v>
      </c>
      <c r="BF17" s="9">
        <v>315.2</v>
      </c>
      <c r="BG17" s="9">
        <v>162.69999999999999</v>
      </c>
      <c r="BS17" s="9">
        <v>303.8</v>
      </c>
      <c r="BT17" s="9">
        <v>171.9</v>
      </c>
      <c r="CF17" s="9">
        <v>99.5</v>
      </c>
      <c r="CG17" s="9">
        <v>55.2</v>
      </c>
      <c r="CS17" s="9">
        <v>26.7</v>
      </c>
      <c r="CT17" s="9">
        <v>17.7</v>
      </c>
      <c r="DF17" s="9">
        <v>45.4</v>
      </c>
      <c r="DG17" s="9">
        <v>29</v>
      </c>
    </row>
    <row r="18" spans="1:118">
      <c r="A18" s="10">
        <v>30864</v>
      </c>
      <c r="B18" s="9">
        <v>3983.3</v>
      </c>
      <c r="C18" s="9">
        <v>2195.9</v>
      </c>
      <c r="D18" s="9">
        <v>1967</v>
      </c>
      <c r="E18" s="9">
        <v>1787.4</v>
      </c>
      <c r="F18" s="9">
        <v>3440.2</v>
      </c>
      <c r="G18" s="9">
        <v>1882.1</v>
      </c>
      <c r="H18" s="9">
        <v>1696.9</v>
      </c>
      <c r="I18" s="9">
        <v>1558.1</v>
      </c>
      <c r="K18" s="9">
        <v>313.8</v>
      </c>
      <c r="L18" s="9">
        <v>270.10000000000002</v>
      </c>
      <c r="S18" s="9">
        <v>1187.5999999999999</v>
      </c>
      <c r="T18" s="9">
        <v>635.5</v>
      </c>
      <c r="AF18" s="9">
        <v>907.7</v>
      </c>
      <c r="AG18" s="9">
        <v>508.4</v>
      </c>
      <c r="AS18" s="9">
        <v>553.4</v>
      </c>
      <c r="AT18" s="9">
        <v>305.3</v>
      </c>
      <c r="BF18" s="9">
        <v>314.2</v>
      </c>
      <c r="BG18" s="9">
        <v>159</v>
      </c>
      <c r="BS18" s="9">
        <v>304</v>
      </c>
      <c r="BT18" s="9">
        <v>171.2</v>
      </c>
      <c r="CF18" s="9">
        <v>103.2</v>
      </c>
      <c r="CG18" s="9">
        <v>56.7</v>
      </c>
      <c r="CS18" s="9"/>
      <c r="CT18" s="9"/>
      <c r="DF18" s="9"/>
      <c r="DG18" s="9"/>
    </row>
    <row r="19" spans="1:118">
      <c r="A19" s="10">
        <v>31229</v>
      </c>
      <c r="B19" s="9">
        <v>4033.1</v>
      </c>
      <c r="C19" s="9">
        <v>2200.9</v>
      </c>
      <c r="D19" s="9">
        <v>1953.7</v>
      </c>
      <c r="E19" s="9">
        <v>1832.2</v>
      </c>
      <c r="F19" s="9">
        <v>3480.6</v>
      </c>
      <c r="G19" s="9">
        <v>1884.4</v>
      </c>
      <c r="H19" s="9">
        <v>1685.6</v>
      </c>
      <c r="I19" s="9">
        <v>1596.2</v>
      </c>
      <c r="K19" s="9">
        <v>316.39999999999998</v>
      </c>
      <c r="L19" s="9">
        <v>268</v>
      </c>
      <c r="S19" s="9">
        <v>1187.5999999999999</v>
      </c>
      <c r="T19" s="9">
        <v>626.1</v>
      </c>
      <c r="AF19" s="9">
        <v>925.7</v>
      </c>
      <c r="AG19" s="9">
        <v>511.4</v>
      </c>
      <c r="AS19" s="9">
        <v>556.70000000000005</v>
      </c>
      <c r="AT19" s="9">
        <v>299.5</v>
      </c>
      <c r="BF19" s="9">
        <v>322.3</v>
      </c>
      <c r="BG19" s="9">
        <v>161</v>
      </c>
      <c r="BS19" s="9">
        <v>310.89999999999998</v>
      </c>
      <c r="BT19" s="9">
        <v>179.4</v>
      </c>
      <c r="CF19" s="9">
        <v>102.9</v>
      </c>
      <c r="CG19" s="9">
        <v>57</v>
      </c>
      <c r="CS19" s="9"/>
      <c r="CT19" s="9"/>
      <c r="DF19" s="9"/>
      <c r="DG19" s="9"/>
    </row>
    <row r="20" spans="1:118">
      <c r="A20" s="20" t="s">
        <v>293</v>
      </c>
      <c r="B20" s="9"/>
      <c r="C20" s="9"/>
      <c r="D20" s="9"/>
      <c r="E20" s="9"/>
      <c r="F20" s="9"/>
      <c r="G20" s="9"/>
      <c r="H20" s="9"/>
      <c r="I20" s="9"/>
      <c r="K20" s="9"/>
      <c r="L20" s="9"/>
      <c r="S20" s="9"/>
      <c r="T20" s="9"/>
      <c r="AF20" s="9"/>
      <c r="AG20" s="9"/>
      <c r="AS20" s="9"/>
      <c r="AT20" s="9"/>
      <c r="BF20" s="9"/>
      <c r="BG20" s="9"/>
      <c r="BS20" s="9"/>
      <c r="BT20" s="9"/>
      <c r="CF20" s="9"/>
      <c r="CG20" s="9"/>
      <c r="CS20" s="9"/>
      <c r="CT20" s="9"/>
      <c r="DF20" s="9"/>
      <c r="DG20" s="9"/>
    </row>
    <row r="21" spans="1:118">
      <c r="A21" s="10">
        <v>31564</v>
      </c>
      <c r="B21" s="9">
        <v>4087.1</v>
      </c>
      <c r="C21" s="9">
        <v>2193.8000000000002</v>
      </c>
      <c r="D21" s="9">
        <v>1920</v>
      </c>
      <c r="E21" s="9">
        <v>1893.3</v>
      </c>
      <c r="F21" s="9">
        <v>3524.9</v>
      </c>
      <c r="G21" s="9">
        <v>1873.9</v>
      </c>
      <c r="H21" s="9">
        <v>1654.8</v>
      </c>
      <c r="I21" s="9">
        <v>1651</v>
      </c>
      <c r="K21" s="9">
        <v>319.89999999999998</v>
      </c>
      <c r="L21" s="9">
        <v>265.2</v>
      </c>
      <c r="S21" s="9">
        <v>1225.7</v>
      </c>
      <c r="T21" s="9">
        <v>638.20000000000005</v>
      </c>
      <c r="AF21" s="9">
        <v>932.8</v>
      </c>
      <c r="AG21" s="9">
        <v>510.8</v>
      </c>
      <c r="AS21" s="9">
        <v>559.79999999999995</v>
      </c>
      <c r="AT21" s="9">
        <v>296.89999999999998</v>
      </c>
      <c r="BF21" s="9">
        <v>316.3</v>
      </c>
      <c r="BG21" s="9">
        <v>153.9</v>
      </c>
      <c r="BS21" s="9">
        <v>310.5</v>
      </c>
      <c r="BT21" s="9">
        <v>171.8</v>
      </c>
      <c r="CF21" s="9">
        <v>103.2</v>
      </c>
      <c r="CG21" s="9">
        <v>54.8</v>
      </c>
      <c r="CS21" s="9"/>
      <c r="CT21" s="9"/>
      <c r="DF21" s="9"/>
      <c r="DG21" s="9"/>
    </row>
    <row r="22" spans="1:118">
      <c r="A22" s="10">
        <v>31929</v>
      </c>
      <c r="B22" s="9">
        <v>4145.5</v>
      </c>
      <c r="C22" s="9">
        <v>2235.3000000000002</v>
      </c>
      <c r="D22" s="9">
        <v>1933.4</v>
      </c>
      <c r="E22" s="9">
        <v>1910.2</v>
      </c>
      <c r="F22" s="9">
        <v>3564.3</v>
      </c>
      <c r="G22" s="9">
        <v>1887</v>
      </c>
      <c r="H22" s="9">
        <v>1649.9</v>
      </c>
      <c r="I22" s="9">
        <v>1677.3</v>
      </c>
      <c r="K22" s="9">
        <v>348.3</v>
      </c>
      <c r="L22" s="9">
        <v>283.60000000000002</v>
      </c>
      <c r="S22" s="9">
        <v>1248.5999999999999</v>
      </c>
      <c r="T22" s="9">
        <v>639.9</v>
      </c>
      <c r="AF22" s="9">
        <v>940.9</v>
      </c>
      <c r="AG22" s="9">
        <v>506.3</v>
      </c>
      <c r="AS22" s="9">
        <v>569</v>
      </c>
      <c r="AT22" s="9">
        <v>303.39999999999998</v>
      </c>
      <c r="BF22" s="9">
        <v>320.89999999999998</v>
      </c>
      <c r="BG22" s="9">
        <v>157.19999999999999</v>
      </c>
      <c r="BS22" s="9">
        <v>320</v>
      </c>
      <c r="BT22" s="9">
        <v>173.8</v>
      </c>
      <c r="CF22" s="9">
        <v>103.9</v>
      </c>
      <c r="CG22" s="9">
        <v>55.9</v>
      </c>
      <c r="CS22" s="9"/>
      <c r="CT22" s="9"/>
      <c r="DF22" s="9"/>
      <c r="DG22" s="9"/>
    </row>
    <row r="23" spans="1:118">
      <c r="A23" s="10">
        <v>32295</v>
      </c>
      <c r="B23" s="9">
        <v>4235.8</v>
      </c>
      <c r="C23" s="9">
        <v>2276.6999999999998</v>
      </c>
      <c r="D23" s="9">
        <v>1961.8</v>
      </c>
      <c r="E23" s="9">
        <v>1959.1</v>
      </c>
      <c r="F23" s="9">
        <v>3660.2</v>
      </c>
      <c r="G23" s="9">
        <v>1934.2</v>
      </c>
      <c r="H23" s="9">
        <v>1678.5</v>
      </c>
      <c r="I23" s="9">
        <v>1726.1</v>
      </c>
      <c r="K23" s="9">
        <v>337.2</v>
      </c>
      <c r="L23" s="9">
        <v>283.2</v>
      </c>
      <c r="S23" s="9">
        <v>1270.5999999999999</v>
      </c>
      <c r="T23" s="9">
        <v>660.3</v>
      </c>
      <c r="AF23" s="9">
        <v>952.8</v>
      </c>
      <c r="AG23" s="9">
        <v>522.6</v>
      </c>
      <c r="AS23" s="9">
        <v>582.79999999999995</v>
      </c>
      <c r="AT23" s="9">
        <v>306.39999999999998</v>
      </c>
      <c r="BF23" s="9">
        <v>327.60000000000002</v>
      </c>
      <c r="BG23" s="9">
        <v>162</v>
      </c>
      <c r="BS23" s="9">
        <v>336.2</v>
      </c>
      <c r="BT23" s="9">
        <v>177.4</v>
      </c>
      <c r="CF23" s="9">
        <v>106.2</v>
      </c>
      <c r="CG23" s="9">
        <v>53.4</v>
      </c>
      <c r="CS23" s="9">
        <v>28.4</v>
      </c>
      <c r="CT23" s="9">
        <v>18.5</v>
      </c>
      <c r="DF23" s="9">
        <v>55.6</v>
      </c>
      <c r="DG23" s="9">
        <v>33.700000000000003</v>
      </c>
    </row>
    <row r="24" spans="1:118">
      <c r="A24" s="10">
        <v>32660</v>
      </c>
      <c r="B24" s="9">
        <v>4318.8</v>
      </c>
      <c r="C24" s="9">
        <v>2271.9</v>
      </c>
      <c r="D24" s="9">
        <v>1946.8</v>
      </c>
      <c r="E24" s="9">
        <v>2046.9</v>
      </c>
      <c r="F24" s="9">
        <v>3729</v>
      </c>
      <c r="G24" s="9">
        <v>1930.5</v>
      </c>
      <c r="H24" s="9">
        <v>1674.6</v>
      </c>
      <c r="I24" s="9">
        <v>1798.5</v>
      </c>
      <c r="K24" s="9">
        <v>330.3</v>
      </c>
      <c r="L24" s="9">
        <v>272.3</v>
      </c>
      <c r="S24" s="9">
        <v>1273.0999999999999</v>
      </c>
      <c r="T24" s="9">
        <v>657</v>
      </c>
      <c r="AF24" s="9">
        <v>961</v>
      </c>
      <c r="AG24" s="9">
        <v>509.4</v>
      </c>
      <c r="AS24" s="9">
        <v>620.20000000000005</v>
      </c>
      <c r="AT24" s="9">
        <v>314.10000000000002</v>
      </c>
      <c r="BF24" s="9">
        <v>336.7</v>
      </c>
      <c r="BG24" s="9">
        <v>161.1</v>
      </c>
      <c r="BS24" s="9">
        <v>352.6</v>
      </c>
      <c r="BT24" s="9">
        <v>190</v>
      </c>
      <c r="CF24" s="9">
        <v>104.8</v>
      </c>
      <c r="CG24" s="9">
        <v>50.7</v>
      </c>
      <c r="CS24" s="9">
        <v>24.3</v>
      </c>
      <c r="CT24" s="9">
        <v>14.5</v>
      </c>
      <c r="DF24" s="9">
        <v>56.3</v>
      </c>
      <c r="DG24" s="9">
        <v>33.700000000000003</v>
      </c>
    </row>
    <row r="25" spans="1:118">
      <c r="A25" s="10">
        <v>33025</v>
      </c>
      <c r="B25" s="9">
        <v>4456.3999999999996</v>
      </c>
      <c r="C25" s="9">
        <v>2349</v>
      </c>
      <c r="D25" s="9">
        <v>1998.9</v>
      </c>
      <c r="E25" s="9">
        <v>2107.4</v>
      </c>
      <c r="F25" s="9">
        <v>3812.3</v>
      </c>
      <c r="G25" s="9">
        <v>1976.2</v>
      </c>
      <c r="H25" s="9">
        <v>1703.7</v>
      </c>
      <c r="I25" s="9">
        <v>1836</v>
      </c>
      <c r="K25" s="9">
        <v>361.1</v>
      </c>
      <c r="L25" s="9">
        <v>295.3</v>
      </c>
      <c r="S25" s="9">
        <v>1285.8</v>
      </c>
      <c r="T25" s="9">
        <v>653.5</v>
      </c>
      <c r="AF25" s="9">
        <v>984.3</v>
      </c>
      <c r="AG25" s="9">
        <v>529.29999999999995</v>
      </c>
      <c r="AS25" s="9">
        <v>647.79999999999995</v>
      </c>
      <c r="AT25" s="9">
        <v>331.4</v>
      </c>
      <c r="BF25" s="9">
        <v>341.4</v>
      </c>
      <c r="BG25" s="9">
        <v>166.1</v>
      </c>
      <c r="BS25" s="9">
        <v>368.3</v>
      </c>
      <c r="BT25" s="9">
        <v>195</v>
      </c>
      <c r="CF25" s="9">
        <v>104.7</v>
      </c>
      <c r="CG25" s="9">
        <v>50.5</v>
      </c>
      <c r="CS25" s="9">
        <v>24</v>
      </c>
      <c r="CT25" s="9">
        <v>16.100000000000001</v>
      </c>
      <c r="DF25" s="9">
        <v>56.1</v>
      </c>
      <c r="DG25" s="9">
        <v>34.4</v>
      </c>
    </row>
    <row r="26" spans="1:118">
      <c r="A26" s="10">
        <v>33390</v>
      </c>
      <c r="B26" s="9">
        <v>4502</v>
      </c>
      <c r="C26" s="9">
        <v>2362.6999999999998</v>
      </c>
      <c r="D26" s="9">
        <v>2001.8</v>
      </c>
      <c r="E26" s="9">
        <v>2139.3000000000002</v>
      </c>
      <c r="F26" s="9">
        <v>3849.2</v>
      </c>
      <c r="G26" s="9">
        <v>1965.6</v>
      </c>
      <c r="H26" s="9">
        <v>1681.8</v>
      </c>
      <c r="I26" s="9">
        <v>1883.5</v>
      </c>
      <c r="K26" s="9">
        <v>383.5</v>
      </c>
      <c r="L26" s="9">
        <v>320</v>
      </c>
      <c r="S26" s="9">
        <v>1297.0999999999999</v>
      </c>
      <c r="T26" s="9">
        <v>663.9</v>
      </c>
      <c r="AF26" s="9">
        <v>985.7</v>
      </c>
      <c r="AG26" s="9">
        <v>504.9</v>
      </c>
      <c r="AS26" s="9">
        <v>656.6</v>
      </c>
      <c r="AT26" s="9">
        <v>334.4</v>
      </c>
      <c r="BF26" s="9">
        <v>341.4</v>
      </c>
      <c r="BG26" s="9">
        <v>163</v>
      </c>
      <c r="BS26" s="9">
        <v>376</v>
      </c>
      <c r="BT26" s="9">
        <v>195.7</v>
      </c>
      <c r="CF26" s="9">
        <v>106.4</v>
      </c>
      <c r="CG26" s="9">
        <v>52.2</v>
      </c>
      <c r="CS26" s="9">
        <v>26</v>
      </c>
      <c r="CT26" s="9">
        <v>16.100000000000001</v>
      </c>
      <c r="DF26" s="9">
        <v>60.2</v>
      </c>
      <c r="DG26" s="9">
        <v>35.4</v>
      </c>
    </row>
    <row r="27" spans="1:118">
      <c r="A27" s="10">
        <v>33756</v>
      </c>
      <c r="B27" s="9">
        <v>4586.8</v>
      </c>
      <c r="C27" s="9">
        <v>2419.4</v>
      </c>
      <c r="D27" s="9">
        <v>2047.6</v>
      </c>
      <c r="E27" s="9">
        <v>2167.4</v>
      </c>
      <c r="F27" s="9">
        <v>3882.5</v>
      </c>
      <c r="G27" s="9">
        <v>1992.3</v>
      </c>
      <c r="H27" s="9">
        <v>1710.4</v>
      </c>
      <c r="I27" s="9">
        <v>1890.2</v>
      </c>
      <c r="K27" s="9">
        <v>412.1</v>
      </c>
      <c r="L27" s="9">
        <v>337.2</v>
      </c>
      <c r="S27" s="9">
        <v>1303.3</v>
      </c>
      <c r="T27" s="9">
        <v>670</v>
      </c>
      <c r="AF27" s="9">
        <v>994.7</v>
      </c>
      <c r="AG27" s="9">
        <v>524</v>
      </c>
      <c r="AS27" s="9">
        <v>658.3</v>
      </c>
      <c r="AT27" s="9">
        <v>336.3</v>
      </c>
      <c r="BF27" s="9">
        <v>348</v>
      </c>
      <c r="BG27" s="9">
        <v>160.9</v>
      </c>
      <c r="BS27" s="9">
        <v>381.7</v>
      </c>
      <c r="BT27" s="9">
        <v>196.6</v>
      </c>
      <c r="CF27" s="9">
        <v>105.4</v>
      </c>
      <c r="CG27" s="9">
        <v>51.4</v>
      </c>
      <c r="CS27" s="9">
        <v>28.9</v>
      </c>
      <c r="CT27" s="9">
        <v>17.8</v>
      </c>
      <c r="DF27" s="9">
        <v>62</v>
      </c>
      <c r="DG27" s="9">
        <v>35.299999999999997</v>
      </c>
    </row>
    <row r="28" spans="1:118">
      <c r="A28" s="10">
        <v>34121</v>
      </c>
      <c r="B28" s="9">
        <v>4638.1000000000004</v>
      </c>
      <c r="C28" s="9">
        <v>2419.3000000000002</v>
      </c>
      <c r="D28" s="9">
        <v>2037.5</v>
      </c>
      <c r="E28" s="9">
        <v>2218.8000000000002</v>
      </c>
      <c r="F28" s="9">
        <v>3928.8</v>
      </c>
      <c r="G28" s="9">
        <v>1990.5</v>
      </c>
      <c r="H28" s="9">
        <v>1692</v>
      </c>
      <c r="I28" s="9">
        <v>1938.3</v>
      </c>
      <c r="K28" s="9">
        <v>416.2</v>
      </c>
      <c r="L28" s="9">
        <v>345.5</v>
      </c>
      <c r="S28" s="9">
        <v>1305.7</v>
      </c>
      <c r="T28" s="9">
        <v>675.7</v>
      </c>
      <c r="AF28" s="9">
        <v>1004.5</v>
      </c>
      <c r="AG28" s="9">
        <v>516.9</v>
      </c>
      <c r="AS28" s="9">
        <v>694.6</v>
      </c>
      <c r="AT28" s="9">
        <v>346</v>
      </c>
      <c r="BF28" s="9">
        <v>345.1</v>
      </c>
      <c r="BG28" s="9">
        <v>160.9</v>
      </c>
      <c r="BS28" s="9">
        <v>384.1</v>
      </c>
      <c r="BT28" s="9">
        <v>189.6</v>
      </c>
      <c r="CF28" s="9">
        <v>108.6</v>
      </c>
      <c r="CG28" s="9">
        <v>51.9</v>
      </c>
      <c r="CS28" s="9">
        <v>24.6</v>
      </c>
      <c r="CT28" s="9">
        <v>15.2</v>
      </c>
      <c r="DF28" s="9">
        <v>61.3</v>
      </c>
      <c r="DG28" s="9">
        <v>34.200000000000003</v>
      </c>
    </row>
    <row r="29" spans="1:118">
      <c r="A29" s="20" t="s">
        <v>256</v>
      </c>
      <c r="B29" s="9"/>
      <c r="C29" s="9"/>
      <c r="D29" s="9"/>
      <c r="E29" s="9"/>
      <c r="F29" s="9"/>
      <c r="G29" s="9"/>
      <c r="H29" s="9"/>
      <c r="I29" s="9"/>
      <c r="K29" s="9"/>
      <c r="L29" s="9"/>
      <c r="S29" s="9"/>
      <c r="T29" s="9"/>
      <c r="AF29" s="9"/>
      <c r="AG29" s="9"/>
      <c r="AS29" s="9"/>
      <c r="AT29" s="9"/>
      <c r="BF29" s="9"/>
      <c r="BG29" s="9"/>
      <c r="BS29" s="9"/>
      <c r="BT29" s="9"/>
      <c r="CF29" s="9"/>
      <c r="CG29" s="9"/>
      <c r="CS29" s="9"/>
      <c r="CT29" s="9"/>
      <c r="DF29" s="9"/>
      <c r="DG29" s="9"/>
    </row>
    <row r="30" spans="1:118">
      <c r="A30" s="10">
        <v>34486</v>
      </c>
      <c r="B30" s="9">
        <v>4708.6559999999999</v>
      </c>
      <c r="C30" s="9">
        <v>2383.5810000000001</v>
      </c>
      <c r="D30" s="9">
        <v>2040.87</v>
      </c>
      <c r="E30" s="9">
        <v>2325.0749999999998</v>
      </c>
      <c r="F30" s="9">
        <v>3998.0450000000001</v>
      </c>
      <c r="G30" s="9">
        <v>1960.008</v>
      </c>
      <c r="H30" s="9">
        <v>1689.0630000000001</v>
      </c>
      <c r="I30" s="9">
        <v>2038.037</v>
      </c>
      <c r="J30" s="9">
        <v>627.33799999999997</v>
      </c>
      <c r="K30" s="9">
        <v>423.57299999999998</v>
      </c>
      <c r="L30" s="9">
        <v>351.80799999999999</v>
      </c>
      <c r="M30" s="9">
        <v>203.76499999999999</v>
      </c>
      <c r="N30" s="9">
        <v>83.272999999999996</v>
      </c>
      <c r="O30" s="9">
        <v>1607.2560000000001</v>
      </c>
      <c r="P30" s="9">
        <v>819.80100000000004</v>
      </c>
      <c r="Q30" s="9">
        <v>705.12400000000002</v>
      </c>
      <c r="R30" s="9">
        <v>787.45500000000004</v>
      </c>
      <c r="S30" s="9">
        <v>1359.3989999999999</v>
      </c>
      <c r="T30" s="9">
        <v>679.33799999999997</v>
      </c>
      <c r="U30" s="9">
        <v>589.84400000000005</v>
      </c>
      <c r="V30" s="9">
        <v>680.06200000000001</v>
      </c>
      <c r="W30" s="9">
        <v>217.447</v>
      </c>
      <c r="X30" s="9">
        <v>140.46299999999999</v>
      </c>
      <c r="Y30" s="9">
        <v>115.28</v>
      </c>
      <c r="Z30" s="9">
        <v>76.983999999999995</v>
      </c>
      <c r="AA30" s="9">
        <v>30.41</v>
      </c>
      <c r="AB30" s="9">
        <v>1191.8050000000001</v>
      </c>
      <c r="AC30" s="9">
        <v>607.38099999999997</v>
      </c>
      <c r="AD30" s="9">
        <v>510.64400000000001</v>
      </c>
      <c r="AE30" s="9">
        <v>584.42399999999998</v>
      </c>
      <c r="AF30" s="9">
        <v>1017.4640000000001</v>
      </c>
      <c r="AG30" s="9">
        <v>506.584</v>
      </c>
      <c r="AH30" s="9">
        <v>429.56700000000001</v>
      </c>
      <c r="AI30" s="9">
        <v>510.88</v>
      </c>
      <c r="AJ30" s="9">
        <v>157.29599999999999</v>
      </c>
      <c r="AK30" s="9">
        <v>100.797</v>
      </c>
      <c r="AL30" s="9">
        <v>81.076999999999998</v>
      </c>
      <c r="AM30" s="9">
        <v>56.499000000000002</v>
      </c>
      <c r="AN30" s="9">
        <v>17.045000000000002</v>
      </c>
      <c r="AO30" s="9">
        <v>831.42899999999997</v>
      </c>
      <c r="AP30" s="9">
        <v>414.89299999999997</v>
      </c>
      <c r="AQ30" s="9">
        <v>361.279</v>
      </c>
      <c r="AR30" s="9">
        <v>416.536</v>
      </c>
      <c r="AS30" s="9">
        <v>705.23199999999997</v>
      </c>
      <c r="AT30" s="9">
        <v>336.92700000000002</v>
      </c>
      <c r="AU30" s="9">
        <v>293.60700000000003</v>
      </c>
      <c r="AV30" s="9">
        <v>368.30500000000001</v>
      </c>
      <c r="AW30" s="9">
        <v>110.004</v>
      </c>
      <c r="AX30" s="9">
        <v>77.966999999999999</v>
      </c>
      <c r="AY30" s="9">
        <v>67.671999999999997</v>
      </c>
      <c r="AZ30" s="9">
        <v>32.037999999999997</v>
      </c>
      <c r="BA30" s="9">
        <v>16.193000000000001</v>
      </c>
      <c r="BB30" s="9">
        <v>398.44600000000003</v>
      </c>
      <c r="BC30" s="9">
        <v>186.286</v>
      </c>
      <c r="BD30" s="9">
        <v>159.99299999999999</v>
      </c>
      <c r="BE30" s="9">
        <v>212.16</v>
      </c>
      <c r="BF30" s="9">
        <v>341.726</v>
      </c>
      <c r="BG30" s="9">
        <v>150.84299999999999</v>
      </c>
      <c r="BH30" s="9">
        <v>130.58799999999999</v>
      </c>
      <c r="BI30" s="9">
        <v>190.88300000000001</v>
      </c>
      <c r="BJ30" s="9">
        <v>50.357999999999997</v>
      </c>
      <c r="BK30" s="9">
        <v>35.442999999999998</v>
      </c>
      <c r="BL30" s="9">
        <v>29.405000000000001</v>
      </c>
      <c r="BM30" s="9">
        <v>14.914999999999999</v>
      </c>
      <c r="BN30" s="9">
        <v>6.3620000000000001</v>
      </c>
      <c r="BO30" s="9">
        <v>441.43400000000003</v>
      </c>
      <c r="BP30" s="9">
        <v>225.62899999999999</v>
      </c>
      <c r="BQ30" s="9">
        <v>191.79300000000001</v>
      </c>
      <c r="BR30" s="9">
        <v>215.80500000000001</v>
      </c>
      <c r="BS30" s="9">
        <v>374.32900000000001</v>
      </c>
      <c r="BT30" s="9">
        <v>183.34100000000001</v>
      </c>
      <c r="BU30" s="9">
        <v>155.96899999999999</v>
      </c>
      <c r="BV30" s="9">
        <v>190.988</v>
      </c>
      <c r="BW30" s="9">
        <v>57.154000000000003</v>
      </c>
      <c r="BX30" s="9">
        <v>42.287999999999997</v>
      </c>
      <c r="BY30" s="9">
        <v>35.825000000000003</v>
      </c>
      <c r="BZ30" s="9">
        <v>14.866</v>
      </c>
      <c r="CA30" s="9">
        <v>9.9510000000000005</v>
      </c>
      <c r="CB30" s="9">
        <v>131.04300000000001</v>
      </c>
      <c r="CC30" s="9">
        <v>65.593999999999994</v>
      </c>
      <c r="CD30" s="9">
        <v>57.613</v>
      </c>
      <c r="CE30" s="9">
        <v>65.448999999999998</v>
      </c>
      <c r="CF30" s="9">
        <v>111.83</v>
      </c>
      <c r="CG30" s="9">
        <v>52.298000000000002</v>
      </c>
      <c r="CH30" s="9">
        <v>45.707000000000001</v>
      </c>
      <c r="CI30" s="9">
        <v>59.531999999999996</v>
      </c>
      <c r="CJ30" s="9">
        <v>17.483000000000001</v>
      </c>
      <c r="CK30" s="9">
        <v>13.295999999999999</v>
      </c>
      <c r="CL30" s="9">
        <v>11.906000000000001</v>
      </c>
      <c r="CM30" s="9">
        <v>4.1870000000000003</v>
      </c>
      <c r="CN30" s="9">
        <v>1.7310000000000001</v>
      </c>
      <c r="CO30" s="9">
        <v>32.521000000000001</v>
      </c>
      <c r="CP30" s="9">
        <v>19.789000000000001</v>
      </c>
      <c r="CQ30" s="9">
        <v>17.741</v>
      </c>
      <c r="CR30" s="9">
        <v>12.731999999999999</v>
      </c>
      <c r="CS30" s="9">
        <v>26.516999999999999</v>
      </c>
      <c r="CT30" s="9">
        <v>15.624000000000001</v>
      </c>
      <c r="CU30" s="9">
        <v>13.926</v>
      </c>
      <c r="CV30" s="9">
        <v>10.893000000000001</v>
      </c>
      <c r="CW30" s="9">
        <v>5.4359999999999999</v>
      </c>
      <c r="CX30" s="9">
        <v>4.165</v>
      </c>
      <c r="CY30" s="9">
        <v>3.8149999999999999</v>
      </c>
      <c r="CZ30" s="9">
        <v>1.2709999999999999</v>
      </c>
      <c r="DA30" s="9">
        <v>0.56799999999999995</v>
      </c>
      <c r="DB30" s="9">
        <v>74.721999999999994</v>
      </c>
      <c r="DC30" s="9">
        <v>44.207999999999998</v>
      </c>
      <c r="DD30" s="9">
        <v>36.682000000000002</v>
      </c>
      <c r="DE30" s="9">
        <v>30.513999999999999</v>
      </c>
      <c r="DF30" s="9">
        <v>61.548000000000002</v>
      </c>
      <c r="DG30" s="9">
        <v>35.052</v>
      </c>
      <c r="DH30" s="9">
        <v>29.855</v>
      </c>
      <c r="DI30" s="9">
        <v>26.495999999999999</v>
      </c>
      <c r="DJ30" s="9">
        <v>12.161</v>
      </c>
      <c r="DK30" s="9">
        <v>9.1560000000000006</v>
      </c>
      <c r="DL30" s="9">
        <v>6.8280000000000003</v>
      </c>
      <c r="DM30" s="9">
        <v>3.0049999999999999</v>
      </c>
      <c r="DN30" s="9">
        <v>1.0129999999999999</v>
      </c>
    </row>
    <row r="31" spans="1:118">
      <c r="A31" s="10">
        <v>34851</v>
      </c>
      <c r="B31" s="9">
        <v>4790.973</v>
      </c>
      <c r="C31" s="9">
        <v>2446.3049999999998</v>
      </c>
      <c r="D31" s="9">
        <v>2099.5540000000001</v>
      </c>
      <c r="E31" s="9">
        <v>2344.6680000000001</v>
      </c>
      <c r="F31" s="9">
        <v>4051.39</v>
      </c>
      <c r="G31" s="9">
        <v>1982.4659999999999</v>
      </c>
      <c r="H31" s="9">
        <v>1711.0150000000001</v>
      </c>
      <c r="I31" s="9">
        <v>2068.9229999999998</v>
      </c>
      <c r="J31" s="9">
        <v>666.02499999999998</v>
      </c>
      <c r="K31" s="9">
        <v>463.839</v>
      </c>
      <c r="L31" s="9">
        <v>388.53899999999999</v>
      </c>
      <c r="M31" s="9">
        <v>202.18600000000001</v>
      </c>
      <c r="N31" s="9">
        <v>73.558000000000007</v>
      </c>
      <c r="O31" s="9">
        <v>1634.153</v>
      </c>
      <c r="P31" s="9">
        <v>835.44500000000005</v>
      </c>
      <c r="Q31" s="9">
        <v>726.17200000000003</v>
      </c>
      <c r="R31" s="9">
        <v>798.70799999999997</v>
      </c>
      <c r="S31" s="9">
        <v>1381.5509999999999</v>
      </c>
      <c r="T31" s="9">
        <v>681.32899999999995</v>
      </c>
      <c r="U31" s="9">
        <v>594.36800000000005</v>
      </c>
      <c r="V31" s="9">
        <v>700.22199999999998</v>
      </c>
      <c r="W31" s="9">
        <v>228.523</v>
      </c>
      <c r="X31" s="9">
        <v>154.11600000000001</v>
      </c>
      <c r="Y31" s="9">
        <v>131.804</v>
      </c>
      <c r="Z31" s="9">
        <v>74.406999999999996</v>
      </c>
      <c r="AA31" s="9">
        <v>24.079000000000001</v>
      </c>
      <c r="AB31" s="9">
        <v>1202.1089999999999</v>
      </c>
      <c r="AC31" s="9">
        <v>620.19200000000001</v>
      </c>
      <c r="AD31" s="9">
        <v>516.56399999999996</v>
      </c>
      <c r="AE31" s="9">
        <v>581.91700000000003</v>
      </c>
      <c r="AF31" s="9">
        <v>1016.619</v>
      </c>
      <c r="AG31" s="9">
        <v>507.44200000000001</v>
      </c>
      <c r="AH31" s="9">
        <v>425.09500000000003</v>
      </c>
      <c r="AI31" s="9">
        <v>509.17700000000002</v>
      </c>
      <c r="AJ31" s="9">
        <v>166.21299999999999</v>
      </c>
      <c r="AK31" s="9">
        <v>112.75</v>
      </c>
      <c r="AL31" s="9">
        <v>91.468000000000004</v>
      </c>
      <c r="AM31" s="9">
        <v>53.463000000000001</v>
      </c>
      <c r="AN31" s="9">
        <v>19.277999999999999</v>
      </c>
      <c r="AO31" s="9">
        <v>867.80399999999997</v>
      </c>
      <c r="AP31" s="9">
        <v>436.75200000000001</v>
      </c>
      <c r="AQ31" s="9">
        <v>381.47500000000002</v>
      </c>
      <c r="AR31" s="9">
        <v>431.05200000000002</v>
      </c>
      <c r="AS31" s="9">
        <v>731.48500000000001</v>
      </c>
      <c r="AT31" s="9">
        <v>348.12200000000001</v>
      </c>
      <c r="AU31" s="9">
        <v>306.25400000000002</v>
      </c>
      <c r="AV31" s="9">
        <v>383.363</v>
      </c>
      <c r="AW31" s="9">
        <v>121.565</v>
      </c>
      <c r="AX31" s="9">
        <v>88.631</v>
      </c>
      <c r="AY31" s="9">
        <v>75.221000000000004</v>
      </c>
      <c r="AZ31" s="9">
        <v>32.935000000000002</v>
      </c>
      <c r="BA31" s="9">
        <v>14.753</v>
      </c>
      <c r="BB31" s="9">
        <v>394.94900000000001</v>
      </c>
      <c r="BC31" s="9">
        <v>190.095</v>
      </c>
      <c r="BD31" s="9">
        <v>161.036</v>
      </c>
      <c r="BE31" s="9">
        <v>204.85300000000001</v>
      </c>
      <c r="BF31" s="9">
        <v>333.96199999999999</v>
      </c>
      <c r="BG31" s="9">
        <v>151.31200000000001</v>
      </c>
      <c r="BH31" s="9">
        <v>129.35499999999999</v>
      </c>
      <c r="BI31" s="9">
        <v>182.65100000000001</v>
      </c>
      <c r="BJ31" s="9">
        <v>54.972000000000001</v>
      </c>
      <c r="BK31" s="9">
        <v>38.783000000000001</v>
      </c>
      <c r="BL31" s="9">
        <v>31.681000000000001</v>
      </c>
      <c r="BM31" s="9">
        <v>16.187999999999999</v>
      </c>
      <c r="BN31" s="9">
        <v>6.0140000000000002</v>
      </c>
      <c r="BO31" s="9">
        <v>454.80200000000002</v>
      </c>
      <c r="BP31" s="9">
        <v>234.82900000000001</v>
      </c>
      <c r="BQ31" s="9">
        <v>203.25200000000001</v>
      </c>
      <c r="BR31" s="9">
        <v>219.97300000000001</v>
      </c>
      <c r="BS31" s="9">
        <v>389.26299999999998</v>
      </c>
      <c r="BT31" s="9">
        <v>192.18</v>
      </c>
      <c r="BU31" s="9">
        <v>167.738</v>
      </c>
      <c r="BV31" s="9">
        <v>197.083</v>
      </c>
      <c r="BW31" s="9">
        <v>59.088000000000001</v>
      </c>
      <c r="BX31" s="9">
        <v>42.649000000000001</v>
      </c>
      <c r="BY31" s="9">
        <v>35.515000000000001</v>
      </c>
      <c r="BZ31" s="9">
        <v>16.439</v>
      </c>
      <c r="CA31" s="9">
        <v>6.4509999999999996</v>
      </c>
      <c r="CB31" s="9">
        <v>127.15300000000001</v>
      </c>
      <c r="CC31" s="9">
        <v>65.597999999999999</v>
      </c>
      <c r="CD31" s="9">
        <v>58.000999999999998</v>
      </c>
      <c r="CE31" s="9">
        <v>61.555</v>
      </c>
      <c r="CF31" s="9">
        <v>107.82</v>
      </c>
      <c r="CG31" s="9">
        <v>52.987000000000002</v>
      </c>
      <c r="CH31" s="9">
        <v>46.923000000000002</v>
      </c>
      <c r="CI31" s="9">
        <v>54.832999999999998</v>
      </c>
      <c r="CJ31" s="9">
        <v>17.741</v>
      </c>
      <c r="CK31" s="9">
        <v>12.611000000000001</v>
      </c>
      <c r="CL31" s="9">
        <v>11.077999999999999</v>
      </c>
      <c r="CM31" s="9">
        <v>5.13</v>
      </c>
      <c r="CN31" s="9">
        <v>1.5920000000000001</v>
      </c>
      <c r="CO31" s="9">
        <v>34.237000000000002</v>
      </c>
      <c r="CP31" s="9">
        <v>18.917000000000002</v>
      </c>
      <c r="CQ31" s="9">
        <v>16.498999999999999</v>
      </c>
      <c r="CR31" s="9">
        <v>15.321</v>
      </c>
      <c r="CS31" s="9">
        <v>27.855</v>
      </c>
      <c r="CT31" s="9">
        <v>13.696</v>
      </c>
      <c r="CU31" s="9">
        <v>12.164999999999999</v>
      </c>
      <c r="CV31" s="9">
        <v>14.157999999999999</v>
      </c>
      <c r="CW31" s="9">
        <v>6.0540000000000003</v>
      </c>
      <c r="CX31" s="9">
        <v>5.22</v>
      </c>
      <c r="CY31" s="9">
        <v>4.3339999999999996</v>
      </c>
      <c r="CZ31" s="9">
        <v>0.83399999999999996</v>
      </c>
      <c r="DA31" s="9">
        <v>0.32800000000000001</v>
      </c>
      <c r="DB31" s="9">
        <v>75.766000000000005</v>
      </c>
      <c r="DC31" s="9">
        <v>44.478000000000002</v>
      </c>
      <c r="DD31" s="9">
        <v>36.554000000000002</v>
      </c>
      <c r="DE31" s="9">
        <v>31.289000000000001</v>
      </c>
      <c r="DF31" s="9">
        <v>62.835000000000001</v>
      </c>
      <c r="DG31" s="9">
        <v>35.398000000000003</v>
      </c>
      <c r="DH31" s="9">
        <v>29.116</v>
      </c>
      <c r="DI31" s="9">
        <v>27.437000000000001</v>
      </c>
      <c r="DJ31" s="9">
        <v>11.869</v>
      </c>
      <c r="DK31" s="9">
        <v>9.0790000000000006</v>
      </c>
      <c r="DL31" s="9">
        <v>7.4379999999999997</v>
      </c>
      <c r="DM31" s="9">
        <v>2.79</v>
      </c>
      <c r="DN31" s="9">
        <v>1.0620000000000001</v>
      </c>
    </row>
    <row r="32" spans="1:118">
      <c r="A32" s="10">
        <v>35217</v>
      </c>
      <c r="B32" s="9">
        <v>4834.0209999999997</v>
      </c>
      <c r="C32" s="9">
        <v>2430.2829999999999</v>
      </c>
      <c r="D32" s="9">
        <v>2091.9859999999999</v>
      </c>
      <c r="E32" s="9">
        <v>2403.7379999999998</v>
      </c>
      <c r="F32" s="9">
        <v>4079.5050000000001</v>
      </c>
      <c r="G32" s="9">
        <v>1963.046</v>
      </c>
      <c r="H32" s="9">
        <v>1708.019</v>
      </c>
      <c r="I32" s="9">
        <v>2116.4580000000001</v>
      </c>
      <c r="J32" s="9">
        <v>672</v>
      </c>
      <c r="K32" s="9">
        <v>467.23700000000002</v>
      </c>
      <c r="L32" s="9">
        <v>383.96699999999998</v>
      </c>
      <c r="M32" s="9">
        <v>204.76400000000001</v>
      </c>
      <c r="N32" s="9">
        <v>82.516000000000005</v>
      </c>
      <c r="O32" s="9">
        <v>1647.3969999999999</v>
      </c>
      <c r="P32" s="9">
        <v>836.34</v>
      </c>
      <c r="Q32" s="9">
        <v>728.48299999999995</v>
      </c>
      <c r="R32" s="9">
        <v>811.05700000000002</v>
      </c>
      <c r="S32" s="9">
        <v>1390.6179999999999</v>
      </c>
      <c r="T32" s="9">
        <v>680.274</v>
      </c>
      <c r="U32" s="9">
        <v>600.51499999999999</v>
      </c>
      <c r="V32" s="9">
        <v>710.34400000000005</v>
      </c>
      <c r="W32" s="9">
        <v>228.81700000000001</v>
      </c>
      <c r="X32" s="9">
        <v>156.066</v>
      </c>
      <c r="Y32" s="9">
        <v>127.968</v>
      </c>
      <c r="Z32" s="9">
        <v>72.75</v>
      </c>
      <c r="AA32" s="9">
        <v>27.962</v>
      </c>
      <c r="AB32" s="9">
        <v>1191.47</v>
      </c>
      <c r="AC32" s="9">
        <v>610.21900000000005</v>
      </c>
      <c r="AD32" s="9">
        <v>506.47899999999998</v>
      </c>
      <c r="AE32" s="9">
        <v>581.25099999999998</v>
      </c>
      <c r="AF32" s="9">
        <v>1005.871</v>
      </c>
      <c r="AG32" s="9">
        <v>497.43200000000002</v>
      </c>
      <c r="AH32" s="9">
        <v>417.947</v>
      </c>
      <c r="AI32" s="9">
        <v>508.43900000000002</v>
      </c>
      <c r="AJ32" s="9">
        <v>167.40600000000001</v>
      </c>
      <c r="AK32" s="9">
        <v>112.786</v>
      </c>
      <c r="AL32" s="9">
        <v>88.531999999999996</v>
      </c>
      <c r="AM32" s="9">
        <v>54.619</v>
      </c>
      <c r="AN32" s="9">
        <v>18.193000000000001</v>
      </c>
      <c r="AO32" s="9">
        <v>891.75099999999998</v>
      </c>
      <c r="AP32" s="9">
        <v>434.34500000000003</v>
      </c>
      <c r="AQ32" s="9">
        <v>386.12599999999998</v>
      </c>
      <c r="AR32" s="9">
        <v>457.40600000000001</v>
      </c>
      <c r="AS32" s="9">
        <v>750.23500000000001</v>
      </c>
      <c r="AT32" s="9">
        <v>343.988</v>
      </c>
      <c r="AU32" s="9">
        <v>307.90499999999997</v>
      </c>
      <c r="AV32" s="9">
        <v>406.24700000000001</v>
      </c>
      <c r="AW32" s="9">
        <v>123.54600000000001</v>
      </c>
      <c r="AX32" s="9">
        <v>90.356999999999999</v>
      </c>
      <c r="AY32" s="9">
        <v>78.221999999999994</v>
      </c>
      <c r="AZ32" s="9">
        <v>33.189</v>
      </c>
      <c r="BA32" s="9">
        <v>17.97</v>
      </c>
      <c r="BB32" s="9">
        <v>401.34199999999998</v>
      </c>
      <c r="BC32" s="9">
        <v>189.238</v>
      </c>
      <c r="BD32" s="9">
        <v>160.90899999999999</v>
      </c>
      <c r="BE32" s="9">
        <v>212.10400000000001</v>
      </c>
      <c r="BF32" s="9">
        <v>336.33100000000002</v>
      </c>
      <c r="BG32" s="9">
        <v>150.06100000000001</v>
      </c>
      <c r="BH32" s="9">
        <v>128.77199999999999</v>
      </c>
      <c r="BI32" s="9">
        <v>186.27</v>
      </c>
      <c r="BJ32" s="9">
        <v>58.319000000000003</v>
      </c>
      <c r="BK32" s="9">
        <v>39.177</v>
      </c>
      <c r="BL32" s="9">
        <v>32.137</v>
      </c>
      <c r="BM32" s="9">
        <v>19.141999999999999</v>
      </c>
      <c r="BN32" s="9">
        <v>6.6920000000000002</v>
      </c>
      <c r="BO32" s="9">
        <v>461.25299999999999</v>
      </c>
      <c r="BP32" s="9">
        <v>229.702</v>
      </c>
      <c r="BQ32" s="9">
        <v>196.51400000000001</v>
      </c>
      <c r="BR32" s="9">
        <v>231.55099999999999</v>
      </c>
      <c r="BS32" s="9">
        <v>392.58300000000003</v>
      </c>
      <c r="BT32" s="9">
        <v>187.15100000000001</v>
      </c>
      <c r="BU32" s="9">
        <v>161.73500000000001</v>
      </c>
      <c r="BV32" s="9">
        <v>205.43199999999999</v>
      </c>
      <c r="BW32" s="9">
        <v>59.469000000000001</v>
      </c>
      <c r="BX32" s="9">
        <v>42.551000000000002</v>
      </c>
      <c r="BY32" s="9">
        <v>34.78</v>
      </c>
      <c r="BZ32" s="9">
        <v>16.917999999999999</v>
      </c>
      <c r="CA32" s="9">
        <v>9.1999999999999993</v>
      </c>
      <c r="CB32" s="9">
        <v>131.32400000000001</v>
      </c>
      <c r="CC32" s="9">
        <v>65.840999999999994</v>
      </c>
      <c r="CD32" s="9">
        <v>58.956000000000003</v>
      </c>
      <c r="CE32" s="9">
        <v>65.483000000000004</v>
      </c>
      <c r="CF32" s="9">
        <v>111.783</v>
      </c>
      <c r="CG32" s="9">
        <v>51.923000000000002</v>
      </c>
      <c r="CH32" s="9">
        <v>46.607999999999997</v>
      </c>
      <c r="CI32" s="9">
        <v>59.86</v>
      </c>
      <c r="CJ32" s="9">
        <v>18.471</v>
      </c>
      <c r="CK32" s="9">
        <v>13.917999999999999</v>
      </c>
      <c r="CL32" s="9">
        <v>12.348000000000001</v>
      </c>
      <c r="CM32" s="9">
        <v>4.5529999999999999</v>
      </c>
      <c r="CN32" s="9">
        <v>1.07</v>
      </c>
      <c r="CO32" s="9">
        <v>34.24</v>
      </c>
      <c r="CP32" s="9">
        <v>21.082000000000001</v>
      </c>
      <c r="CQ32" s="9">
        <v>18.62</v>
      </c>
      <c r="CR32" s="9">
        <v>13.159000000000001</v>
      </c>
      <c r="CS32" s="9">
        <v>27.859000000000002</v>
      </c>
      <c r="CT32" s="9">
        <v>16.757000000000001</v>
      </c>
      <c r="CU32" s="9">
        <v>14.939</v>
      </c>
      <c r="CV32" s="9">
        <v>11.101000000000001</v>
      </c>
      <c r="CW32" s="9">
        <v>5.9630000000000001</v>
      </c>
      <c r="CX32" s="9">
        <v>4.3239999999999998</v>
      </c>
      <c r="CY32" s="9">
        <v>3.681</v>
      </c>
      <c r="CZ32" s="9">
        <v>1.6379999999999999</v>
      </c>
      <c r="DA32" s="9">
        <v>0.41899999999999998</v>
      </c>
      <c r="DB32" s="9">
        <v>75.244</v>
      </c>
      <c r="DC32" s="9">
        <v>43.515999999999998</v>
      </c>
      <c r="DD32" s="9">
        <v>35.898000000000003</v>
      </c>
      <c r="DE32" s="9">
        <v>31.728000000000002</v>
      </c>
      <c r="DF32" s="9">
        <v>64.224999999999994</v>
      </c>
      <c r="DG32" s="9">
        <v>35.459000000000003</v>
      </c>
      <c r="DH32" s="9">
        <v>29.597999999999999</v>
      </c>
      <c r="DI32" s="9">
        <v>28.765999999999998</v>
      </c>
      <c r="DJ32" s="9">
        <v>10.01</v>
      </c>
      <c r="DK32" s="9">
        <v>8.0559999999999992</v>
      </c>
      <c r="DL32" s="9">
        <v>6.2990000000000004</v>
      </c>
      <c r="DM32" s="9">
        <v>1.9530000000000001</v>
      </c>
      <c r="DN32" s="9">
        <v>1.01</v>
      </c>
    </row>
    <row r="33" spans="1:118">
      <c r="A33" s="10">
        <v>35582</v>
      </c>
      <c r="B33" s="9">
        <v>4899.4489999999996</v>
      </c>
      <c r="C33" s="9">
        <v>2508.627</v>
      </c>
      <c r="D33" s="9">
        <v>2130.4409999999998</v>
      </c>
      <c r="E33" s="9">
        <v>2390.8220000000001</v>
      </c>
      <c r="F33" s="9">
        <v>4090.2779999999998</v>
      </c>
      <c r="G33" s="9">
        <v>1999.7560000000001</v>
      </c>
      <c r="H33" s="9">
        <v>1704.079</v>
      </c>
      <c r="I33" s="9">
        <v>2090.5219999999999</v>
      </c>
      <c r="J33" s="9">
        <v>721.12300000000005</v>
      </c>
      <c r="K33" s="9">
        <v>508.87099999999998</v>
      </c>
      <c r="L33" s="9">
        <v>426.36200000000002</v>
      </c>
      <c r="M33" s="9">
        <v>212.25200000000001</v>
      </c>
      <c r="N33" s="9">
        <v>88.048000000000002</v>
      </c>
      <c r="O33" s="9">
        <v>1644.296</v>
      </c>
      <c r="P33" s="9">
        <v>843.92700000000002</v>
      </c>
      <c r="Q33" s="9">
        <v>714.01300000000003</v>
      </c>
      <c r="R33" s="9">
        <v>800.36900000000003</v>
      </c>
      <c r="S33" s="9">
        <v>1368.277</v>
      </c>
      <c r="T33" s="9">
        <v>670.67200000000003</v>
      </c>
      <c r="U33" s="9">
        <v>570.74300000000005</v>
      </c>
      <c r="V33" s="9">
        <v>697.60500000000002</v>
      </c>
      <c r="W33" s="9">
        <v>251.85</v>
      </c>
      <c r="X33" s="9">
        <v>173.255</v>
      </c>
      <c r="Y33" s="9">
        <v>143.27000000000001</v>
      </c>
      <c r="Z33" s="9">
        <v>78.596000000000004</v>
      </c>
      <c r="AA33" s="9">
        <v>24.167999999999999</v>
      </c>
      <c r="AB33" s="9">
        <v>1212.165</v>
      </c>
      <c r="AC33" s="9">
        <v>626.72500000000002</v>
      </c>
      <c r="AD33" s="9">
        <v>519.49400000000003</v>
      </c>
      <c r="AE33" s="9">
        <v>585.44000000000005</v>
      </c>
      <c r="AF33" s="9">
        <v>1019.479</v>
      </c>
      <c r="AG33" s="9">
        <v>514.57500000000005</v>
      </c>
      <c r="AH33" s="9">
        <v>429.43799999999999</v>
      </c>
      <c r="AI33" s="9">
        <v>504.90499999999997</v>
      </c>
      <c r="AJ33" s="9">
        <v>167.94900000000001</v>
      </c>
      <c r="AK33" s="9">
        <v>112.15</v>
      </c>
      <c r="AL33" s="9">
        <v>90.057000000000002</v>
      </c>
      <c r="AM33" s="9">
        <v>55.798000000000002</v>
      </c>
      <c r="AN33" s="9">
        <v>24.736999999999998</v>
      </c>
      <c r="AO33" s="9">
        <v>907.80399999999997</v>
      </c>
      <c r="AP33" s="9">
        <v>458.17399999999998</v>
      </c>
      <c r="AQ33" s="9">
        <v>396.79199999999997</v>
      </c>
      <c r="AR33" s="9">
        <v>449.63</v>
      </c>
      <c r="AS33" s="9">
        <v>756.09299999999996</v>
      </c>
      <c r="AT33" s="9">
        <v>358.85300000000001</v>
      </c>
      <c r="AU33" s="9">
        <v>309.33600000000001</v>
      </c>
      <c r="AV33" s="9">
        <v>397.24</v>
      </c>
      <c r="AW33" s="9">
        <v>132.214</v>
      </c>
      <c r="AX33" s="9">
        <v>99.320999999999998</v>
      </c>
      <c r="AY33" s="9">
        <v>87.456000000000003</v>
      </c>
      <c r="AZ33" s="9">
        <v>32.893000000000001</v>
      </c>
      <c r="BA33" s="9">
        <v>19.497</v>
      </c>
      <c r="BB33" s="9">
        <v>411.86900000000003</v>
      </c>
      <c r="BC33" s="9">
        <v>199.07</v>
      </c>
      <c r="BD33" s="9">
        <v>168.411</v>
      </c>
      <c r="BE33" s="9">
        <v>212.79900000000001</v>
      </c>
      <c r="BF33" s="9">
        <v>341.86799999999999</v>
      </c>
      <c r="BG33" s="9">
        <v>154.672</v>
      </c>
      <c r="BH33" s="9">
        <v>130.08099999999999</v>
      </c>
      <c r="BI33" s="9">
        <v>187.197</v>
      </c>
      <c r="BJ33" s="9">
        <v>61.613999999999997</v>
      </c>
      <c r="BK33" s="9">
        <v>44.398000000000003</v>
      </c>
      <c r="BL33" s="9">
        <v>38.331000000000003</v>
      </c>
      <c r="BM33" s="9">
        <v>17.216000000000001</v>
      </c>
      <c r="BN33" s="9">
        <v>8.3870000000000005</v>
      </c>
      <c r="BO33" s="9">
        <v>484.98500000000001</v>
      </c>
      <c r="BP33" s="9">
        <v>253.32900000000001</v>
      </c>
      <c r="BQ33" s="9">
        <v>220.99199999999999</v>
      </c>
      <c r="BR33" s="9">
        <v>231.65600000000001</v>
      </c>
      <c r="BS33" s="9">
        <v>405.91399999999999</v>
      </c>
      <c r="BT33" s="9">
        <v>201.17</v>
      </c>
      <c r="BU33" s="9">
        <v>176.435</v>
      </c>
      <c r="BV33" s="9">
        <v>204.744</v>
      </c>
      <c r="BW33" s="9">
        <v>70.504999999999995</v>
      </c>
      <c r="BX33" s="9">
        <v>52.158999999999999</v>
      </c>
      <c r="BY33" s="9">
        <v>44.557000000000002</v>
      </c>
      <c r="BZ33" s="9">
        <v>18.346</v>
      </c>
      <c r="CA33" s="9">
        <v>8.5660000000000007</v>
      </c>
      <c r="CB33" s="9">
        <v>127.931</v>
      </c>
      <c r="CC33" s="9">
        <v>63.847000000000001</v>
      </c>
      <c r="CD33" s="9">
        <v>56.518999999999998</v>
      </c>
      <c r="CE33" s="9">
        <v>64.084000000000003</v>
      </c>
      <c r="CF33" s="9">
        <v>107.149</v>
      </c>
      <c r="CG33" s="9">
        <v>49.735999999999997</v>
      </c>
      <c r="CH33" s="9">
        <v>44.41</v>
      </c>
      <c r="CI33" s="9">
        <v>57.412999999999997</v>
      </c>
      <c r="CJ33" s="9">
        <v>19.117000000000001</v>
      </c>
      <c r="CK33" s="9">
        <v>14.111000000000001</v>
      </c>
      <c r="CL33" s="9">
        <v>12.11</v>
      </c>
      <c r="CM33" s="9">
        <v>5.0060000000000002</v>
      </c>
      <c r="CN33" s="9">
        <v>1.6659999999999999</v>
      </c>
      <c r="CO33" s="9">
        <v>34.113999999999997</v>
      </c>
      <c r="CP33" s="9">
        <v>19.616</v>
      </c>
      <c r="CQ33" s="9">
        <v>17.748000000000001</v>
      </c>
      <c r="CR33" s="9">
        <v>14.497999999999999</v>
      </c>
      <c r="CS33" s="9">
        <v>29.119</v>
      </c>
      <c r="CT33" s="9">
        <v>15.875</v>
      </c>
      <c r="CU33" s="9">
        <v>14.82</v>
      </c>
      <c r="CV33" s="9">
        <v>13.244</v>
      </c>
      <c r="CW33" s="9">
        <v>4.7359999999999998</v>
      </c>
      <c r="CX33" s="9">
        <v>3.7410000000000001</v>
      </c>
      <c r="CY33" s="9">
        <v>2.9289999999999998</v>
      </c>
      <c r="CZ33" s="9">
        <v>0.995</v>
      </c>
      <c r="DA33" s="9">
        <v>0.25900000000000001</v>
      </c>
      <c r="DB33" s="9">
        <v>76.284000000000006</v>
      </c>
      <c r="DC33" s="9">
        <v>43.94</v>
      </c>
      <c r="DD33" s="9">
        <v>36.47</v>
      </c>
      <c r="DE33" s="9">
        <v>32.344999999999999</v>
      </c>
      <c r="DF33" s="9">
        <v>62.377000000000002</v>
      </c>
      <c r="DG33" s="9">
        <v>34.203000000000003</v>
      </c>
      <c r="DH33" s="9">
        <v>28.817</v>
      </c>
      <c r="DI33" s="9">
        <v>28.173999999999999</v>
      </c>
      <c r="DJ33" s="9">
        <v>13.138999999999999</v>
      </c>
      <c r="DK33" s="9">
        <v>9.7360000000000007</v>
      </c>
      <c r="DL33" s="9">
        <v>7.6529999999999996</v>
      </c>
      <c r="DM33" s="9">
        <v>3.4020000000000001</v>
      </c>
      <c r="DN33" s="9">
        <v>0.76800000000000002</v>
      </c>
    </row>
    <row r="34" spans="1:118">
      <c r="A34" s="10">
        <v>35947</v>
      </c>
      <c r="B34" s="9">
        <v>5026.7719999999999</v>
      </c>
      <c r="C34" s="9">
        <v>2550.9499999999998</v>
      </c>
      <c r="D34" s="9">
        <v>2159.991</v>
      </c>
      <c r="E34" s="9">
        <v>2475.8220000000001</v>
      </c>
      <c r="F34" s="9">
        <v>4157.9889999999996</v>
      </c>
      <c r="G34" s="9">
        <v>2002.1579999999999</v>
      </c>
      <c r="H34" s="9">
        <v>1694.3150000000001</v>
      </c>
      <c r="I34" s="9">
        <v>2155.8310000000001</v>
      </c>
      <c r="J34" s="9">
        <v>787.29499999999996</v>
      </c>
      <c r="K34" s="9">
        <v>548.79200000000003</v>
      </c>
      <c r="L34" s="9">
        <v>465.67599999999999</v>
      </c>
      <c r="M34" s="9">
        <v>238.50200000000001</v>
      </c>
      <c r="N34" s="9">
        <v>81.488</v>
      </c>
      <c r="O34" s="9">
        <v>1719.7270000000001</v>
      </c>
      <c r="P34" s="9">
        <v>862.05399999999997</v>
      </c>
      <c r="Q34" s="9">
        <v>737.31899999999996</v>
      </c>
      <c r="R34" s="9">
        <v>857.67200000000003</v>
      </c>
      <c r="S34" s="9">
        <v>1409.3789999999999</v>
      </c>
      <c r="T34" s="9">
        <v>672.19899999999996</v>
      </c>
      <c r="U34" s="9">
        <v>574.83500000000004</v>
      </c>
      <c r="V34" s="9">
        <v>737.18</v>
      </c>
      <c r="W34" s="9">
        <v>280.94</v>
      </c>
      <c r="X34" s="9">
        <v>189.85499999999999</v>
      </c>
      <c r="Y34" s="9">
        <v>162.48400000000001</v>
      </c>
      <c r="Z34" s="9">
        <v>91.084999999999994</v>
      </c>
      <c r="AA34" s="9">
        <v>29.407</v>
      </c>
      <c r="AB34" s="9">
        <v>1248.5360000000001</v>
      </c>
      <c r="AC34" s="9">
        <v>645.51400000000001</v>
      </c>
      <c r="AD34" s="9">
        <v>525.79100000000005</v>
      </c>
      <c r="AE34" s="9">
        <v>603.02200000000005</v>
      </c>
      <c r="AF34" s="9">
        <v>1040.393</v>
      </c>
      <c r="AG34" s="9">
        <v>512.43200000000002</v>
      </c>
      <c r="AH34" s="9">
        <v>417.14499999999998</v>
      </c>
      <c r="AI34" s="9">
        <v>527.96100000000001</v>
      </c>
      <c r="AJ34" s="9">
        <v>188.304</v>
      </c>
      <c r="AK34" s="9">
        <v>133.08199999999999</v>
      </c>
      <c r="AL34" s="9">
        <v>108.64700000000001</v>
      </c>
      <c r="AM34" s="9">
        <v>55.220999999999997</v>
      </c>
      <c r="AN34" s="9">
        <v>19.84</v>
      </c>
      <c r="AO34" s="9">
        <v>927.65899999999999</v>
      </c>
      <c r="AP34" s="9">
        <v>470.25700000000001</v>
      </c>
      <c r="AQ34" s="9">
        <v>402.73899999999998</v>
      </c>
      <c r="AR34" s="9">
        <v>457.40199999999999</v>
      </c>
      <c r="AS34" s="9">
        <v>764.26599999999996</v>
      </c>
      <c r="AT34" s="9">
        <v>367.92</v>
      </c>
      <c r="AU34" s="9">
        <v>314.53500000000003</v>
      </c>
      <c r="AV34" s="9">
        <v>396.346</v>
      </c>
      <c r="AW34" s="9">
        <v>148.797</v>
      </c>
      <c r="AX34" s="9">
        <v>102.337</v>
      </c>
      <c r="AY34" s="9">
        <v>88.203999999999994</v>
      </c>
      <c r="AZ34" s="9">
        <v>46.46</v>
      </c>
      <c r="BA34" s="9">
        <v>14.597</v>
      </c>
      <c r="BB34" s="9">
        <v>411.05599999999998</v>
      </c>
      <c r="BC34" s="9">
        <v>201.72800000000001</v>
      </c>
      <c r="BD34" s="9">
        <v>170.65600000000001</v>
      </c>
      <c r="BE34" s="9">
        <v>209.328</v>
      </c>
      <c r="BF34" s="9">
        <v>342.375</v>
      </c>
      <c r="BG34" s="9">
        <v>156.26300000000001</v>
      </c>
      <c r="BH34" s="9">
        <v>130.81399999999999</v>
      </c>
      <c r="BI34" s="9">
        <v>186.11099999999999</v>
      </c>
      <c r="BJ34" s="9">
        <v>62.585000000000001</v>
      </c>
      <c r="BK34" s="9">
        <v>45.465000000000003</v>
      </c>
      <c r="BL34" s="9">
        <v>39.843000000000004</v>
      </c>
      <c r="BM34" s="9">
        <v>17.120999999999999</v>
      </c>
      <c r="BN34" s="9">
        <v>6.0960000000000001</v>
      </c>
      <c r="BO34" s="9">
        <v>481.30700000000002</v>
      </c>
      <c r="BP34" s="9">
        <v>245.24199999999999</v>
      </c>
      <c r="BQ34" s="9">
        <v>216.18700000000001</v>
      </c>
      <c r="BR34" s="9">
        <v>236.065</v>
      </c>
      <c r="BS34" s="9">
        <v>401.09399999999999</v>
      </c>
      <c r="BT34" s="9">
        <v>193.90899999999999</v>
      </c>
      <c r="BU34" s="9">
        <v>171.90700000000001</v>
      </c>
      <c r="BV34" s="9">
        <v>207.185</v>
      </c>
      <c r="BW34" s="9">
        <v>71.947999999999993</v>
      </c>
      <c r="BX34" s="9">
        <v>51.332999999999998</v>
      </c>
      <c r="BY34" s="9">
        <v>44.28</v>
      </c>
      <c r="BZ34" s="9">
        <v>20.614999999999998</v>
      </c>
      <c r="CA34" s="9">
        <v>8.2639999999999993</v>
      </c>
      <c r="CB34" s="9">
        <v>130.66</v>
      </c>
      <c r="CC34" s="9">
        <v>65.271000000000001</v>
      </c>
      <c r="CD34" s="9">
        <v>57.069000000000003</v>
      </c>
      <c r="CE34" s="9">
        <v>65.388999999999996</v>
      </c>
      <c r="CF34" s="9">
        <v>109.589</v>
      </c>
      <c r="CG34" s="9">
        <v>50.091000000000001</v>
      </c>
      <c r="CH34" s="9">
        <v>43.933999999999997</v>
      </c>
      <c r="CI34" s="9">
        <v>59.497999999999998</v>
      </c>
      <c r="CJ34" s="9">
        <v>19.626999999999999</v>
      </c>
      <c r="CK34" s="9">
        <v>15.18</v>
      </c>
      <c r="CL34" s="9">
        <v>13.135</v>
      </c>
      <c r="CM34" s="9">
        <v>4.4480000000000004</v>
      </c>
      <c r="CN34" s="9">
        <v>1.444</v>
      </c>
      <c r="CO34" s="9">
        <v>32.86</v>
      </c>
      <c r="CP34" s="9">
        <v>19.588000000000001</v>
      </c>
      <c r="CQ34" s="9">
        <v>17.285</v>
      </c>
      <c r="CR34" s="9">
        <v>13.271000000000001</v>
      </c>
      <c r="CS34" s="9">
        <v>28.477</v>
      </c>
      <c r="CT34" s="9">
        <v>16.254000000000001</v>
      </c>
      <c r="CU34" s="9">
        <v>14.494</v>
      </c>
      <c r="CV34" s="9">
        <v>12.223000000000001</v>
      </c>
      <c r="CW34" s="9">
        <v>3.9529999999999998</v>
      </c>
      <c r="CX34" s="9">
        <v>3.335</v>
      </c>
      <c r="CY34" s="9">
        <v>2.7909999999999999</v>
      </c>
      <c r="CZ34" s="9">
        <v>0.61899999999999999</v>
      </c>
      <c r="DA34" s="9">
        <v>0.43</v>
      </c>
      <c r="DB34" s="9">
        <v>74.966999999999999</v>
      </c>
      <c r="DC34" s="9">
        <v>41.295999999999999</v>
      </c>
      <c r="DD34" s="9">
        <v>32.944000000000003</v>
      </c>
      <c r="DE34" s="9">
        <v>33.670999999999999</v>
      </c>
      <c r="DF34" s="9">
        <v>62.417000000000002</v>
      </c>
      <c r="DG34" s="9">
        <v>33.090000000000003</v>
      </c>
      <c r="DH34" s="9">
        <v>26.651</v>
      </c>
      <c r="DI34" s="9">
        <v>29.327000000000002</v>
      </c>
      <c r="DJ34" s="9">
        <v>11.141</v>
      </c>
      <c r="DK34" s="9">
        <v>8.2070000000000007</v>
      </c>
      <c r="DL34" s="9">
        <v>6.2930000000000001</v>
      </c>
      <c r="DM34" s="9">
        <v>2.9340000000000002</v>
      </c>
      <c r="DN34" s="9">
        <v>1.41</v>
      </c>
    </row>
    <row r="35" spans="1:118">
      <c r="A35" s="10">
        <v>36312</v>
      </c>
      <c r="B35" s="9">
        <v>5055.6769999999997</v>
      </c>
      <c r="C35" s="9">
        <v>2548.7179999999998</v>
      </c>
      <c r="D35" s="9">
        <v>2165.6729999999998</v>
      </c>
      <c r="E35" s="9">
        <v>2506.9589999999998</v>
      </c>
      <c r="F35" s="9">
        <v>4197.4949999999999</v>
      </c>
      <c r="G35" s="9">
        <v>2003.3530000000001</v>
      </c>
      <c r="H35" s="9">
        <v>1707.6120000000001</v>
      </c>
      <c r="I35" s="9">
        <v>2194.1419999999998</v>
      </c>
      <c r="J35" s="9">
        <v>772.43200000000002</v>
      </c>
      <c r="K35" s="9">
        <v>545.36500000000001</v>
      </c>
      <c r="L35" s="9">
        <v>458.06099999999998</v>
      </c>
      <c r="M35" s="9">
        <v>227.066</v>
      </c>
      <c r="N35" s="9">
        <v>85.75</v>
      </c>
      <c r="O35" s="9">
        <v>1720.79</v>
      </c>
      <c r="P35" s="9">
        <v>866.452</v>
      </c>
      <c r="Q35" s="9">
        <v>735.65599999999995</v>
      </c>
      <c r="R35" s="9">
        <v>854.33799999999997</v>
      </c>
      <c r="S35" s="9">
        <v>1428.799</v>
      </c>
      <c r="T35" s="9">
        <v>686.45600000000002</v>
      </c>
      <c r="U35" s="9">
        <v>582.02599999999995</v>
      </c>
      <c r="V35" s="9">
        <v>742.34199999999998</v>
      </c>
      <c r="W35" s="9">
        <v>265.19600000000003</v>
      </c>
      <c r="X35" s="9">
        <v>179.99600000000001</v>
      </c>
      <c r="Y35" s="9">
        <v>153.63</v>
      </c>
      <c r="Z35" s="9">
        <v>85.2</v>
      </c>
      <c r="AA35" s="9">
        <v>26.795000000000002</v>
      </c>
      <c r="AB35" s="9">
        <v>1260.4659999999999</v>
      </c>
      <c r="AC35" s="9">
        <v>640.41</v>
      </c>
      <c r="AD35" s="9">
        <v>532.54100000000005</v>
      </c>
      <c r="AE35" s="9">
        <v>620.05600000000004</v>
      </c>
      <c r="AF35" s="9">
        <v>1045.8330000000001</v>
      </c>
      <c r="AG35" s="9">
        <v>507.81799999999998</v>
      </c>
      <c r="AH35" s="9">
        <v>427.23399999999998</v>
      </c>
      <c r="AI35" s="9">
        <v>538.01499999999999</v>
      </c>
      <c r="AJ35" s="9">
        <v>191.73400000000001</v>
      </c>
      <c r="AK35" s="9">
        <v>132.59200000000001</v>
      </c>
      <c r="AL35" s="9">
        <v>105.307</v>
      </c>
      <c r="AM35" s="9">
        <v>59.140999999999998</v>
      </c>
      <c r="AN35" s="9">
        <v>22.9</v>
      </c>
      <c r="AO35" s="9">
        <v>931.76700000000005</v>
      </c>
      <c r="AP35" s="9">
        <v>476.45800000000003</v>
      </c>
      <c r="AQ35" s="9">
        <v>413.40800000000002</v>
      </c>
      <c r="AR35" s="9">
        <v>455.30900000000003</v>
      </c>
      <c r="AS35" s="9">
        <v>771.28599999999994</v>
      </c>
      <c r="AT35" s="9">
        <v>368.99</v>
      </c>
      <c r="AU35" s="9">
        <v>320.28199999999998</v>
      </c>
      <c r="AV35" s="9">
        <v>402.29599999999999</v>
      </c>
      <c r="AW35" s="9">
        <v>143.524</v>
      </c>
      <c r="AX35" s="9">
        <v>107.468</v>
      </c>
      <c r="AY35" s="9">
        <v>93.126000000000005</v>
      </c>
      <c r="AZ35" s="9">
        <v>36.055999999999997</v>
      </c>
      <c r="BA35" s="9">
        <v>16.957000000000001</v>
      </c>
      <c r="BB35" s="9">
        <v>410.72199999999998</v>
      </c>
      <c r="BC35" s="9">
        <v>188.11199999999999</v>
      </c>
      <c r="BD35" s="9">
        <v>159.245</v>
      </c>
      <c r="BE35" s="9">
        <v>222.61</v>
      </c>
      <c r="BF35" s="9">
        <v>340.72</v>
      </c>
      <c r="BG35" s="9">
        <v>142.89599999999999</v>
      </c>
      <c r="BH35" s="9">
        <v>120.765</v>
      </c>
      <c r="BI35" s="9">
        <v>197.82400000000001</v>
      </c>
      <c r="BJ35" s="9">
        <v>62.899000000000001</v>
      </c>
      <c r="BK35" s="9">
        <v>45.215000000000003</v>
      </c>
      <c r="BL35" s="9">
        <v>38.479999999999997</v>
      </c>
      <c r="BM35" s="9">
        <v>17.684000000000001</v>
      </c>
      <c r="BN35" s="9">
        <v>7.1029999999999998</v>
      </c>
      <c r="BO35" s="9">
        <v>488.35199999999998</v>
      </c>
      <c r="BP35" s="9">
        <v>246.423</v>
      </c>
      <c r="BQ35" s="9">
        <v>213.38300000000001</v>
      </c>
      <c r="BR35" s="9">
        <v>241.929</v>
      </c>
      <c r="BS35" s="9">
        <v>408.39499999999998</v>
      </c>
      <c r="BT35" s="9">
        <v>195.351</v>
      </c>
      <c r="BU35" s="9">
        <v>169.96799999999999</v>
      </c>
      <c r="BV35" s="9">
        <v>213.04400000000001</v>
      </c>
      <c r="BW35" s="9">
        <v>70.703999999999994</v>
      </c>
      <c r="BX35" s="9">
        <v>51.070999999999998</v>
      </c>
      <c r="BY35" s="9">
        <v>43.414999999999999</v>
      </c>
      <c r="BZ35" s="9">
        <v>19.632000000000001</v>
      </c>
      <c r="CA35" s="9">
        <v>9.2530000000000001</v>
      </c>
      <c r="CB35" s="9">
        <v>131.38399999999999</v>
      </c>
      <c r="CC35" s="9">
        <v>66.596000000000004</v>
      </c>
      <c r="CD35" s="9">
        <v>57.427999999999997</v>
      </c>
      <c r="CE35" s="9">
        <v>64.787999999999997</v>
      </c>
      <c r="CF35" s="9">
        <v>109.005</v>
      </c>
      <c r="CG35" s="9">
        <v>51.518000000000001</v>
      </c>
      <c r="CH35" s="9">
        <v>44.863</v>
      </c>
      <c r="CI35" s="9">
        <v>57.487000000000002</v>
      </c>
      <c r="CJ35" s="9">
        <v>21.393999999999998</v>
      </c>
      <c r="CK35" s="9">
        <v>15.077999999999999</v>
      </c>
      <c r="CL35" s="9">
        <v>12.566000000000001</v>
      </c>
      <c r="CM35" s="9">
        <v>6.3159999999999998</v>
      </c>
      <c r="CN35" s="9">
        <v>0.98499999999999999</v>
      </c>
      <c r="CO35" s="9">
        <v>36.784999999999997</v>
      </c>
      <c r="CP35" s="9">
        <v>22.016999999999999</v>
      </c>
      <c r="CQ35" s="9">
        <v>19.658000000000001</v>
      </c>
      <c r="CR35" s="9">
        <v>14.768000000000001</v>
      </c>
      <c r="CS35" s="9">
        <v>29.315000000000001</v>
      </c>
      <c r="CT35" s="9">
        <v>16.443000000000001</v>
      </c>
      <c r="CU35" s="9">
        <v>14.396000000000001</v>
      </c>
      <c r="CV35" s="9">
        <v>12.872</v>
      </c>
      <c r="CW35" s="9">
        <v>6.7389999999999999</v>
      </c>
      <c r="CX35" s="9">
        <v>5.5739999999999998</v>
      </c>
      <c r="CY35" s="9">
        <v>5.2610000000000001</v>
      </c>
      <c r="CZ35" s="9">
        <v>1.165</v>
      </c>
      <c r="DA35" s="9">
        <v>0.73099999999999998</v>
      </c>
      <c r="DB35" s="9">
        <v>75.411000000000001</v>
      </c>
      <c r="DC35" s="9">
        <v>42.250999999999998</v>
      </c>
      <c r="DD35" s="9">
        <v>34.353999999999999</v>
      </c>
      <c r="DE35" s="9">
        <v>33.159999999999997</v>
      </c>
      <c r="DF35" s="9">
        <v>64.141000000000005</v>
      </c>
      <c r="DG35" s="9">
        <v>33.880000000000003</v>
      </c>
      <c r="DH35" s="9">
        <v>28.077999999999999</v>
      </c>
      <c r="DI35" s="9">
        <v>30.260999999999999</v>
      </c>
      <c r="DJ35" s="9">
        <v>10.243</v>
      </c>
      <c r="DK35" s="9">
        <v>8.3710000000000004</v>
      </c>
      <c r="DL35" s="9">
        <v>6.2759999999999998</v>
      </c>
      <c r="DM35" s="9">
        <v>1.8720000000000001</v>
      </c>
      <c r="DN35" s="9">
        <v>1.0269999999999999</v>
      </c>
    </row>
    <row r="36" spans="1:118">
      <c r="A36" s="10">
        <v>36678</v>
      </c>
      <c r="B36" s="9">
        <v>5116.2839999999997</v>
      </c>
      <c r="C36" s="9">
        <v>2568.8960000000002</v>
      </c>
      <c r="D36" s="9">
        <v>2172.1309999999999</v>
      </c>
      <c r="E36" s="9">
        <v>2547.3879999999999</v>
      </c>
      <c r="F36" s="9">
        <v>4264.9539999999997</v>
      </c>
      <c r="G36" s="9">
        <v>2019.777</v>
      </c>
      <c r="H36" s="9">
        <v>1718.3820000000001</v>
      </c>
      <c r="I36" s="9">
        <v>2245.1770000000001</v>
      </c>
      <c r="J36" s="9">
        <v>770.32799999999997</v>
      </c>
      <c r="K36" s="9">
        <v>549.11900000000003</v>
      </c>
      <c r="L36" s="9">
        <v>453.74900000000002</v>
      </c>
      <c r="M36" s="9">
        <v>221.209</v>
      </c>
      <c r="N36" s="9">
        <v>81.003</v>
      </c>
      <c r="O36" s="9">
        <v>1720.971</v>
      </c>
      <c r="P36" s="9">
        <v>869.03099999999995</v>
      </c>
      <c r="Q36" s="9">
        <v>740.22699999999998</v>
      </c>
      <c r="R36" s="9">
        <v>851.94</v>
      </c>
      <c r="S36" s="9">
        <v>1438.809</v>
      </c>
      <c r="T36" s="9">
        <v>688.75900000000001</v>
      </c>
      <c r="U36" s="9">
        <v>589.24</v>
      </c>
      <c r="V36" s="9">
        <v>750.05</v>
      </c>
      <c r="W36" s="9">
        <v>254.93299999999999</v>
      </c>
      <c r="X36" s="9">
        <v>180.27199999999999</v>
      </c>
      <c r="Y36" s="9">
        <v>150.98699999999999</v>
      </c>
      <c r="Z36" s="9">
        <v>74.661000000000001</v>
      </c>
      <c r="AA36" s="9">
        <v>27.228999999999999</v>
      </c>
      <c r="AB36" s="9">
        <v>1278.05</v>
      </c>
      <c r="AC36" s="9">
        <v>636.59699999999998</v>
      </c>
      <c r="AD36" s="9">
        <v>523.97</v>
      </c>
      <c r="AE36" s="9">
        <v>641.452</v>
      </c>
      <c r="AF36" s="9">
        <v>1065.778</v>
      </c>
      <c r="AG36" s="9">
        <v>507.173</v>
      </c>
      <c r="AH36" s="9">
        <v>420.98</v>
      </c>
      <c r="AI36" s="9">
        <v>558.60500000000002</v>
      </c>
      <c r="AJ36" s="9">
        <v>192.63800000000001</v>
      </c>
      <c r="AK36" s="9">
        <v>129.42400000000001</v>
      </c>
      <c r="AL36" s="9">
        <v>102.99</v>
      </c>
      <c r="AM36" s="9">
        <v>63.213999999999999</v>
      </c>
      <c r="AN36" s="9">
        <v>19.634</v>
      </c>
      <c r="AO36" s="9">
        <v>957.21400000000006</v>
      </c>
      <c r="AP36" s="9">
        <v>485.78800000000001</v>
      </c>
      <c r="AQ36" s="9">
        <v>418.73899999999998</v>
      </c>
      <c r="AR36" s="9">
        <v>471.42599999999999</v>
      </c>
      <c r="AS36" s="9">
        <v>795.99800000000005</v>
      </c>
      <c r="AT36" s="9">
        <v>378.78399999999999</v>
      </c>
      <c r="AU36" s="9">
        <v>329.39699999999999</v>
      </c>
      <c r="AV36" s="9">
        <v>417.214</v>
      </c>
      <c r="AW36" s="9">
        <v>145.63</v>
      </c>
      <c r="AX36" s="9">
        <v>107.005</v>
      </c>
      <c r="AY36" s="9">
        <v>89.340999999999994</v>
      </c>
      <c r="AZ36" s="9">
        <v>38.625</v>
      </c>
      <c r="BA36" s="9">
        <v>15.586</v>
      </c>
      <c r="BB36" s="9">
        <v>416.24400000000003</v>
      </c>
      <c r="BC36" s="9">
        <v>192.58699999999999</v>
      </c>
      <c r="BD36" s="9">
        <v>163.57400000000001</v>
      </c>
      <c r="BE36" s="9">
        <v>223.65600000000001</v>
      </c>
      <c r="BF36" s="9">
        <v>346.16399999999999</v>
      </c>
      <c r="BG36" s="9">
        <v>146.57300000000001</v>
      </c>
      <c r="BH36" s="9">
        <v>125.751</v>
      </c>
      <c r="BI36" s="9">
        <v>199.59100000000001</v>
      </c>
      <c r="BJ36" s="9">
        <v>62.91</v>
      </c>
      <c r="BK36" s="9">
        <v>46.014000000000003</v>
      </c>
      <c r="BL36" s="9">
        <v>37.822000000000003</v>
      </c>
      <c r="BM36" s="9">
        <v>16.896000000000001</v>
      </c>
      <c r="BN36" s="9">
        <v>7.17</v>
      </c>
      <c r="BO36" s="9">
        <v>497.42200000000003</v>
      </c>
      <c r="BP36" s="9">
        <v>257.36700000000002</v>
      </c>
      <c r="BQ36" s="9">
        <v>216.06299999999999</v>
      </c>
      <c r="BR36" s="9">
        <v>240.05500000000001</v>
      </c>
      <c r="BS36" s="9">
        <v>415.82900000000001</v>
      </c>
      <c r="BT36" s="9">
        <v>202.77600000000001</v>
      </c>
      <c r="BU36" s="9">
        <v>169.804</v>
      </c>
      <c r="BV36" s="9">
        <v>213.05199999999999</v>
      </c>
      <c r="BW36" s="9">
        <v>73.350999999999999</v>
      </c>
      <c r="BX36" s="9">
        <v>54.591000000000001</v>
      </c>
      <c r="BY36" s="9">
        <v>46.258000000000003</v>
      </c>
      <c r="BZ36" s="9">
        <v>18.760000000000002</v>
      </c>
      <c r="CA36" s="9">
        <v>8.2420000000000009</v>
      </c>
      <c r="CB36" s="9">
        <v>130.75700000000001</v>
      </c>
      <c r="CC36" s="9">
        <v>64.507999999999996</v>
      </c>
      <c r="CD36" s="9">
        <v>56.26</v>
      </c>
      <c r="CE36" s="9">
        <v>66.248999999999995</v>
      </c>
      <c r="CF36" s="9">
        <v>109.003</v>
      </c>
      <c r="CG36" s="9">
        <v>49.198999999999998</v>
      </c>
      <c r="CH36" s="9">
        <v>43.17</v>
      </c>
      <c r="CI36" s="9">
        <v>59.805</v>
      </c>
      <c r="CJ36" s="9">
        <v>20.053000000000001</v>
      </c>
      <c r="CK36" s="9">
        <v>15.31</v>
      </c>
      <c r="CL36" s="9">
        <v>13.09</v>
      </c>
      <c r="CM36" s="9">
        <v>4.7430000000000003</v>
      </c>
      <c r="CN36" s="9">
        <v>1.7010000000000001</v>
      </c>
      <c r="CO36" s="9">
        <v>35.875</v>
      </c>
      <c r="CP36" s="9">
        <v>20.588000000000001</v>
      </c>
      <c r="CQ36" s="9">
        <v>19.114000000000001</v>
      </c>
      <c r="CR36" s="9">
        <v>15.287000000000001</v>
      </c>
      <c r="CS36" s="9">
        <v>28.972999999999999</v>
      </c>
      <c r="CT36" s="9">
        <v>15.286</v>
      </c>
      <c r="CU36" s="9">
        <v>14.585000000000001</v>
      </c>
      <c r="CV36" s="9">
        <v>13.686999999999999</v>
      </c>
      <c r="CW36" s="9">
        <v>6.2679999999999998</v>
      </c>
      <c r="CX36" s="9">
        <v>5.3019999999999996</v>
      </c>
      <c r="CY36" s="9">
        <v>4.5279999999999996</v>
      </c>
      <c r="CZ36" s="9">
        <v>0.96599999999999997</v>
      </c>
      <c r="DA36" s="9">
        <v>0.63400000000000001</v>
      </c>
      <c r="DB36" s="9">
        <v>79.751000000000005</v>
      </c>
      <c r="DC36" s="9">
        <v>42.427999999999997</v>
      </c>
      <c r="DD36" s="9">
        <v>34.185000000000002</v>
      </c>
      <c r="DE36" s="9">
        <v>37.323</v>
      </c>
      <c r="DF36" s="9">
        <v>64.400000000000006</v>
      </c>
      <c r="DG36" s="9">
        <v>31.228000000000002</v>
      </c>
      <c r="DH36" s="9">
        <v>25.454000000000001</v>
      </c>
      <c r="DI36" s="9">
        <v>33.171999999999997</v>
      </c>
      <c r="DJ36" s="9">
        <v>14.544</v>
      </c>
      <c r="DK36" s="9">
        <v>11.2</v>
      </c>
      <c r="DL36" s="9">
        <v>8.7319999999999993</v>
      </c>
      <c r="DM36" s="9">
        <v>3.3439999999999999</v>
      </c>
      <c r="DN36" s="9">
        <v>0.80600000000000005</v>
      </c>
    </row>
    <row r="37" spans="1:118">
      <c r="A37" s="10">
        <v>37043</v>
      </c>
      <c r="B37" s="9">
        <v>5240.32</v>
      </c>
      <c r="C37" s="9">
        <v>2581.5340000000001</v>
      </c>
      <c r="D37" s="9">
        <v>2178.616</v>
      </c>
      <c r="E37" s="9">
        <v>2658.7860000000001</v>
      </c>
      <c r="F37" s="9">
        <v>4346.3999999999996</v>
      </c>
      <c r="G37" s="9">
        <v>2014.8589999999999</v>
      </c>
      <c r="H37" s="9">
        <v>1706.443</v>
      </c>
      <c r="I37" s="9">
        <v>2331.5419999999999</v>
      </c>
      <c r="J37" s="9">
        <v>798.35599999999999</v>
      </c>
      <c r="K37" s="9">
        <v>566.67600000000004</v>
      </c>
      <c r="L37" s="9">
        <v>472.173</v>
      </c>
      <c r="M37" s="9">
        <v>231.68100000000001</v>
      </c>
      <c r="N37" s="9">
        <v>95.563999999999993</v>
      </c>
      <c r="O37" s="9">
        <v>1776.588</v>
      </c>
      <c r="P37" s="9">
        <v>859.02099999999996</v>
      </c>
      <c r="Q37" s="9">
        <v>720.47799999999995</v>
      </c>
      <c r="R37" s="9">
        <v>917.56600000000003</v>
      </c>
      <c r="S37" s="9">
        <v>1486.5219999999999</v>
      </c>
      <c r="T37" s="9">
        <v>681.67</v>
      </c>
      <c r="U37" s="9">
        <v>573.72500000000002</v>
      </c>
      <c r="V37" s="9">
        <v>804.85299999999995</v>
      </c>
      <c r="W37" s="9">
        <v>257.7</v>
      </c>
      <c r="X37" s="9">
        <v>177.352</v>
      </c>
      <c r="Y37" s="9">
        <v>146.75299999999999</v>
      </c>
      <c r="Z37" s="9">
        <v>80.349000000000004</v>
      </c>
      <c r="AA37" s="9">
        <v>32.365000000000002</v>
      </c>
      <c r="AB37" s="9">
        <v>1304.383</v>
      </c>
      <c r="AC37" s="9">
        <v>658.30799999999999</v>
      </c>
      <c r="AD37" s="9">
        <v>548.91499999999996</v>
      </c>
      <c r="AE37" s="9">
        <v>646.07500000000005</v>
      </c>
      <c r="AF37" s="9">
        <v>1074.08</v>
      </c>
      <c r="AG37" s="9">
        <v>518.83399999999995</v>
      </c>
      <c r="AH37" s="9">
        <v>432.67</v>
      </c>
      <c r="AI37" s="9">
        <v>555.24599999999998</v>
      </c>
      <c r="AJ37" s="9">
        <v>201.07900000000001</v>
      </c>
      <c r="AK37" s="9">
        <v>139.47499999999999</v>
      </c>
      <c r="AL37" s="9">
        <v>116.245</v>
      </c>
      <c r="AM37" s="9">
        <v>61.604999999999997</v>
      </c>
      <c r="AN37" s="9">
        <v>29.224</v>
      </c>
      <c r="AO37" s="9">
        <v>966.70799999999997</v>
      </c>
      <c r="AP37" s="9">
        <v>486.75700000000001</v>
      </c>
      <c r="AQ37" s="9">
        <v>422.51</v>
      </c>
      <c r="AR37" s="9">
        <v>479.952</v>
      </c>
      <c r="AS37" s="9">
        <v>798.59400000000005</v>
      </c>
      <c r="AT37" s="9">
        <v>371.84399999999999</v>
      </c>
      <c r="AU37" s="9">
        <v>323.55799999999999</v>
      </c>
      <c r="AV37" s="9">
        <v>426.75099999999998</v>
      </c>
      <c r="AW37" s="9">
        <v>153.81299999999999</v>
      </c>
      <c r="AX37" s="9">
        <v>114.913</v>
      </c>
      <c r="AY37" s="9">
        <v>98.951999999999998</v>
      </c>
      <c r="AZ37" s="9">
        <v>38.9</v>
      </c>
      <c r="BA37" s="9">
        <v>14.302</v>
      </c>
      <c r="BB37" s="9">
        <v>428.03899999999999</v>
      </c>
      <c r="BC37" s="9">
        <v>195.42500000000001</v>
      </c>
      <c r="BD37" s="9">
        <v>160.44</v>
      </c>
      <c r="BE37" s="9">
        <v>232.614</v>
      </c>
      <c r="BF37" s="9">
        <v>355.18400000000003</v>
      </c>
      <c r="BG37" s="9">
        <v>147.68100000000001</v>
      </c>
      <c r="BH37" s="9">
        <v>122.833</v>
      </c>
      <c r="BI37" s="9">
        <v>207.50200000000001</v>
      </c>
      <c r="BJ37" s="9">
        <v>66.908000000000001</v>
      </c>
      <c r="BK37" s="9">
        <v>47.744</v>
      </c>
      <c r="BL37" s="9">
        <v>37.606999999999999</v>
      </c>
      <c r="BM37" s="9">
        <v>19.164999999999999</v>
      </c>
      <c r="BN37" s="9">
        <v>5.9470000000000001</v>
      </c>
      <c r="BO37" s="9">
        <v>515.16899999999998</v>
      </c>
      <c r="BP37" s="9">
        <v>253.31299999999999</v>
      </c>
      <c r="BQ37" s="9">
        <v>216.71199999999999</v>
      </c>
      <c r="BR37" s="9">
        <v>261.85599999999999</v>
      </c>
      <c r="BS37" s="9">
        <v>427.13499999999999</v>
      </c>
      <c r="BT37" s="9">
        <v>197.64</v>
      </c>
      <c r="BU37" s="9">
        <v>170.34800000000001</v>
      </c>
      <c r="BV37" s="9">
        <v>229.495</v>
      </c>
      <c r="BW37" s="9">
        <v>76.974999999999994</v>
      </c>
      <c r="BX37" s="9">
        <v>55.673000000000002</v>
      </c>
      <c r="BY37" s="9">
        <v>46.363999999999997</v>
      </c>
      <c r="BZ37" s="9">
        <v>21.302</v>
      </c>
      <c r="CA37" s="9">
        <v>11.058999999999999</v>
      </c>
      <c r="CB37" s="9">
        <v>131.63900000000001</v>
      </c>
      <c r="CC37" s="9">
        <v>63.435000000000002</v>
      </c>
      <c r="CD37" s="9">
        <v>55.55</v>
      </c>
      <c r="CE37" s="9">
        <v>68.203999999999994</v>
      </c>
      <c r="CF37" s="9">
        <v>108.504</v>
      </c>
      <c r="CG37" s="9">
        <v>47.759</v>
      </c>
      <c r="CH37" s="9">
        <v>41.920999999999999</v>
      </c>
      <c r="CI37" s="9">
        <v>60.744999999999997</v>
      </c>
      <c r="CJ37" s="9">
        <v>22.265000000000001</v>
      </c>
      <c r="CK37" s="9">
        <v>15.676</v>
      </c>
      <c r="CL37" s="9">
        <v>13.629</v>
      </c>
      <c r="CM37" s="9">
        <v>6.5890000000000004</v>
      </c>
      <c r="CN37" s="9">
        <v>0.87</v>
      </c>
      <c r="CO37" s="9">
        <v>36.741</v>
      </c>
      <c r="CP37" s="9">
        <v>21.181000000000001</v>
      </c>
      <c r="CQ37" s="9">
        <v>18.260999999999999</v>
      </c>
      <c r="CR37" s="9">
        <v>15.558999999999999</v>
      </c>
      <c r="CS37" s="9">
        <v>30.899000000000001</v>
      </c>
      <c r="CT37" s="9">
        <v>16.422999999999998</v>
      </c>
      <c r="CU37" s="9">
        <v>14.058</v>
      </c>
      <c r="CV37" s="9">
        <v>14.476000000000001</v>
      </c>
      <c r="CW37" s="9">
        <v>5.4930000000000003</v>
      </c>
      <c r="CX37" s="9">
        <v>4.758</v>
      </c>
      <c r="CY37" s="9">
        <v>4.2030000000000003</v>
      </c>
      <c r="CZ37" s="9">
        <v>0.73399999999999999</v>
      </c>
      <c r="DA37" s="9">
        <v>0.34899999999999998</v>
      </c>
      <c r="DB37" s="9">
        <v>81.052999999999997</v>
      </c>
      <c r="DC37" s="9">
        <v>44.094000000000001</v>
      </c>
      <c r="DD37" s="9">
        <v>35.749000000000002</v>
      </c>
      <c r="DE37" s="9">
        <v>36.959000000000003</v>
      </c>
      <c r="DF37" s="9">
        <v>65.481999999999999</v>
      </c>
      <c r="DG37" s="9">
        <v>33.009</v>
      </c>
      <c r="DH37" s="9">
        <v>27.329000000000001</v>
      </c>
      <c r="DI37" s="9">
        <v>32.472999999999999</v>
      </c>
      <c r="DJ37" s="9">
        <v>14.122999999999999</v>
      </c>
      <c r="DK37" s="9">
        <v>11.085000000000001</v>
      </c>
      <c r="DL37" s="9">
        <v>8.42</v>
      </c>
      <c r="DM37" s="9">
        <v>3.0379999999999998</v>
      </c>
      <c r="DN37" s="9">
        <v>1.448</v>
      </c>
    </row>
    <row r="38" spans="1:118">
      <c r="A38" s="10">
        <v>37408</v>
      </c>
      <c r="B38" s="9">
        <v>5352.6319999999996</v>
      </c>
      <c r="C38" s="9">
        <v>2635.451</v>
      </c>
      <c r="D38" s="9">
        <v>2210.0100000000002</v>
      </c>
      <c r="E38" s="9">
        <v>2717.181</v>
      </c>
      <c r="F38" s="9">
        <v>4421.1779999999999</v>
      </c>
      <c r="G38" s="9">
        <v>2030.1</v>
      </c>
      <c r="H38" s="9">
        <v>1701.7760000000001</v>
      </c>
      <c r="I38" s="9">
        <v>2391.0770000000002</v>
      </c>
      <c r="J38" s="9">
        <v>848.29200000000003</v>
      </c>
      <c r="K38" s="9">
        <v>605.351</v>
      </c>
      <c r="L38" s="9">
        <v>508.23399999999998</v>
      </c>
      <c r="M38" s="9">
        <v>242.941</v>
      </c>
      <c r="N38" s="9">
        <v>83.162000000000006</v>
      </c>
      <c r="O38" s="9">
        <v>1798.09</v>
      </c>
      <c r="P38" s="9">
        <v>892.57899999999995</v>
      </c>
      <c r="Q38" s="9">
        <v>753.48099999999999</v>
      </c>
      <c r="R38" s="9">
        <v>905.51099999999997</v>
      </c>
      <c r="S38" s="9">
        <v>1483.1610000000001</v>
      </c>
      <c r="T38" s="9">
        <v>695.81200000000001</v>
      </c>
      <c r="U38" s="9">
        <v>584.74</v>
      </c>
      <c r="V38" s="9">
        <v>787.34900000000005</v>
      </c>
      <c r="W38" s="9">
        <v>289.13299999999998</v>
      </c>
      <c r="X38" s="9">
        <v>196.767</v>
      </c>
      <c r="Y38" s="9">
        <v>168.74</v>
      </c>
      <c r="Z38" s="9">
        <v>92.366</v>
      </c>
      <c r="AA38" s="9">
        <v>25.797000000000001</v>
      </c>
      <c r="AB38" s="9">
        <v>1335.5909999999999</v>
      </c>
      <c r="AC38" s="9">
        <v>658.05100000000004</v>
      </c>
      <c r="AD38" s="9">
        <v>536.303</v>
      </c>
      <c r="AE38" s="9">
        <v>677.54</v>
      </c>
      <c r="AF38" s="9">
        <v>1116.2149999999999</v>
      </c>
      <c r="AG38" s="9">
        <v>515.40300000000002</v>
      </c>
      <c r="AH38" s="9">
        <v>420.685</v>
      </c>
      <c r="AI38" s="9">
        <v>600.81299999999999</v>
      </c>
      <c r="AJ38" s="9">
        <v>197.89500000000001</v>
      </c>
      <c r="AK38" s="9">
        <v>142.649</v>
      </c>
      <c r="AL38" s="9">
        <v>115.61799999999999</v>
      </c>
      <c r="AM38" s="9">
        <v>55.247</v>
      </c>
      <c r="AN38" s="9">
        <v>21.48</v>
      </c>
      <c r="AO38" s="9">
        <v>1011.822</v>
      </c>
      <c r="AP38" s="9">
        <v>497.62400000000002</v>
      </c>
      <c r="AQ38" s="9">
        <v>421</v>
      </c>
      <c r="AR38" s="9">
        <v>514.197</v>
      </c>
      <c r="AS38" s="9">
        <v>823.75800000000004</v>
      </c>
      <c r="AT38" s="9">
        <v>373.12200000000001</v>
      </c>
      <c r="AU38" s="9">
        <v>314.35899999999998</v>
      </c>
      <c r="AV38" s="9">
        <v>450.63600000000002</v>
      </c>
      <c r="AW38" s="9">
        <v>170.62200000000001</v>
      </c>
      <c r="AX38" s="9">
        <v>124.503</v>
      </c>
      <c r="AY38" s="9">
        <v>106.64100000000001</v>
      </c>
      <c r="AZ38" s="9">
        <v>46.12</v>
      </c>
      <c r="BA38" s="9">
        <v>17.440999999999999</v>
      </c>
      <c r="BB38" s="9">
        <v>427.94200000000001</v>
      </c>
      <c r="BC38" s="9">
        <v>194.441</v>
      </c>
      <c r="BD38" s="9">
        <v>163.161</v>
      </c>
      <c r="BE38" s="9">
        <v>233.5</v>
      </c>
      <c r="BF38" s="9">
        <v>353.84800000000001</v>
      </c>
      <c r="BG38" s="9">
        <v>146.119</v>
      </c>
      <c r="BH38" s="9">
        <v>123.819</v>
      </c>
      <c r="BI38" s="9">
        <v>207.72900000000001</v>
      </c>
      <c r="BJ38" s="9">
        <v>68.495999999999995</v>
      </c>
      <c r="BK38" s="9">
        <v>48.323</v>
      </c>
      <c r="BL38" s="9">
        <v>39.341999999999999</v>
      </c>
      <c r="BM38" s="9">
        <v>20.172999999999998</v>
      </c>
      <c r="BN38" s="9">
        <v>5.5979999999999999</v>
      </c>
      <c r="BO38" s="9">
        <v>523.50099999999998</v>
      </c>
      <c r="BP38" s="9">
        <v>260.72800000000001</v>
      </c>
      <c r="BQ38" s="9">
        <v>224.80500000000001</v>
      </c>
      <c r="BR38" s="9">
        <v>262.77199999999999</v>
      </c>
      <c r="BS38" s="9">
        <v>431.55399999999997</v>
      </c>
      <c r="BT38" s="9">
        <v>198.488</v>
      </c>
      <c r="BU38" s="9">
        <v>172.38499999999999</v>
      </c>
      <c r="BV38" s="9">
        <v>233.066</v>
      </c>
      <c r="BW38" s="9">
        <v>82.021000000000001</v>
      </c>
      <c r="BX38" s="9">
        <v>62.24</v>
      </c>
      <c r="BY38" s="9">
        <v>52.42</v>
      </c>
      <c r="BZ38" s="9">
        <v>19.78</v>
      </c>
      <c r="CA38" s="9">
        <v>9.9269999999999996</v>
      </c>
      <c r="CB38" s="9">
        <v>133.863</v>
      </c>
      <c r="CC38" s="9">
        <v>65.081999999999994</v>
      </c>
      <c r="CD38" s="9">
        <v>55.63</v>
      </c>
      <c r="CE38" s="9">
        <v>68.78</v>
      </c>
      <c r="CF38" s="9">
        <v>111.462</v>
      </c>
      <c r="CG38" s="9">
        <v>49.121000000000002</v>
      </c>
      <c r="CH38" s="9">
        <v>41.793999999999997</v>
      </c>
      <c r="CI38" s="9">
        <v>62.341000000000001</v>
      </c>
      <c r="CJ38" s="9">
        <v>20.774999999999999</v>
      </c>
      <c r="CK38" s="9">
        <v>15.962</v>
      </c>
      <c r="CL38" s="9">
        <v>13.836</v>
      </c>
      <c r="CM38" s="9">
        <v>4.8129999999999997</v>
      </c>
      <c r="CN38" s="9">
        <v>1.6259999999999999</v>
      </c>
      <c r="CO38" s="9">
        <v>39.115000000000002</v>
      </c>
      <c r="CP38" s="9">
        <v>22.600999999999999</v>
      </c>
      <c r="CQ38" s="9">
        <v>20.192</v>
      </c>
      <c r="CR38" s="9">
        <v>16.513999999999999</v>
      </c>
      <c r="CS38" s="9">
        <v>32.055</v>
      </c>
      <c r="CT38" s="9">
        <v>16.713000000000001</v>
      </c>
      <c r="CU38" s="9">
        <v>15.513</v>
      </c>
      <c r="CV38" s="9">
        <v>15.343</v>
      </c>
      <c r="CW38" s="9">
        <v>6.7210000000000001</v>
      </c>
      <c r="CX38" s="9">
        <v>5.8890000000000002</v>
      </c>
      <c r="CY38" s="9">
        <v>4.6790000000000003</v>
      </c>
      <c r="CZ38" s="9">
        <v>0.83299999999999996</v>
      </c>
      <c r="DA38" s="9">
        <v>0.33900000000000002</v>
      </c>
      <c r="DB38" s="9">
        <v>82.707999999999998</v>
      </c>
      <c r="DC38" s="9">
        <v>44.343000000000004</v>
      </c>
      <c r="DD38" s="9">
        <v>35.44</v>
      </c>
      <c r="DE38" s="9">
        <v>38.365000000000002</v>
      </c>
      <c r="DF38" s="9">
        <v>69.125</v>
      </c>
      <c r="DG38" s="9">
        <v>35.323999999999998</v>
      </c>
      <c r="DH38" s="9">
        <v>28.481999999999999</v>
      </c>
      <c r="DI38" s="9">
        <v>33.801000000000002</v>
      </c>
      <c r="DJ38" s="9">
        <v>12.629</v>
      </c>
      <c r="DK38" s="9">
        <v>9.0190000000000001</v>
      </c>
      <c r="DL38" s="9">
        <v>6.9580000000000002</v>
      </c>
      <c r="DM38" s="9">
        <v>3.61</v>
      </c>
      <c r="DN38" s="9">
        <v>0.95399999999999996</v>
      </c>
    </row>
    <row r="39" spans="1:118">
      <c r="A39" s="10">
        <v>37773</v>
      </c>
      <c r="B39" s="9">
        <v>5438.3739999999998</v>
      </c>
      <c r="C39" s="9">
        <v>2600.8960000000002</v>
      </c>
      <c r="D39" s="9">
        <v>2189.1790000000001</v>
      </c>
      <c r="E39" s="9">
        <v>2837.4769999999999</v>
      </c>
      <c r="F39" s="9">
        <v>4523.1610000000001</v>
      </c>
      <c r="G39" s="9">
        <v>2020.0119999999999</v>
      </c>
      <c r="H39" s="9">
        <v>1712.8409999999999</v>
      </c>
      <c r="I39" s="9">
        <v>2503.1489999999999</v>
      </c>
      <c r="J39" s="9">
        <v>817.58399999999995</v>
      </c>
      <c r="K39" s="9">
        <v>580.88499999999999</v>
      </c>
      <c r="L39" s="9">
        <v>476.33800000000002</v>
      </c>
      <c r="M39" s="9">
        <v>236.69900000000001</v>
      </c>
      <c r="N39" s="9">
        <v>97.629000000000005</v>
      </c>
      <c r="O39" s="9">
        <v>1825.848</v>
      </c>
      <c r="P39" s="9">
        <v>875.12</v>
      </c>
      <c r="Q39" s="9">
        <v>739.34199999999998</v>
      </c>
      <c r="R39" s="9">
        <v>950.72799999999995</v>
      </c>
      <c r="S39" s="9">
        <v>1515.047</v>
      </c>
      <c r="T39" s="9">
        <v>681.56700000000001</v>
      </c>
      <c r="U39" s="9">
        <v>578.11500000000001</v>
      </c>
      <c r="V39" s="9">
        <v>833.48</v>
      </c>
      <c r="W39" s="9">
        <v>275.07299999999998</v>
      </c>
      <c r="X39" s="9">
        <v>193.553</v>
      </c>
      <c r="Y39" s="9">
        <v>161.22800000000001</v>
      </c>
      <c r="Z39" s="9">
        <v>81.52</v>
      </c>
      <c r="AA39" s="9">
        <v>35.728000000000002</v>
      </c>
      <c r="AB39" s="9">
        <v>1335.3979999999999</v>
      </c>
      <c r="AC39" s="9">
        <v>653.24599999999998</v>
      </c>
      <c r="AD39" s="9">
        <v>536.68100000000004</v>
      </c>
      <c r="AE39" s="9">
        <v>682.15200000000004</v>
      </c>
      <c r="AF39" s="9">
        <v>1117.7809999999999</v>
      </c>
      <c r="AG39" s="9">
        <v>519.80899999999997</v>
      </c>
      <c r="AH39" s="9">
        <v>433.62</v>
      </c>
      <c r="AI39" s="9">
        <v>597.971</v>
      </c>
      <c r="AJ39" s="9">
        <v>193.249</v>
      </c>
      <c r="AK39" s="9">
        <v>133.43600000000001</v>
      </c>
      <c r="AL39" s="9">
        <v>103.06100000000001</v>
      </c>
      <c r="AM39" s="9">
        <v>59.813000000000002</v>
      </c>
      <c r="AN39" s="9">
        <v>24.367999999999999</v>
      </c>
      <c r="AO39" s="9">
        <v>1049.2329999999999</v>
      </c>
      <c r="AP39" s="9">
        <v>490.93400000000003</v>
      </c>
      <c r="AQ39" s="9">
        <v>423.19400000000002</v>
      </c>
      <c r="AR39" s="9">
        <v>558.298</v>
      </c>
      <c r="AS39" s="9">
        <v>872.79</v>
      </c>
      <c r="AT39" s="9">
        <v>377.73200000000003</v>
      </c>
      <c r="AU39" s="9">
        <v>325.25</v>
      </c>
      <c r="AV39" s="9">
        <v>495.05799999999999</v>
      </c>
      <c r="AW39" s="9">
        <v>160.15700000000001</v>
      </c>
      <c r="AX39" s="9">
        <v>113.202</v>
      </c>
      <c r="AY39" s="9">
        <v>97.944999999999993</v>
      </c>
      <c r="AZ39" s="9">
        <v>46.954999999999998</v>
      </c>
      <c r="BA39" s="9">
        <v>16.286000000000001</v>
      </c>
      <c r="BB39" s="9">
        <v>431.892</v>
      </c>
      <c r="BC39" s="9">
        <v>194.23099999999999</v>
      </c>
      <c r="BD39" s="9">
        <v>160.88800000000001</v>
      </c>
      <c r="BE39" s="9">
        <v>237.661</v>
      </c>
      <c r="BF39" s="9">
        <v>357.61200000000002</v>
      </c>
      <c r="BG39" s="9">
        <v>144.78700000000001</v>
      </c>
      <c r="BH39" s="9">
        <v>120.614</v>
      </c>
      <c r="BI39" s="9">
        <v>212.82499999999999</v>
      </c>
      <c r="BJ39" s="9">
        <v>68.251999999999995</v>
      </c>
      <c r="BK39" s="9">
        <v>49.444000000000003</v>
      </c>
      <c r="BL39" s="9">
        <v>40.274000000000001</v>
      </c>
      <c r="BM39" s="9">
        <v>18.808</v>
      </c>
      <c r="BN39" s="9">
        <v>6.0279999999999996</v>
      </c>
      <c r="BO39" s="9">
        <v>537.45799999999997</v>
      </c>
      <c r="BP39" s="9">
        <v>258.178</v>
      </c>
      <c r="BQ39" s="9">
        <v>219.81399999999999</v>
      </c>
      <c r="BR39" s="9">
        <v>279.27999999999997</v>
      </c>
      <c r="BS39" s="9">
        <v>450.15499999999997</v>
      </c>
      <c r="BT39" s="9">
        <v>200.482</v>
      </c>
      <c r="BU39" s="9">
        <v>172.53399999999999</v>
      </c>
      <c r="BV39" s="9">
        <v>249.672</v>
      </c>
      <c r="BW39" s="9">
        <v>75.602999999999994</v>
      </c>
      <c r="BX39" s="9">
        <v>57.695999999999998</v>
      </c>
      <c r="BY39" s="9">
        <v>47.280999999999999</v>
      </c>
      <c r="BZ39" s="9">
        <v>17.907</v>
      </c>
      <c r="CA39" s="9">
        <v>11.701000000000001</v>
      </c>
      <c r="CB39" s="9">
        <v>135.60300000000001</v>
      </c>
      <c r="CC39" s="9">
        <v>65.216999999999999</v>
      </c>
      <c r="CD39" s="9">
        <v>55.055</v>
      </c>
      <c r="CE39" s="9">
        <v>70.387</v>
      </c>
      <c r="CF39" s="9">
        <v>110.85299999999999</v>
      </c>
      <c r="CG39" s="9">
        <v>48.131</v>
      </c>
      <c r="CH39" s="9">
        <v>41.167999999999999</v>
      </c>
      <c r="CI39" s="9">
        <v>62.722000000000001</v>
      </c>
      <c r="CJ39" s="9">
        <v>23.225000000000001</v>
      </c>
      <c r="CK39" s="9">
        <v>17.085999999999999</v>
      </c>
      <c r="CL39" s="9">
        <v>13.887</v>
      </c>
      <c r="CM39" s="9">
        <v>6.1390000000000002</v>
      </c>
      <c r="CN39" s="9">
        <v>1.526</v>
      </c>
      <c r="CO39" s="9">
        <v>38.066000000000003</v>
      </c>
      <c r="CP39" s="9">
        <v>20.381</v>
      </c>
      <c r="CQ39" s="9">
        <v>18.347999999999999</v>
      </c>
      <c r="CR39" s="9">
        <v>17.684999999999999</v>
      </c>
      <c r="CS39" s="9">
        <v>30.347999999999999</v>
      </c>
      <c r="CT39" s="9">
        <v>15.093999999999999</v>
      </c>
      <c r="CU39" s="9">
        <v>13.935</v>
      </c>
      <c r="CV39" s="9">
        <v>15.253</v>
      </c>
      <c r="CW39" s="9">
        <v>7.1020000000000003</v>
      </c>
      <c r="CX39" s="9">
        <v>5.2869999999999999</v>
      </c>
      <c r="CY39" s="9">
        <v>4.4130000000000003</v>
      </c>
      <c r="CZ39" s="9">
        <v>1.8149999999999999</v>
      </c>
      <c r="DA39" s="9">
        <v>0.61699999999999999</v>
      </c>
      <c r="DB39" s="9">
        <v>84.875</v>
      </c>
      <c r="DC39" s="9">
        <v>43.588999999999999</v>
      </c>
      <c r="DD39" s="9">
        <v>35.856000000000002</v>
      </c>
      <c r="DE39" s="9">
        <v>41.286000000000001</v>
      </c>
      <c r="DF39" s="9">
        <v>68.575999999999993</v>
      </c>
      <c r="DG39" s="9">
        <v>32.408000000000001</v>
      </c>
      <c r="DH39" s="9">
        <v>27.606000000000002</v>
      </c>
      <c r="DI39" s="9">
        <v>36.167999999999999</v>
      </c>
      <c r="DJ39" s="9">
        <v>14.923999999999999</v>
      </c>
      <c r="DK39" s="9">
        <v>11.180999999999999</v>
      </c>
      <c r="DL39" s="9">
        <v>8.25</v>
      </c>
      <c r="DM39" s="9">
        <v>3.7440000000000002</v>
      </c>
      <c r="DN39" s="9">
        <v>1.3740000000000001</v>
      </c>
    </row>
    <row r="40" spans="1:118">
      <c r="A40" s="10">
        <v>38139</v>
      </c>
      <c r="B40" s="9">
        <v>5524.6530000000002</v>
      </c>
      <c r="C40" s="9">
        <v>2656.1869999999999</v>
      </c>
      <c r="D40" s="9">
        <v>2220.8470000000002</v>
      </c>
      <c r="E40" s="9">
        <v>2868.4659999999999</v>
      </c>
      <c r="F40" s="9">
        <v>4548.2879999999996</v>
      </c>
      <c r="G40" s="9">
        <v>2033.56</v>
      </c>
      <c r="H40" s="9">
        <v>1707.01</v>
      </c>
      <c r="I40" s="9">
        <v>2514.7269999999999</v>
      </c>
      <c r="J40" s="9">
        <v>884.40300000000002</v>
      </c>
      <c r="K40" s="9">
        <v>622.62599999999998</v>
      </c>
      <c r="L40" s="9">
        <v>513.83699999999999</v>
      </c>
      <c r="M40" s="9">
        <v>261.77699999999999</v>
      </c>
      <c r="N40" s="9">
        <v>91.962000000000003</v>
      </c>
      <c r="O40" s="9">
        <v>1836.1389999999999</v>
      </c>
      <c r="P40" s="9">
        <v>882.33199999999999</v>
      </c>
      <c r="Q40" s="9">
        <v>739.16700000000003</v>
      </c>
      <c r="R40" s="9">
        <v>953.80700000000002</v>
      </c>
      <c r="S40" s="9">
        <v>1523.575</v>
      </c>
      <c r="T40" s="9">
        <v>682.66</v>
      </c>
      <c r="U40" s="9">
        <v>573.79999999999995</v>
      </c>
      <c r="V40" s="9">
        <v>840.91499999999996</v>
      </c>
      <c r="W40" s="9">
        <v>283.92700000000002</v>
      </c>
      <c r="X40" s="9">
        <v>199.672</v>
      </c>
      <c r="Y40" s="9">
        <v>165.36699999999999</v>
      </c>
      <c r="Z40" s="9">
        <v>84.254999999999995</v>
      </c>
      <c r="AA40" s="9">
        <v>28.637</v>
      </c>
      <c r="AB40" s="9">
        <v>1362.4159999999999</v>
      </c>
      <c r="AC40" s="9">
        <v>656.83799999999997</v>
      </c>
      <c r="AD40" s="9">
        <v>528.74599999999998</v>
      </c>
      <c r="AE40" s="9">
        <v>705.57799999999997</v>
      </c>
      <c r="AF40" s="9">
        <v>1119.5840000000001</v>
      </c>
      <c r="AG40" s="9">
        <v>517.17999999999995</v>
      </c>
      <c r="AH40" s="9">
        <v>421.916</v>
      </c>
      <c r="AI40" s="9">
        <v>602.404</v>
      </c>
      <c r="AJ40" s="9">
        <v>216.80699999999999</v>
      </c>
      <c r="AK40" s="9">
        <v>139.65799999999999</v>
      </c>
      <c r="AL40" s="9">
        <v>106.831</v>
      </c>
      <c r="AM40" s="9">
        <v>77.149000000000001</v>
      </c>
      <c r="AN40" s="9">
        <v>26.024999999999999</v>
      </c>
      <c r="AO40" s="9">
        <v>1081.5740000000001</v>
      </c>
      <c r="AP40" s="9">
        <v>532.41399999999999</v>
      </c>
      <c r="AQ40" s="9">
        <v>457.59500000000003</v>
      </c>
      <c r="AR40" s="9">
        <v>549.16</v>
      </c>
      <c r="AS40" s="9">
        <v>887.44399999999996</v>
      </c>
      <c r="AT40" s="9">
        <v>398.77499999999998</v>
      </c>
      <c r="AU40" s="9">
        <v>341.47300000000001</v>
      </c>
      <c r="AV40" s="9">
        <v>488.66899999999998</v>
      </c>
      <c r="AW40" s="9">
        <v>177.25399999999999</v>
      </c>
      <c r="AX40" s="9">
        <v>133.63999999999999</v>
      </c>
      <c r="AY40" s="9">
        <v>116.122</v>
      </c>
      <c r="AZ40" s="9">
        <v>43.613999999999997</v>
      </c>
      <c r="BA40" s="9">
        <v>16.876000000000001</v>
      </c>
      <c r="BB40" s="9">
        <v>426.923</v>
      </c>
      <c r="BC40" s="9">
        <v>194.51</v>
      </c>
      <c r="BD40" s="9">
        <v>162.14099999999999</v>
      </c>
      <c r="BE40" s="9">
        <v>232.41300000000001</v>
      </c>
      <c r="BF40" s="9">
        <v>344.53899999999999</v>
      </c>
      <c r="BG40" s="9">
        <v>141.34299999999999</v>
      </c>
      <c r="BH40" s="9">
        <v>117.532</v>
      </c>
      <c r="BI40" s="9">
        <v>203.196</v>
      </c>
      <c r="BJ40" s="9">
        <v>74.679000000000002</v>
      </c>
      <c r="BK40" s="9">
        <v>53.167000000000002</v>
      </c>
      <c r="BL40" s="9">
        <v>44.609000000000002</v>
      </c>
      <c r="BM40" s="9">
        <v>21.513000000000002</v>
      </c>
      <c r="BN40" s="9">
        <v>7.7050000000000001</v>
      </c>
      <c r="BO40" s="9">
        <v>555.32500000000005</v>
      </c>
      <c r="BP40" s="9">
        <v>262.875</v>
      </c>
      <c r="BQ40" s="9">
        <v>225.749</v>
      </c>
      <c r="BR40" s="9">
        <v>292.45</v>
      </c>
      <c r="BS40" s="9">
        <v>458.74299999999999</v>
      </c>
      <c r="BT40" s="9">
        <v>199.50899999999999</v>
      </c>
      <c r="BU40" s="9">
        <v>171.75200000000001</v>
      </c>
      <c r="BV40" s="9">
        <v>259.23399999999998</v>
      </c>
      <c r="BW40" s="9">
        <v>87.302000000000007</v>
      </c>
      <c r="BX40" s="9">
        <v>63.366</v>
      </c>
      <c r="BY40" s="9">
        <v>53.997</v>
      </c>
      <c r="BZ40" s="9">
        <v>23.936</v>
      </c>
      <c r="CA40" s="9">
        <v>9.2799999999999994</v>
      </c>
      <c r="CB40" s="9">
        <v>137.48099999999999</v>
      </c>
      <c r="CC40" s="9">
        <v>63.87</v>
      </c>
      <c r="CD40" s="9">
        <v>55.555999999999997</v>
      </c>
      <c r="CE40" s="9">
        <v>73.611000000000004</v>
      </c>
      <c r="CF40" s="9">
        <v>114.81</v>
      </c>
      <c r="CG40" s="9">
        <v>48.972000000000001</v>
      </c>
      <c r="CH40" s="9">
        <v>42.38</v>
      </c>
      <c r="CI40" s="9">
        <v>65.837999999999994</v>
      </c>
      <c r="CJ40" s="9">
        <v>20.800999999999998</v>
      </c>
      <c r="CK40" s="9">
        <v>14.898</v>
      </c>
      <c r="CL40" s="9">
        <v>13.176</v>
      </c>
      <c r="CM40" s="9">
        <v>5.9029999999999996</v>
      </c>
      <c r="CN40" s="9">
        <v>1.87</v>
      </c>
      <c r="CO40" s="9">
        <v>38.597999999999999</v>
      </c>
      <c r="CP40" s="9">
        <v>20.721</v>
      </c>
      <c r="CQ40" s="9">
        <v>18.372</v>
      </c>
      <c r="CR40" s="9">
        <v>17.876999999999999</v>
      </c>
      <c r="CS40" s="9">
        <v>29.536000000000001</v>
      </c>
      <c r="CT40" s="9">
        <v>13.869</v>
      </c>
      <c r="CU40" s="9">
        <v>12.647</v>
      </c>
      <c r="CV40" s="9">
        <v>15.667</v>
      </c>
      <c r="CW40" s="9">
        <v>8.25</v>
      </c>
      <c r="CX40" s="9">
        <v>6.8529999999999998</v>
      </c>
      <c r="CY40" s="9">
        <v>5.7249999999999996</v>
      </c>
      <c r="CZ40" s="9">
        <v>1.3979999999999999</v>
      </c>
      <c r="DA40" s="9">
        <v>0.81200000000000006</v>
      </c>
      <c r="DB40" s="9">
        <v>86.197000000000003</v>
      </c>
      <c r="DC40" s="9">
        <v>42.625999999999998</v>
      </c>
      <c r="DD40" s="9">
        <v>33.520000000000003</v>
      </c>
      <c r="DE40" s="9">
        <v>43.570999999999998</v>
      </c>
      <c r="DF40" s="9">
        <v>70.058000000000007</v>
      </c>
      <c r="DG40" s="9">
        <v>31.251999999999999</v>
      </c>
      <c r="DH40" s="9">
        <v>25.51</v>
      </c>
      <c r="DI40" s="9">
        <v>38.805</v>
      </c>
      <c r="DJ40" s="9">
        <v>15.382</v>
      </c>
      <c r="DK40" s="9">
        <v>11.374000000000001</v>
      </c>
      <c r="DL40" s="9">
        <v>8.01</v>
      </c>
      <c r="DM40" s="9">
        <v>4.008</v>
      </c>
      <c r="DN40" s="9">
        <v>0.75700000000000001</v>
      </c>
    </row>
    <row r="41" spans="1:118">
      <c r="A41" s="10">
        <v>38504</v>
      </c>
      <c r="B41" s="9">
        <v>5592.2240000000002</v>
      </c>
      <c r="C41" s="9">
        <v>2667.9059999999999</v>
      </c>
      <c r="D41" s="9">
        <v>2228.8240000000001</v>
      </c>
      <c r="E41" s="9">
        <v>2924.319</v>
      </c>
      <c r="F41" s="9">
        <v>4655.2539999999999</v>
      </c>
      <c r="G41" s="9">
        <v>2085.8560000000002</v>
      </c>
      <c r="H41" s="9">
        <v>1751.7739999999999</v>
      </c>
      <c r="I41" s="9">
        <v>2569.3980000000001</v>
      </c>
      <c r="J41" s="9">
        <v>842.72199999999998</v>
      </c>
      <c r="K41" s="9">
        <v>582.04999999999995</v>
      </c>
      <c r="L41" s="9">
        <v>477.05</v>
      </c>
      <c r="M41" s="9">
        <v>260.673</v>
      </c>
      <c r="N41" s="9">
        <v>94.248000000000005</v>
      </c>
      <c r="O41" s="9">
        <v>1842.7080000000001</v>
      </c>
      <c r="P41" s="9">
        <v>901.92399999999998</v>
      </c>
      <c r="Q41" s="9">
        <v>754.298</v>
      </c>
      <c r="R41" s="9">
        <v>940.78399999999999</v>
      </c>
      <c r="S41" s="9">
        <v>1526.222</v>
      </c>
      <c r="T41" s="9">
        <v>706.60900000000004</v>
      </c>
      <c r="U41" s="9">
        <v>592.63400000000001</v>
      </c>
      <c r="V41" s="9">
        <v>819.61300000000006</v>
      </c>
      <c r="W41" s="9">
        <v>287.94900000000001</v>
      </c>
      <c r="X41" s="9">
        <v>195.315</v>
      </c>
      <c r="Y41" s="9">
        <v>161.66499999999999</v>
      </c>
      <c r="Z41" s="9">
        <v>92.634</v>
      </c>
      <c r="AA41" s="9">
        <v>28.536999999999999</v>
      </c>
      <c r="AB41" s="9">
        <v>1385.8230000000001</v>
      </c>
      <c r="AC41" s="9">
        <v>650.76199999999994</v>
      </c>
      <c r="AD41" s="9">
        <v>530.59500000000003</v>
      </c>
      <c r="AE41" s="9">
        <v>735.06100000000004</v>
      </c>
      <c r="AF41" s="9">
        <v>1151.509</v>
      </c>
      <c r="AG41" s="9">
        <v>517.85799999999995</v>
      </c>
      <c r="AH41" s="9">
        <v>426.59100000000001</v>
      </c>
      <c r="AI41" s="9">
        <v>633.65</v>
      </c>
      <c r="AJ41" s="9">
        <v>205.53299999999999</v>
      </c>
      <c r="AK41" s="9">
        <v>132.904</v>
      </c>
      <c r="AL41" s="9">
        <v>104.004</v>
      </c>
      <c r="AM41" s="9">
        <v>72.629000000000005</v>
      </c>
      <c r="AN41" s="9">
        <v>28.782</v>
      </c>
      <c r="AO41" s="9">
        <v>1121.5519999999999</v>
      </c>
      <c r="AP41" s="9">
        <v>530.33699999999999</v>
      </c>
      <c r="AQ41" s="9">
        <v>453.44299999999998</v>
      </c>
      <c r="AR41" s="9">
        <v>591.21500000000003</v>
      </c>
      <c r="AS41" s="9">
        <v>941.22699999999998</v>
      </c>
      <c r="AT41" s="9">
        <v>413.75799999999998</v>
      </c>
      <c r="AU41" s="9">
        <v>354.49599999999998</v>
      </c>
      <c r="AV41" s="9">
        <v>527.46900000000005</v>
      </c>
      <c r="AW41" s="9">
        <v>159.16999999999999</v>
      </c>
      <c r="AX41" s="9">
        <v>116.58</v>
      </c>
      <c r="AY41" s="9">
        <v>98.947000000000003</v>
      </c>
      <c r="AZ41" s="9">
        <v>42.591000000000001</v>
      </c>
      <c r="BA41" s="9">
        <v>21.155000000000001</v>
      </c>
      <c r="BB41" s="9">
        <v>427.654</v>
      </c>
      <c r="BC41" s="9">
        <v>196.619</v>
      </c>
      <c r="BD41" s="9">
        <v>161.70400000000001</v>
      </c>
      <c r="BE41" s="9">
        <v>231.035</v>
      </c>
      <c r="BF41" s="9">
        <v>356.27800000000002</v>
      </c>
      <c r="BG41" s="9">
        <v>148.96600000000001</v>
      </c>
      <c r="BH41" s="9">
        <v>122.928</v>
      </c>
      <c r="BI41" s="9">
        <v>207.31299999999999</v>
      </c>
      <c r="BJ41" s="9">
        <v>66.156000000000006</v>
      </c>
      <c r="BK41" s="9">
        <v>47.652999999999999</v>
      </c>
      <c r="BL41" s="9">
        <v>38.774999999999999</v>
      </c>
      <c r="BM41" s="9">
        <v>18.503</v>
      </c>
      <c r="BN41" s="9">
        <v>5.2190000000000003</v>
      </c>
      <c r="BO41" s="9">
        <v>552.86199999999997</v>
      </c>
      <c r="BP41" s="9">
        <v>266.02600000000001</v>
      </c>
      <c r="BQ41" s="9">
        <v>223.904</v>
      </c>
      <c r="BR41" s="9">
        <v>286.83499999999998</v>
      </c>
      <c r="BS41" s="9">
        <v>462.38600000000002</v>
      </c>
      <c r="BT41" s="9">
        <v>206.30600000000001</v>
      </c>
      <c r="BU41" s="9">
        <v>175.53100000000001</v>
      </c>
      <c r="BV41" s="9">
        <v>256.08</v>
      </c>
      <c r="BW41" s="9">
        <v>82.576999999999998</v>
      </c>
      <c r="BX41" s="9">
        <v>59.72</v>
      </c>
      <c r="BY41" s="9">
        <v>48.372</v>
      </c>
      <c r="BZ41" s="9">
        <v>22.856999999999999</v>
      </c>
      <c r="CA41" s="9">
        <v>7.899</v>
      </c>
      <c r="CB41" s="9">
        <v>136.32599999999999</v>
      </c>
      <c r="CC41" s="9">
        <v>59.88</v>
      </c>
      <c r="CD41" s="9">
        <v>51.295000000000002</v>
      </c>
      <c r="CE41" s="9">
        <v>76.445999999999998</v>
      </c>
      <c r="CF41" s="9">
        <v>113.119</v>
      </c>
      <c r="CG41" s="9">
        <v>44.418999999999997</v>
      </c>
      <c r="CH41" s="9">
        <v>38.195999999999998</v>
      </c>
      <c r="CI41" s="9">
        <v>68.7</v>
      </c>
      <c r="CJ41" s="9">
        <v>22.004000000000001</v>
      </c>
      <c r="CK41" s="9">
        <v>15.46</v>
      </c>
      <c r="CL41" s="9">
        <v>13.099</v>
      </c>
      <c r="CM41" s="9">
        <v>6.5439999999999996</v>
      </c>
      <c r="CN41" s="9">
        <v>1.2030000000000001</v>
      </c>
      <c r="CO41" s="9">
        <v>38.841999999999999</v>
      </c>
      <c r="CP41" s="9">
        <v>20.042999999999999</v>
      </c>
      <c r="CQ41" s="9">
        <v>19.248999999999999</v>
      </c>
      <c r="CR41" s="9">
        <v>18.798999999999999</v>
      </c>
      <c r="CS41" s="9">
        <v>31.114999999999998</v>
      </c>
      <c r="CT41" s="9">
        <v>14.65</v>
      </c>
      <c r="CU41" s="9">
        <v>14.071999999999999</v>
      </c>
      <c r="CV41" s="9">
        <v>16.465</v>
      </c>
      <c r="CW41" s="9">
        <v>7.2309999999999999</v>
      </c>
      <c r="CX41" s="9">
        <v>5.3929999999999998</v>
      </c>
      <c r="CY41" s="9">
        <v>5.1760000000000002</v>
      </c>
      <c r="CZ41" s="9">
        <v>1.8380000000000001</v>
      </c>
      <c r="DA41" s="9">
        <v>0.497</v>
      </c>
      <c r="DB41" s="9">
        <v>86.456999999999994</v>
      </c>
      <c r="DC41" s="9">
        <v>42.314999999999998</v>
      </c>
      <c r="DD41" s="9">
        <v>34.335000000000001</v>
      </c>
      <c r="DE41" s="9">
        <v>44.143000000000001</v>
      </c>
      <c r="DF41" s="9">
        <v>73.397999999999996</v>
      </c>
      <c r="DG41" s="9">
        <v>33.29</v>
      </c>
      <c r="DH41" s="9">
        <v>27.324999999999999</v>
      </c>
      <c r="DI41" s="9">
        <v>40.107999999999997</v>
      </c>
      <c r="DJ41" s="9">
        <v>12.103</v>
      </c>
      <c r="DK41" s="9">
        <v>9.0250000000000004</v>
      </c>
      <c r="DL41" s="9">
        <v>7.0110000000000001</v>
      </c>
      <c r="DM41" s="9">
        <v>3.0779999999999998</v>
      </c>
      <c r="DN41" s="9">
        <v>0.95599999999999996</v>
      </c>
    </row>
    <row r="42" spans="1:118">
      <c r="A42" s="10">
        <v>38869</v>
      </c>
      <c r="B42" s="9">
        <v>5664.9009999999998</v>
      </c>
      <c r="C42" s="9">
        <v>2693.4059999999999</v>
      </c>
      <c r="D42" s="9">
        <v>2261.34</v>
      </c>
      <c r="E42" s="9">
        <v>2971.4960000000001</v>
      </c>
      <c r="F42" s="9">
        <v>4731.5839999999998</v>
      </c>
      <c r="G42" s="9">
        <v>2113.34</v>
      </c>
      <c r="H42" s="9">
        <v>1793.4929999999999</v>
      </c>
      <c r="I42" s="9">
        <v>2618.2449999999999</v>
      </c>
      <c r="J42" s="9">
        <v>840.06100000000004</v>
      </c>
      <c r="K42" s="9">
        <v>580.06600000000003</v>
      </c>
      <c r="L42" s="9">
        <v>467.84699999999998</v>
      </c>
      <c r="M42" s="9">
        <v>259.995</v>
      </c>
      <c r="N42" s="9">
        <v>93.256</v>
      </c>
      <c r="O42" s="9">
        <v>1875.7159999999999</v>
      </c>
      <c r="P42" s="9">
        <v>898.26199999999994</v>
      </c>
      <c r="Q42" s="9">
        <v>754.64700000000005</v>
      </c>
      <c r="R42" s="9">
        <v>977.45399999999995</v>
      </c>
      <c r="S42" s="9">
        <v>1564.7539999999999</v>
      </c>
      <c r="T42" s="9">
        <v>704.68499999999995</v>
      </c>
      <c r="U42" s="9">
        <v>598.74300000000005</v>
      </c>
      <c r="V42" s="9">
        <v>860.06899999999996</v>
      </c>
      <c r="W42" s="9">
        <v>282.25900000000001</v>
      </c>
      <c r="X42" s="9">
        <v>193.57599999999999</v>
      </c>
      <c r="Y42" s="9">
        <v>155.904</v>
      </c>
      <c r="Z42" s="9">
        <v>88.682000000000002</v>
      </c>
      <c r="AA42" s="9">
        <v>28.704000000000001</v>
      </c>
      <c r="AB42" s="9">
        <v>1406.0630000000001</v>
      </c>
      <c r="AC42" s="9">
        <v>680.96400000000006</v>
      </c>
      <c r="AD42" s="9">
        <v>558.31899999999996</v>
      </c>
      <c r="AE42" s="9">
        <v>725.09900000000005</v>
      </c>
      <c r="AF42" s="9">
        <v>1182.913</v>
      </c>
      <c r="AG42" s="9">
        <v>546.87400000000002</v>
      </c>
      <c r="AH42" s="9">
        <v>455.49599999999998</v>
      </c>
      <c r="AI42" s="9">
        <v>636.03899999999999</v>
      </c>
      <c r="AJ42" s="9">
        <v>198.86600000000001</v>
      </c>
      <c r="AK42" s="9">
        <v>134.09</v>
      </c>
      <c r="AL42" s="9">
        <v>102.82299999999999</v>
      </c>
      <c r="AM42" s="9">
        <v>64.775999999999996</v>
      </c>
      <c r="AN42" s="9">
        <v>24.283999999999999</v>
      </c>
      <c r="AO42" s="9">
        <v>1115.3320000000001</v>
      </c>
      <c r="AP42" s="9">
        <v>522.41999999999996</v>
      </c>
      <c r="AQ42" s="9">
        <v>442.67399999999998</v>
      </c>
      <c r="AR42" s="9">
        <v>592.91099999999994</v>
      </c>
      <c r="AS42" s="9">
        <v>929.39099999999996</v>
      </c>
      <c r="AT42" s="9">
        <v>403.1</v>
      </c>
      <c r="AU42" s="9">
        <v>344.89100000000002</v>
      </c>
      <c r="AV42" s="9">
        <v>526.29100000000005</v>
      </c>
      <c r="AW42" s="9">
        <v>165.92599999999999</v>
      </c>
      <c r="AX42" s="9">
        <v>119.32</v>
      </c>
      <c r="AY42" s="9">
        <v>97.784000000000006</v>
      </c>
      <c r="AZ42" s="9">
        <v>46.606000000000002</v>
      </c>
      <c r="BA42" s="9">
        <v>20.013999999999999</v>
      </c>
      <c r="BB42" s="9">
        <v>441.31400000000002</v>
      </c>
      <c r="BC42" s="9">
        <v>201.9</v>
      </c>
      <c r="BD42" s="9">
        <v>171.35599999999999</v>
      </c>
      <c r="BE42" s="9">
        <v>239.41399999999999</v>
      </c>
      <c r="BF42" s="9">
        <v>362.7</v>
      </c>
      <c r="BG42" s="9">
        <v>151.852</v>
      </c>
      <c r="BH42" s="9">
        <v>127.81399999999999</v>
      </c>
      <c r="BI42" s="9">
        <v>210.84800000000001</v>
      </c>
      <c r="BJ42" s="9">
        <v>70.704999999999998</v>
      </c>
      <c r="BK42" s="9">
        <v>50.048000000000002</v>
      </c>
      <c r="BL42" s="9">
        <v>43.540999999999997</v>
      </c>
      <c r="BM42" s="9">
        <v>20.658000000000001</v>
      </c>
      <c r="BN42" s="9">
        <v>7.9089999999999998</v>
      </c>
      <c r="BO42" s="9">
        <v>557.22500000000002</v>
      </c>
      <c r="BP42" s="9">
        <v>260.20100000000002</v>
      </c>
      <c r="BQ42" s="9">
        <v>224.00800000000001</v>
      </c>
      <c r="BR42" s="9">
        <v>297.02300000000002</v>
      </c>
      <c r="BS42" s="9">
        <v>469.61399999999998</v>
      </c>
      <c r="BT42" s="9">
        <v>208.47200000000001</v>
      </c>
      <c r="BU42" s="9">
        <v>180.49199999999999</v>
      </c>
      <c r="BV42" s="9">
        <v>261.142</v>
      </c>
      <c r="BW42" s="9">
        <v>78.188000000000002</v>
      </c>
      <c r="BX42" s="9">
        <v>51.73</v>
      </c>
      <c r="BY42" s="9">
        <v>43.515999999999998</v>
      </c>
      <c r="BZ42" s="9">
        <v>26.457999999999998</v>
      </c>
      <c r="CA42" s="9">
        <v>9.423</v>
      </c>
      <c r="CB42" s="9">
        <v>140.83600000000001</v>
      </c>
      <c r="CC42" s="9">
        <v>64.734999999999999</v>
      </c>
      <c r="CD42" s="9">
        <v>55.415999999999997</v>
      </c>
      <c r="CE42" s="9">
        <v>76.100999999999999</v>
      </c>
      <c r="CF42" s="9">
        <v>116.20399999999999</v>
      </c>
      <c r="CG42" s="9">
        <v>48.473999999999997</v>
      </c>
      <c r="CH42" s="9">
        <v>42.543999999999997</v>
      </c>
      <c r="CI42" s="9">
        <v>67.73</v>
      </c>
      <c r="CJ42" s="9">
        <v>23.289000000000001</v>
      </c>
      <c r="CK42" s="9">
        <v>16.260999999999999</v>
      </c>
      <c r="CL42" s="9">
        <v>12.872</v>
      </c>
      <c r="CM42" s="9">
        <v>7.0279999999999996</v>
      </c>
      <c r="CN42" s="9">
        <v>1.343</v>
      </c>
      <c r="CO42" s="9">
        <v>39.715000000000003</v>
      </c>
      <c r="CP42" s="9">
        <v>20.713000000000001</v>
      </c>
      <c r="CQ42" s="9">
        <v>18.654</v>
      </c>
      <c r="CR42" s="9">
        <v>19.001999999999999</v>
      </c>
      <c r="CS42" s="9">
        <v>32.738999999999997</v>
      </c>
      <c r="CT42" s="9">
        <v>15.814</v>
      </c>
      <c r="CU42" s="9">
        <v>14.849</v>
      </c>
      <c r="CV42" s="9">
        <v>16.925000000000001</v>
      </c>
      <c r="CW42" s="9">
        <v>6.7110000000000003</v>
      </c>
      <c r="CX42" s="9">
        <v>4.899</v>
      </c>
      <c r="CY42" s="9">
        <v>3.806</v>
      </c>
      <c r="CZ42" s="9">
        <v>1.8120000000000001</v>
      </c>
      <c r="DA42" s="9">
        <v>0.26500000000000001</v>
      </c>
      <c r="DB42" s="9">
        <v>88.700999999999993</v>
      </c>
      <c r="DC42" s="9">
        <v>44.210999999999999</v>
      </c>
      <c r="DD42" s="9">
        <v>36.265000000000001</v>
      </c>
      <c r="DE42" s="9">
        <v>44.491</v>
      </c>
      <c r="DF42" s="9">
        <v>73.269000000000005</v>
      </c>
      <c r="DG42" s="9">
        <v>34.067999999999998</v>
      </c>
      <c r="DH42" s="9">
        <v>28.664999999999999</v>
      </c>
      <c r="DI42" s="9">
        <v>39.201000000000001</v>
      </c>
      <c r="DJ42" s="9">
        <v>14.117000000000001</v>
      </c>
      <c r="DK42" s="9">
        <v>10.143000000000001</v>
      </c>
      <c r="DL42" s="9">
        <v>7.6</v>
      </c>
      <c r="DM42" s="9">
        <v>3.9750000000000001</v>
      </c>
      <c r="DN42" s="9">
        <v>1.3149999999999999</v>
      </c>
    </row>
    <row r="43" spans="1:118">
      <c r="A43" s="10">
        <v>39234</v>
      </c>
      <c r="B43" s="9">
        <v>5750.7359999999999</v>
      </c>
      <c r="C43" s="9">
        <v>2699.3159999999998</v>
      </c>
      <c r="D43" s="9">
        <v>2240.415</v>
      </c>
      <c r="E43" s="9">
        <v>3051.42</v>
      </c>
      <c r="F43" s="9">
        <v>4772.6809999999996</v>
      </c>
      <c r="G43" s="9">
        <v>2090.94</v>
      </c>
      <c r="H43" s="9">
        <v>1754.499</v>
      </c>
      <c r="I43" s="9">
        <v>2681.741</v>
      </c>
      <c r="J43" s="9">
        <v>881.90700000000004</v>
      </c>
      <c r="K43" s="9">
        <v>608.37599999999998</v>
      </c>
      <c r="L43" s="9">
        <v>485.916</v>
      </c>
      <c r="M43" s="9">
        <v>273.53100000000001</v>
      </c>
      <c r="N43" s="9">
        <v>96.149000000000001</v>
      </c>
      <c r="O43" s="9">
        <v>1896.2829999999999</v>
      </c>
      <c r="P43" s="9">
        <v>904.29399999999998</v>
      </c>
      <c r="Q43" s="9">
        <v>758.38400000000001</v>
      </c>
      <c r="R43" s="9">
        <v>991.99</v>
      </c>
      <c r="S43" s="9">
        <v>1563.886</v>
      </c>
      <c r="T43" s="9">
        <v>703.44299999999998</v>
      </c>
      <c r="U43" s="9">
        <v>596.12699999999995</v>
      </c>
      <c r="V43" s="9">
        <v>860.44299999999998</v>
      </c>
      <c r="W43" s="9">
        <v>299.89299999999997</v>
      </c>
      <c r="X43" s="9">
        <v>200.851</v>
      </c>
      <c r="Y43" s="9">
        <v>162.25700000000001</v>
      </c>
      <c r="Z43" s="9">
        <v>99.043000000000006</v>
      </c>
      <c r="AA43" s="9">
        <v>32.503999999999998</v>
      </c>
      <c r="AB43" s="9">
        <v>1420.4449999999999</v>
      </c>
      <c r="AC43" s="9">
        <v>658.46500000000003</v>
      </c>
      <c r="AD43" s="9">
        <v>528.92700000000002</v>
      </c>
      <c r="AE43" s="9">
        <v>761.98</v>
      </c>
      <c r="AF43" s="9">
        <v>1187.9449999999999</v>
      </c>
      <c r="AG43" s="9">
        <v>521.81500000000005</v>
      </c>
      <c r="AH43" s="9">
        <v>427.23700000000002</v>
      </c>
      <c r="AI43" s="9">
        <v>666.13</v>
      </c>
      <c r="AJ43" s="9">
        <v>206.44900000000001</v>
      </c>
      <c r="AK43" s="9">
        <v>136.65</v>
      </c>
      <c r="AL43" s="9">
        <v>101.69</v>
      </c>
      <c r="AM43" s="9">
        <v>69.799000000000007</v>
      </c>
      <c r="AN43" s="9">
        <v>26.052</v>
      </c>
      <c r="AO43" s="9">
        <v>1153.4880000000001</v>
      </c>
      <c r="AP43" s="9">
        <v>547.23099999999999</v>
      </c>
      <c r="AQ43" s="9">
        <v>458.75900000000001</v>
      </c>
      <c r="AR43" s="9">
        <v>606.25599999999997</v>
      </c>
      <c r="AS43" s="9">
        <v>960.29200000000003</v>
      </c>
      <c r="AT43" s="9">
        <v>416.71100000000001</v>
      </c>
      <c r="AU43" s="9">
        <v>352.96199999999999</v>
      </c>
      <c r="AV43" s="9">
        <v>543.58100000000002</v>
      </c>
      <c r="AW43" s="9">
        <v>178.04300000000001</v>
      </c>
      <c r="AX43" s="9">
        <v>130.52000000000001</v>
      </c>
      <c r="AY43" s="9">
        <v>105.797</v>
      </c>
      <c r="AZ43" s="9">
        <v>47.521999999999998</v>
      </c>
      <c r="BA43" s="9">
        <v>15.153</v>
      </c>
      <c r="BB43" s="9">
        <v>436.858</v>
      </c>
      <c r="BC43" s="9">
        <v>195.05799999999999</v>
      </c>
      <c r="BD43" s="9">
        <v>160.12</v>
      </c>
      <c r="BE43" s="9">
        <v>241.8</v>
      </c>
      <c r="BF43" s="9">
        <v>360.52199999999999</v>
      </c>
      <c r="BG43" s="9">
        <v>146.679</v>
      </c>
      <c r="BH43" s="9">
        <v>119.813</v>
      </c>
      <c r="BI43" s="9">
        <v>213.84299999999999</v>
      </c>
      <c r="BJ43" s="9">
        <v>68.370999999999995</v>
      </c>
      <c r="BK43" s="9">
        <v>48.38</v>
      </c>
      <c r="BL43" s="9">
        <v>40.307000000000002</v>
      </c>
      <c r="BM43" s="9">
        <v>19.992000000000001</v>
      </c>
      <c r="BN43" s="9">
        <v>7.9649999999999999</v>
      </c>
      <c r="BO43" s="9">
        <v>576.92100000000005</v>
      </c>
      <c r="BP43" s="9">
        <v>268.75099999999998</v>
      </c>
      <c r="BQ43" s="9">
        <v>227.89500000000001</v>
      </c>
      <c r="BR43" s="9">
        <v>308.17</v>
      </c>
      <c r="BS43" s="9">
        <v>478.84199999999998</v>
      </c>
      <c r="BT43" s="9">
        <v>205.50800000000001</v>
      </c>
      <c r="BU43" s="9">
        <v>176.05199999999999</v>
      </c>
      <c r="BV43" s="9">
        <v>273.334</v>
      </c>
      <c r="BW43" s="9">
        <v>88.326999999999998</v>
      </c>
      <c r="BX43" s="9">
        <v>63.243000000000002</v>
      </c>
      <c r="BY43" s="9">
        <v>51.844000000000001</v>
      </c>
      <c r="BZ43" s="9">
        <v>25.082999999999998</v>
      </c>
      <c r="CA43" s="9">
        <v>9.7520000000000007</v>
      </c>
      <c r="CB43" s="9">
        <v>139.60400000000001</v>
      </c>
      <c r="CC43" s="9">
        <v>63.536999999999999</v>
      </c>
      <c r="CD43" s="9">
        <v>53.707999999999998</v>
      </c>
      <c r="CE43" s="9">
        <v>76.067999999999998</v>
      </c>
      <c r="CF43" s="9">
        <v>116.49299999999999</v>
      </c>
      <c r="CG43" s="9">
        <v>48.841000000000001</v>
      </c>
      <c r="CH43" s="9">
        <v>41.701999999999998</v>
      </c>
      <c r="CI43" s="9">
        <v>67.652000000000001</v>
      </c>
      <c r="CJ43" s="9">
        <v>20.324000000000002</v>
      </c>
      <c r="CK43" s="9">
        <v>14.696</v>
      </c>
      <c r="CL43" s="9">
        <v>12.006</v>
      </c>
      <c r="CM43" s="9">
        <v>5.6280000000000001</v>
      </c>
      <c r="CN43" s="9">
        <v>2.7869999999999999</v>
      </c>
      <c r="CO43" s="9">
        <v>41.363</v>
      </c>
      <c r="CP43" s="9">
        <v>19.888000000000002</v>
      </c>
      <c r="CQ43" s="9">
        <v>18.489000000000001</v>
      </c>
      <c r="CR43" s="9">
        <v>21.475000000000001</v>
      </c>
      <c r="CS43" s="9">
        <v>32.024999999999999</v>
      </c>
      <c r="CT43" s="9">
        <v>14.15</v>
      </c>
      <c r="CU43" s="9">
        <v>13.355</v>
      </c>
      <c r="CV43" s="9">
        <v>17.875</v>
      </c>
      <c r="CW43" s="9">
        <v>7.992</v>
      </c>
      <c r="CX43" s="9">
        <v>5.7389999999999999</v>
      </c>
      <c r="CY43" s="9">
        <v>5.1340000000000003</v>
      </c>
      <c r="CZ43" s="9">
        <v>2.2530000000000001</v>
      </c>
      <c r="DA43" s="9">
        <v>1.3460000000000001</v>
      </c>
      <c r="DB43" s="9">
        <v>85.774000000000001</v>
      </c>
      <c r="DC43" s="9">
        <v>42.091999999999999</v>
      </c>
      <c r="DD43" s="9">
        <v>34.134</v>
      </c>
      <c r="DE43" s="9">
        <v>43.682000000000002</v>
      </c>
      <c r="DF43" s="9">
        <v>72.677000000000007</v>
      </c>
      <c r="DG43" s="9">
        <v>33.793999999999997</v>
      </c>
      <c r="DH43" s="9">
        <v>27.251000000000001</v>
      </c>
      <c r="DI43" s="9">
        <v>38.881999999999998</v>
      </c>
      <c r="DJ43" s="9">
        <v>12.507999999999999</v>
      </c>
      <c r="DK43" s="9">
        <v>8.298</v>
      </c>
      <c r="DL43" s="9">
        <v>6.8819999999999997</v>
      </c>
      <c r="DM43" s="9">
        <v>4.21</v>
      </c>
      <c r="DN43" s="9">
        <v>0.58899999999999997</v>
      </c>
    </row>
    <row r="44" spans="1:118">
      <c r="A44" s="20" t="s">
        <v>257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</row>
    <row r="45" spans="1:118">
      <c r="A45" s="10">
        <v>38504</v>
      </c>
      <c r="B45" s="36">
        <v>5637.1049999999996</v>
      </c>
      <c r="C45" s="36">
        <v>2664.5529999999999</v>
      </c>
      <c r="D45" s="36">
        <v>2212.0169999999998</v>
      </c>
      <c r="E45" s="36">
        <v>2972.5520000000001</v>
      </c>
      <c r="F45" s="36">
        <v>4756.6390000000001</v>
      </c>
      <c r="G45" s="36">
        <v>2132.3910000000001</v>
      </c>
      <c r="H45" s="36">
        <v>1765.6759999999999</v>
      </c>
      <c r="I45" s="36">
        <v>2624.248</v>
      </c>
      <c r="J45" s="36">
        <v>793.19100000000003</v>
      </c>
      <c r="K45" s="36">
        <v>532.16200000000003</v>
      </c>
      <c r="L45" s="36">
        <v>446.34100000000001</v>
      </c>
      <c r="M45" s="36">
        <v>261.029</v>
      </c>
      <c r="N45" s="36">
        <v>87.275000000000006</v>
      </c>
      <c r="O45" s="36">
        <v>1858.9749999999999</v>
      </c>
      <c r="P45" s="36">
        <v>884.28899999999999</v>
      </c>
      <c r="Q45" s="36">
        <v>735.68100000000004</v>
      </c>
      <c r="R45" s="36">
        <v>974.68700000000001</v>
      </c>
      <c r="S45" s="36">
        <v>1563.02</v>
      </c>
      <c r="T45" s="36">
        <v>710.38699999999994</v>
      </c>
      <c r="U45" s="36">
        <v>590.21699999999998</v>
      </c>
      <c r="V45" s="36">
        <v>852.63300000000004</v>
      </c>
      <c r="W45" s="36">
        <v>269.42</v>
      </c>
      <c r="X45" s="36">
        <v>173.90199999999999</v>
      </c>
      <c r="Y45" s="36">
        <v>145.464</v>
      </c>
      <c r="Z45" s="36">
        <v>95.519000000000005</v>
      </c>
      <c r="AA45" s="36">
        <v>26.533999999999999</v>
      </c>
      <c r="AB45" s="36">
        <v>1387.492</v>
      </c>
      <c r="AC45" s="36">
        <v>658.99099999999999</v>
      </c>
      <c r="AD45" s="36">
        <v>535.79100000000005</v>
      </c>
      <c r="AE45" s="36">
        <v>728.50099999999998</v>
      </c>
      <c r="AF45" s="36">
        <v>1162.934</v>
      </c>
      <c r="AG45" s="36">
        <v>534.52700000000004</v>
      </c>
      <c r="AH45" s="36">
        <v>435.358</v>
      </c>
      <c r="AI45" s="36">
        <v>628.40599999999995</v>
      </c>
      <c r="AJ45" s="36">
        <v>197.464</v>
      </c>
      <c r="AK45" s="36">
        <v>124.464</v>
      </c>
      <c r="AL45" s="36">
        <v>100.43300000000001</v>
      </c>
      <c r="AM45" s="36">
        <v>73</v>
      </c>
      <c r="AN45" s="36">
        <v>27.094000000000001</v>
      </c>
      <c r="AO45" s="36">
        <v>1107.623</v>
      </c>
      <c r="AP45" s="36">
        <v>519.84</v>
      </c>
      <c r="AQ45" s="36">
        <v>440.54399999999998</v>
      </c>
      <c r="AR45" s="36">
        <v>587.78200000000004</v>
      </c>
      <c r="AS45" s="36">
        <v>943.51700000000005</v>
      </c>
      <c r="AT45" s="36">
        <v>415.07100000000003</v>
      </c>
      <c r="AU45" s="36">
        <v>347.22199999999998</v>
      </c>
      <c r="AV45" s="36">
        <v>528.44600000000003</v>
      </c>
      <c r="AW45" s="36">
        <v>145.06200000000001</v>
      </c>
      <c r="AX45" s="36">
        <v>104.77</v>
      </c>
      <c r="AY45" s="36">
        <v>93.320999999999998</v>
      </c>
      <c r="AZ45" s="36">
        <v>40.292000000000002</v>
      </c>
      <c r="BA45" s="36">
        <v>19.044</v>
      </c>
      <c r="BB45" s="36">
        <v>436.846</v>
      </c>
      <c r="BC45" s="36">
        <v>197.548</v>
      </c>
      <c r="BD45" s="36">
        <v>161.32400000000001</v>
      </c>
      <c r="BE45" s="36">
        <v>239.298</v>
      </c>
      <c r="BF45" s="36">
        <v>367.17099999999999</v>
      </c>
      <c r="BG45" s="36">
        <v>151.42400000000001</v>
      </c>
      <c r="BH45" s="36">
        <v>123.03400000000001</v>
      </c>
      <c r="BI45" s="36">
        <v>215.74700000000001</v>
      </c>
      <c r="BJ45" s="36">
        <v>64.510999999999996</v>
      </c>
      <c r="BK45" s="36">
        <v>46.125</v>
      </c>
      <c r="BL45" s="36">
        <v>38.29</v>
      </c>
      <c r="BM45" s="36">
        <v>18.385999999999999</v>
      </c>
      <c r="BN45" s="36">
        <v>5.1639999999999997</v>
      </c>
      <c r="BO45" s="36">
        <v>565.15</v>
      </c>
      <c r="BP45" s="36">
        <v>269.35500000000002</v>
      </c>
      <c r="BQ45" s="36">
        <v>223.893</v>
      </c>
      <c r="BR45" s="36">
        <v>295.79399999999998</v>
      </c>
      <c r="BS45" s="36">
        <v>483.38600000000002</v>
      </c>
      <c r="BT45" s="36">
        <v>216.696</v>
      </c>
      <c r="BU45" s="36">
        <v>180.75</v>
      </c>
      <c r="BV45" s="36">
        <v>266.69</v>
      </c>
      <c r="BW45" s="36">
        <v>75.042000000000002</v>
      </c>
      <c r="BX45" s="36">
        <v>52.658999999999999</v>
      </c>
      <c r="BY45" s="36">
        <v>43.143000000000001</v>
      </c>
      <c r="BZ45" s="36">
        <v>22.382000000000001</v>
      </c>
      <c r="CA45" s="36">
        <v>6.7220000000000004</v>
      </c>
      <c r="CB45" s="36">
        <v>139.09200000000001</v>
      </c>
      <c r="CC45" s="36">
        <v>62.996000000000002</v>
      </c>
      <c r="CD45" s="36">
        <v>54.006999999999998</v>
      </c>
      <c r="CE45" s="36">
        <v>76.094999999999999</v>
      </c>
      <c r="CF45" s="36">
        <v>116.07299999999999</v>
      </c>
      <c r="CG45" s="36">
        <v>47.695</v>
      </c>
      <c r="CH45" s="36">
        <v>40.844000000000001</v>
      </c>
      <c r="CI45" s="36">
        <v>68.378</v>
      </c>
      <c r="CJ45" s="36">
        <v>21.7</v>
      </c>
      <c r="CK45" s="36">
        <v>15.302</v>
      </c>
      <c r="CL45" s="36">
        <v>13.163</v>
      </c>
      <c r="CM45" s="36">
        <v>6.3979999999999997</v>
      </c>
      <c r="CN45" s="36">
        <v>1.319</v>
      </c>
      <c r="CO45" s="36">
        <v>51.406999999999996</v>
      </c>
      <c r="CP45" s="36">
        <v>26.355</v>
      </c>
      <c r="CQ45" s="36">
        <v>24.434999999999999</v>
      </c>
      <c r="CR45" s="36">
        <v>25.052</v>
      </c>
      <c r="CS45" s="36">
        <v>43.688000000000002</v>
      </c>
      <c r="CT45" s="36">
        <v>20.739000000000001</v>
      </c>
      <c r="CU45" s="36">
        <v>19.097999999999999</v>
      </c>
      <c r="CV45" s="36">
        <v>22.949000000000002</v>
      </c>
      <c r="CW45" s="36">
        <v>7.2750000000000004</v>
      </c>
      <c r="CX45" s="36">
        <v>5.6159999999999997</v>
      </c>
      <c r="CY45" s="36">
        <v>5.3369999999999997</v>
      </c>
      <c r="CZ45" s="36">
        <v>1.659</v>
      </c>
      <c r="DA45" s="36">
        <v>0.44400000000000001</v>
      </c>
      <c r="DB45" s="36">
        <v>90.521000000000001</v>
      </c>
      <c r="DC45" s="36">
        <v>45.177999999999997</v>
      </c>
      <c r="DD45" s="36">
        <v>36.343000000000004</v>
      </c>
      <c r="DE45" s="36">
        <v>45.341999999999999</v>
      </c>
      <c r="DF45" s="36">
        <v>76.849999999999994</v>
      </c>
      <c r="DG45" s="36">
        <v>35.851999999999997</v>
      </c>
      <c r="DH45" s="36">
        <v>29.152999999999999</v>
      </c>
      <c r="DI45" s="36">
        <v>40.997</v>
      </c>
      <c r="DJ45" s="36">
        <v>12.718</v>
      </c>
      <c r="DK45" s="36">
        <v>9.3260000000000005</v>
      </c>
      <c r="DL45" s="36">
        <v>7.19</v>
      </c>
      <c r="DM45" s="36">
        <v>3.3919999999999999</v>
      </c>
      <c r="DN45" s="36">
        <v>0.95299999999999996</v>
      </c>
    </row>
    <row r="46" spans="1:118">
      <c r="A46" s="10">
        <v>38869</v>
      </c>
      <c r="B46" s="36">
        <v>5720.5060000000003</v>
      </c>
      <c r="C46" s="36">
        <v>2685.6729999999998</v>
      </c>
      <c r="D46" s="36">
        <v>2221.6129999999998</v>
      </c>
      <c r="E46" s="36">
        <v>3034.8319999999999</v>
      </c>
      <c r="F46" s="36">
        <v>4838.768</v>
      </c>
      <c r="G46" s="36">
        <v>2153.5920000000001</v>
      </c>
      <c r="H46" s="36">
        <v>1783.838</v>
      </c>
      <c r="I46" s="36">
        <v>2685.1759999999999</v>
      </c>
      <c r="J46" s="36">
        <v>794.26199999999994</v>
      </c>
      <c r="K46" s="36">
        <v>532.08199999999999</v>
      </c>
      <c r="L46" s="36">
        <v>437.774</v>
      </c>
      <c r="M46" s="36">
        <v>262.18</v>
      </c>
      <c r="N46" s="36">
        <v>87.475999999999999</v>
      </c>
      <c r="O46" s="36">
        <v>1883.6110000000001</v>
      </c>
      <c r="P46" s="36">
        <v>889.62900000000002</v>
      </c>
      <c r="Q46" s="36">
        <v>735.97299999999996</v>
      </c>
      <c r="R46" s="36">
        <v>993.98099999999999</v>
      </c>
      <c r="S46" s="36">
        <v>1583.94</v>
      </c>
      <c r="T46" s="36">
        <v>708.59</v>
      </c>
      <c r="U46" s="36">
        <v>587.16999999999996</v>
      </c>
      <c r="V46" s="36">
        <v>875.351</v>
      </c>
      <c r="W46" s="36">
        <v>274.03199999999998</v>
      </c>
      <c r="X46" s="36">
        <v>181.04</v>
      </c>
      <c r="Y46" s="36">
        <v>148.803</v>
      </c>
      <c r="Z46" s="36">
        <v>92.992000000000004</v>
      </c>
      <c r="AA46" s="36">
        <v>25.638000000000002</v>
      </c>
      <c r="AB46" s="36">
        <v>1407.192</v>
      </c>
      <c r="AC46" s="36">
        <v>668.56899999999996</v>
      </c>
      <c r="AD46" s="36">
        <v>538.07799999999997</v>
      </c>
      <c r="AE46" s="36">
        <v>738.62300000000005</v>
      </c>
      <c r="AF46" s="36">
        <v>1200.2940000000001</v>
      </c>
      <c r="AG46" s="36">
        <v>550.947</v>
      </c>
      <c r="AH46" s="36">
        <v>445.64600000000002</v>
      </c>
      <c r="AI46" s="36">
        <v>649.34799999999996</v>
      </c>
      <c r="AJ46" s="36">
        <v>182.76599999999999</v>
      </c>
      <c r="AK46" s="36">
        <v>117.622</v>
      </c>
      <c r="AL46" s="36">
        <v>92.432000000000002</v>
      </c>
      <c r="AM46" s="36">
        <v>65.144000000000005</v>
      </c>
      <c r="AN46" s="36">
        <v>24.131</v>
      </c>
      <c r="AO46" s="36">
        <v>1125.2449999999999</v>
      </c>
      <c r="AP46" s="36">
        <v>530</v>
      </c>
      <c r="AQ46" s="36">
        <v>445.43</v>
      </c>
      <c r="AR46" s="36">
        <v>595.245</v>
      </c>
      <c r="AS46" s="36">
        <v>946.68700000000001</v>
      </c>
      <c r="AT46" s="36">
        <v>415.34699999999998</v>
      </c>
      <c r="AU46" s="36">
        <v>349.36399999999998</v>
      </c>
      <c r="AV46" s="36">
        <v>531.34</v>
      </c>
      <c r="AW46" s="36">
        <v>159.69900000000001</v>
      </c>
      <c r="AX46" s="36">
        <v>114.65300000000001</v>
      </c>
      <c r="AY46" s="36">
        <v>96.066000000000003</v>
      </c>
      <c r="AZ46" s="36">
        <v>45.045999999999999</v>
      </c>
      <c r="BA46" s="36">
        <v>18.859000000000002</v>
      </c>
      <c r="BB46" s="36">
        <v>442.065</v>
      </c>
      <c r="BC46" s="36">
        <v>194.899</v>
      </c>
      <c r="BD46" s="36">
        <v>161.303</v>
      </c>
      <c r="BE46" s="36">
        <v>247.167</v>
      </c>
      <c r="BF46" s="36">
        <v>376.40100000000001</v>
      </c>
      <c r="BG46" s="36">
        <v>156.02600000000001</v>
      </c>
      <c r="BH46" s="36">
        <v>127.06399999999999</v>
      </c>
      <c r="BI46" s="36">
        <v>220.376</v>
      </c>
      <c r="BJ46" s="36">
        <v>58.579000000000001</v>
      </c>
      <c r="BK46" s="36">
        <v>38.872999999999998</v>
      </c>
      <c r="BL46" s="36">
        <v>34.238999999999997</v>
      </c>
      <c r="BM46" s="36">
        <v>19.704999999999998</v>
      </c>
      <c r="BN46" s="36">
        <v>7.0860000000000003</v>
      </c>
      <c r="BO46" s="36">
        <v>576.28399999999999</v>
      </c>
      <c r="BP46" s="36">
        <v>265.40699999999998</v>
      </c>
      <c r="BQ46" s="36">
        <v>225.02099999999999</v>
      </c>
      <c r="BR46" s="36">
        <v>310.87700000000001</v>
      </c>
      <c r="BS46" s="36">
        <v>492.08300000000003</v>
      </c>
      <c r="BT46" s="36">
        <v>216.05500000000001</v>
      </c>
      <c r="BU46" s="36">
        <v>183.06</v>
      </c>
      <c r="BV46" s="36">
        <v>276.02800000000002</v>
      </c>
      <c r="BW46" s="36">
        <v>75.537000000000006</v>
      </c>
      <c r="BX46" s="36">
        <v>49.351999999999997</v>
      </c>
      <c r="BY46" s="36">
        <v>41.960999999999999</v>
      </c>
      <c r="BZ46" s="36">
        <v>26.184999999999999</v>
      </c>
      <c r="CA46" s="36">
        <v>8.6649999999999991</v>
      </c>
      <c r="CB46" s="36">
        <v>141.88800000000001</v>
      </c>
      <c r="CC46" s="36">
        <v>64.018000000000001</v>
      </c>
      <c r="CD46" s="36">
        <v>53.744999999999997</v>
      </c>
      <c r="CE46" s="36">
        <v>77.869</v>
      </c>
      <c r="CF46" s="36">
        <v>117.729</v>
      </c>
      <c r="CG46" s="36">
        <v>48.414000000000001</v>
      </c>
      <c r="CH46" s="36">
        <v>41.316000000000003</v>
      </c>
      <c r="CI46" s="36">
        <v>69.314999999999998</v>
      </c>
      <c r="CJ46" s="36">
        <v>22.914999999999999</v>
      </c>
      <c r="CK46" s="36">
        <v>15.605</v>
      </c>
      <c r="CL46" s="36">
        <v>12.429</v>
      </c>
      <c r="CM46" s="36">
        <v>7.31</v>
      </c>
      <c r="CN46" s="36">
        <v>1.244</v>
      </c>
      <c r="CO46" s="36">
        <v>51.622999999999998</v>
      </c>
      <c r="CP46" s="36">
        <v>28.201000000000001</v>
      </c>
      <c r="CQ46" s="36">
        <v>25.87</v>
      </c>
      <c r="CR46" s="36">
        <v>23.422000000000001</v>
      </c>
      <c r="CS46" s="36">
        <v>43.668999999999997</v>
      </c>
      <c r="CT46" s="36">
        <v>22.21</v>
      </c>
      <c r="CU46" s="36">
        <v>20.707999999999998</v>
      </c>
      <c r="CV46" s="36">
        <v>21.457999999999998</v>
      </c>
      <c r="CW46" s="36">
        <v>7.5910000000000002</v>
      </c>
      <c r="CX46" s="36">
        <v>5.9909999999999997</v>
      </c>
      <c r="CY46" s="36">
        <v>5.1630000000000003</v>
      </c>
      <c r="CZ46" s="36">
        <v>1.6</v>
      </c>
      <c r="DA46" s="36">
        <v>0.36299999999999999</v>
      </c>
      <c r="DB46" s="36">
        <v>92.597999999999999</v>
      </c>
      <c r="DC46" s="36">
        <v>44.95</v>
      </c>
      <c r="DD46" s="36">
        <v>36.192999999999998</v>
      </c>
      <c r="DE46" s="36">
        <v>47.648000000000003</v>
      </c>
      <c r="DF46" s="36">
        <v>77.965000000000003</v>
      </c>
      <c r="DG46" s="36">
        <v>36.003999999999998</v>
      </c>
      <c r="DH46" s="36">
        <v>29.510999999999999</v>
      </c>
      <c r="DI46" s="36">
        <v>41.960999999999999</v>
      </c>
      <c r="DJ46" s="36">
        <v>13.144</v>
      </c>
      <c r="DK46" s="36">
        <v>8.9459999999999997</v>
      </c>
      <c r="DL46" s="36">
        <v>6.6820000000000004</v>
      </c>
      <c r="DM46" s="36">
        <v>4.1980000000000004</v>
      </c>
      <c r="DN46" s="36">
        <v>1.4890000000000001</v>
      </c>
    </row>
    <row r="47" spans="1:118">
      <c r="A47" s="10">
        <v>39234</v>
      </c>
      <c r="B47" s="36">
        <v>5824.7920000000004</v>
      </c>
      <c r="C47" s="36">
        <v>2727.7910000000002</v>
      </c>
      <c r="D47" s="36">
        <v>2247.491</v>
      </c>
      <c r="E47" s="36">
        <v>3097.0010000000002</v>
      </c>
      <c r="F47" s="36">
        <v>4897.7020000000002</v>
      </c>
      <c r="G47" s="36">
        <v>2167.1669999999999</v>
      </c>
      <c r="H47" s="36">
        <v>1786.3009999999999</v>
      </c>
      <c r="I47" s="36">
        <v>2730.5349999999999</v>
      </c>
      <c r="J47" s="36">
        <v>830.23500000000001</v>
      </c>
      <c r="K47" s="36">
        <v>560.62400000000002</v>
      </c>
      <c r="L47" s="36">
        <v>461.19</v>
      </c>
      <c r="M47" s="36">
        <v>269.61099999999999</v>
      </c>
      <c r="N47" s="36">
        <v>96.853999999999999</v>
      </c>
      <c r="O47" s="36">
        <v>1905.2650000000001</v>
      </c>
      <c r="P47" s="36">
        <v>896.54399999999998</v>
      </c>
      <c r="Q47" s="36">
        <v>739.26700000000005</v>
      </c>
      <c r="R47" s="36">
        <v>1008.721</v>
      </c>
      <c r="S47" s="36">
        <v>1588.9760000000001</v>
      </c>
      <c r="T47" s="36">
        <v>710.21</v>
      </c>
      <c r="U47" s="36">
        <v>586.56399999999996</v>
      </c>
      <c r="V47" s="36">
        <v>878.76599999999996</v>
      </c>
      <c r="W47" s="36">
        <v>285.05599999999998</v>
      </c>
      <c r="X47" s="36">
        <v>186.334</v>
      </c>
      <c r="Y47" s="36">
        <v>152.703</v>
      </c>
      <c r="Z47" s="36">
        <v>98.721999999999994</v>
      </c>
      <c r="AA47" s="36">
        <v>31.233000000000001</v>
      </c>
      <c r="AB47" s="36">
        <v>1427.046</v>
      </c>
      <c r="AC47" s="36">
        <v>675.23099999999999</v>
      </c>
      <c r="AD47" s="36">
        <v>543.32500000000005</v>
      </c>
      <c r="AE47" s="36">
        <v>751.81500000000005</v>
      </c>
      <c r="AF47" s="36">
        <v>1206.6220000000001</v>
      </c>
      <c r="AG47" s="36">
        <v>547.88900000000001</v>
      </c>
      <c r="AH47" s="36">
        <v>443.61700000000002</v>
      </c>
      <c r="AI47" s="36">
        <v>658.73299999999995</v>
      </c>
      <c r="AJ47" s="36">
        <v>195.29300000000001</v>
      </c>
      <c r="AK47" s="36">
        <v>127.342</v>
      </c>
      <c r="AL47" s="36">
        <v>99.707999999999998</v>
      </c>
      <c r="AM47" s="36">
        <v>67.951999999999998</v>
      </c>
      <c r="AN47" s="36">
        <v>25.13</v>
      </c>
      <c r="AO47" s="36">
        <v>1162.6590000000001</v>
      </c>
      <c r="AP47" s="36">
        <v>545.81399999999996</v>
      </c>
      <c r="AQ47" s="36">
        <v>455.09</v>
      </c>
      <c r="AR47" s="36">
        <v>616.84400000000005</v>
      </c>
      <c r="AS47" s="36">
        <v>979.827</v>
      </c>
      <c r="AT47" s="36">
        <v>425.89499999999998</v>
      </c>
      <c r="AU47" s="36">
        <v>354.697</v>
      </c>
      <c r="AV47" s="36">
        <v>553.93200000000002</v>
      </c>
      <c r="AW47" s="36">
        <v>166.274</v>
      </c>
      <c r="AX47" s="36">
        <v>119.919</v>
      </c>
      <c r="AY47" s="36">
        <v>100.393</v>
      </c>
      <c r="AZ47" s="36">
        <v>46.354999999999997</v>
      </c>
      <c r="BA47" s="36">
        <v>16.556999999999999</v>
      </c>
      <c r="BB47" s="36">
        <v>445.54300000000001</v>
      </c>
      <c r="BC47" s="36">
        <v>198.31</v>
      </c>
      <c r="BD47" s="36">
        <v>162.31299999999999</v>
      </c>
      <c r="BE47" s="36">
        <v>247.233</v>
      </c>
      <c r="BF47" s="36">
        <v>375.68400000000003</v>
      </c>
      <c r="BG47" s="36">
        <v>156.55600000000001</v>
      </c>
      <c r="BH47" s="36">
        <v>126.459</v>
      </c>
      <c r="BI47" s="36">
        <v>219.12799999999999</v>
      </c>
      <c r="BJ47" s="36">
        <v>61.402000000000001</v>
      </c>
      <c r="BK47" s="36">
        <v>41.753</v>
      </c>
      <c r="BL47" s="36">
        <v>35.853999999999999</v>
      </c>
      <c r="BM47" s="36">
        <v>19.649000000000001</v>
      </c>
      <c r="BN47" s="36">
        <v>8.4559999999999995</v>
      </c>
      <c r="BO47" s="36">
        <v>594.84</v>
      </c>
      <c r="BP47" s="36">
        <v>273.3</v>
      </c>
      <c r="BQ47" s="36">
        <v>230.73099999999999</v>
      </c>
      <c r="BR47" s="36">
        <v>321.54000000000002</v>
      </c>
      <c r="BS47" s="36">
        <v>505.63200000000001</v>
      </c>
      <c r="BT47" s="36">
        <v>219.31200000000001</v>
      </c>
      <c r="BU47" s="36">
        <v>185.084</v>
      </c>
      <c r="BV47" s="36">
        <v>286.31900000000002</v>
      </c>
      <c r="BW47" s="36">
        <v>79.313000000000002</v>
      </c>
      <c r="BX47" s="36">
        <v>53.988</v>
      </c>
      <c r="BY47" s="36">
        <v>45.646999999999998</v>
      </c>
      <c r="BZ47" s="36">
        <v>25.324999999999999</v>
      </c>
      <c r="CA47" s="36">
        <v>9.8949999999999996</v>
      </c>
      <c r="CB47" s="36">
        <v>143.02699999999999</v>
      </c>
      <c r="CC47" s="36">
        <v>64.546000000000006</v>
      </c>
      <c r="CD47" s="36">
        <v>54.213000000000001</v>
      </c>
      <c r="CE47" s="36">
        <v>78.480999999999995</v>
      </c>
      <c r="CF47" s="36">
        <v>119.536</v>
      </c>
      <c r="CG47" s="36">
        <v>49.396000000000001</v>
      </c>
      <c r="CH47" s="36">
        <v>41.482999999999997</v>
      </c>
      <c r="CI47" s="36">
        <v>70.14</v>
      </c>
      <c r="CJ47" s="36">
        <v>20.789000000000001</v>
      </c>
      <c r="CK47" s="36">
        <v>15.15</v>
      </c>
      <c r="CL47" s="36">
        <v>12.73</v>
      </c>
      <c r="CM47" s="36">
        <v>5.6390000000000002</v>
      </c>
      <c r="CN47" s="36">
        <v>2.702</v>
      </c>
      <c r="CO47" s="36">
        <v>51.322000000000003</v>
      </c>
      <c r="CP47" s="36">
        <v>28.05</v>
      </c>
      <c r="CQ47" s="36">
        <v>25.568999999999999</v>
      </c>
      <c r="CR47" s="36">
        <v>23.271999999999998</v>
      </c>
      <c r="CS47" s="36">
        <v>40.381</v>
      </c>
      <c r="CT47" s="36">
        <v>20.876999999999999</v>
      </c>
      <c r="CU47" s="36">
        <v>18.913</v>
      </c>
      <c r="CV47" s="36">
        <v>19.503</v>
      </c>
      <c r="CW47" s="36">
        <v>8.6120000000000001</v>
      </c>
      <c r="CX47" s="36">
        <v>7.173</v>
      </c>
      <c r="CY47" s="36">
        <v>6.6559999999999997</v>
      </c>
      <c r="CZ47" s="36">
        <v>1.4390000000000001</v>
      </c>
      <c r="DA47" s="36">
        <v>2.3290000000000002</v>
      </c>
      <c r="DB47" s="36">
        <v>95.09</v>
      </c>
      <c r="DC47" s="36">
        <v>45.996000000000002</v>
      </c>
      <c r="DD47" s="36">
        <v>36.982999999999997</v>
      </c>
      <c r="DE47" s="36">
        <v>49.094999999999999</v>
      </c>
      <c r="DF47" s="36">
        <v>81.043999999999997</v>
      </c>
      <c r="DG47" s="36">
        <v>37.030999999999999</v>
      </c>
      <c r="DH47" s="36">
        <v>29.484000000000002</v>
      </c>
      <c r="DI47" s="36">
        <v>44.014000000000003</v>
      </c>
      <c r="DJ47" s="36">
        <v>13.494999999999999</v>
      </c>
      <c r="DK47" s="36">
        <v>8.9649999999999999</v>
      </c>
      <c r="DL47" s="36">
        <v>7.4989999999999997</v>
      </c>
      <c r="DM47" s="36">
        <v>4.53</v>
      </c>
      <c r="DN47" s="36">
        <v>0.55100000000000005</v>
      </c>
    </row>
    <row r="48" spans="1:118">
      <c r="A48" s="10">
        <v>39600</v>
      </c>
      <c r="B48" s="36">
        <v>5955.9129999999996</v>
      </c>
      <c r="C48" s="36">
        <v>2779.0970000000002</v>
      </c>
      <c r="D48" s="36">
        <v>2284.3270000000002</v>
      </c>
      <c r="E48" s="36">
        <v>3176.8159999999998</v>
      </c>
      <c r="F48" s="36">
        <v>5018.0820000000003</v>
      </c>
      <c r="G48" s="36">
        <v>2212.1959999999999</v>
      </c>
      <c r="H48" s="36">
        <v>1819.62</v>
      </c>
      <c r="I48" s="36">
        <v>2805.886</v>
      </c>
      <c r="J48" s="36">
        <v>838.82399999999996</v>
      </c>
      <c r="K48" s="36">
        <v>566.90099999999995</v>
      </c>
      <c r="L48" s="36">
        <v>464.70600000000002</v>
      </c>
      <c r="M48" s="36">
        <v>271.923</v>
      </c>
      <c r="N48" s="36">
        <v>99.007000000000005</v>
      </c>
      <c r="O48" s="36">
        <v>1940.5820000000001</v>
      </c>
      <c r="P48" s="36">
        <v>911.27700000000004</v>
      </c>
      <c r="Q48" s="36">
        <v>745.33699999999999</v>
      </c>
      <c r="R48" s="36">
        <v>1029.3050000000001</v>
      </c>
      <c r="S48" s="36">
        <v>1632.07</v>
      </c>
      <c r="T48" s="36">
        <v>730.54600000000005</v>
      </c>
      <c r="U48" s="36">
        <v>599.87900000000002</v>
      </c>
      <c r="V48" s="36">
        <v>901.524</v>
      </c>
      <c r="W48" s="36">
        <v>276.572</v>
      </c>
      <c r="X48" s="36">
        <v>180.73</v>
      </c>
      <c r="Y48" s="36">
        <v>145.458</v>
      </c>
      <c r="Z48" s="36">
        <v>95.841999999999999</v>
      </c>
      <c r="AA48" s="36">
        <v>31.939</v>
      </c>
      <c r="AB48" s="36">
        <v>1464.354</v>
      </c>
      <c r="AC48" s="36">
        <v>696.41099999999994</v>
      </c>
      <c r="AD48" s="36">
        <v>552.44899999999996</v>
      </c>
      <c r="AE48" s="36">
        <v>767.94299999999998</v>
      </c>
      <c r="AF48" s="36">
        <v>1243.163</v>
      </c>
      <c r="AG48" s="36">
        <v>565.49300000000005</v>
      </c>
      <c r="AH48" s="36">
        <v>451.71699999999998</v>
      </c>
      <c r="AI48" s="36">
        <v>677.67</v>
      </c>
      <c r="AJ48" s="36">
        <v>193.35300000000001</v>
      </c>
      <c r="AK48" s="36">
        <v>130.91800000000001</v>
      </c>
      <c r="AL48" s="36">
        <v>100.732</v>
      </c>
      <c r="AM48" s="36">
        <v>62.435000000000002</v>
      </c>
      <c r="AN48" s="36">
        <v>27.837</v>
      </c>
      <c r="AO48" s="36">
        <v>1199.9739999999999</v>
      </c>
      <c r="AP48" s="36">
        <v>549.42999999999995</v>
      </c>
      <c r="AQ48" s="36">
        <v>468.55399999999997</v>
      </c>
      <c r="AR48" s="36">
        <v>650.54399999999998</v>
      </c>
      <c r="AS48" s="36">
        <v>1001.373</v>
      </c>
      <c r="AT48" s="36">
        <v>421.26600000000002</v>
      </c>
      <c r="AU48" s="36">
        <v>358.23700000000002</v>
      </c>
      <c r="AV48" s="36">
        <v>580.10699999999997</v>
      </c>
      <c r="AW48" s="36">
        <v>179.77500000000001</v>
      </c>
      <c r="AX48" s="36">
        <v>128.16399999999999</v>
      </c>
      <c r="AY48" s="36">
        <v>110.31699999999999</v>
      </c>
      <c r="AZ48" s="36">
        <v>51.610999999999997</v>
      </c>
      <c r="BA48" s="36">
        <v>18.826000000000001</v>
      </c>
      <c r="BB48" s="36">
        <v>450.28300000000002</v>
      </c>
      <c r="BC48" s="36">
        <v>202.12700000000001</v>
      </c>
      <c r="BD48" s="36">
        <v>162.87700000000001</v>
      </c>
      <c r="BE48" s="36">
        <v>248.15600000000001</v>
      </c>
      <c r="BF48" s="36">
        <v>380.911</v>
      </c>
      <c r="BG48" s="36">
        <v>158.96799999999999</v>
      </c>
      <c r="BH48" s="36">
        <v>127.767</v>
      </c>
      <c r="BI48" s="36">
        <v>221.94399999999999</v>
      </c>
      <c r="BJ48" s="36">
        <v>65.463999999999999</v>
      </c>
      <c r="BK48" s="36">
        <v>43.16</v>
      </c>
      <c r="BL48" s="36">
        <v>35.11</v>
      </c>
      <c r="BM48" s="36">
        <v>22.305</v>
      </c>
      <c r="BN48" s="36">
        <v>3.9079999999999999</v>
      </c>
      <c r="BO48" s="36">
        <v>606.90499999999997</v>
      </c>
      <c r="BP48" s="36">
        <v>280.25700000000001</v>
      </c>
      <c r="BQ48" s="36">
        <v>237.49199999999999</v>
      </c>
      <c r="BR48" s="36">
        <v>326.64699999999999</v>
      </c>
      <c r="BS48" s="36">
        <v>510.66399999999999</v>
      </c>
      <c r="BT48" s="36">
        <v>225.02</v>
      </c>
      <c r="BU48" s="36">
        <v>189.655</v>
      </c>
      <c r="BV48" s="36">
        <v>285.64400000000001</v>
      </c>
      <c r="BW48" s="36">
        <v>83.527000000000001</v>
      </c>
      <c r="BX48" s="36">
        <v>55.237000000000002</v>
      </c>
      <c r="BY48" s="36">
        <v>47.835999999999999</v>
      </c>
      <c r="BZ48" s="36">
        <v>28.29</v>
      </c>
      <c r="CA48" s="36">
        <v>12.712999999999999</v>
      </c>
      <c r="CB48" s="36">
        <v>143.99299999999999</v>
      </c>
      <c r="CC48" s="36">
        <v>64.656000000000006</v>
      </c>
      <c r="CD48" s="36">
        <v>54.357999999999997</v>
      </c>
      <c r="CE48" s="36">
        <v>79.337000000000003</v>
      </c>
      <c r="CF48" s="36">
        <v>120.539</v>
      </c>
      <c r="CG48" s="36">
        <v>48.593000000000004</v>
      </c>
      <c r="CH48" s="36">
        <v>40.265999999999998</v>
      </c>
      <c r="CI48" s="36">
        <v>71.945999999999998</v>
      </c>
      <c r="CJ48" s="36">
        <v>21.974</v>
      </c>
      <c r="CK48" s="36">
        <v>16.062999999999999</v>
      </c>
      <c r="CL48" s="36">
        <v>14.092000000000001</v>
      </c>
      <c r="CM48" s="36">
        <v>5.91</v>
      </c>
      <c r="CN48" s="36">
        <v>1.48</v>
      </c>
      <c r="CO48" s="36">
        <v>54.936999999999998</v>
      </c>
      <c r="CP48" s="36">
        <v>28.923999999999999</v>
      </c>
      <c r="CQ48" s="36">
        <v>26.242000000000001</v>
      </c>
      <c r="CR48" s="36">
        <v>26.012</v>
      </c>
      <c r="CS48" s="36">
        <v>47.835999999999999</v>
      </c>
      <c r="CT48" s="36">
        <v>23.893999999999998</v>
      </c>
      <c r="CU48" s="36">
        <v>21.608000000000001</v>
      </c>
      <c r="CV48" s="36">
        <v>23.942</v>
      </c>
      <c r="CW48" s="36">
        <v>6.5359999999999996</v>
      </c>
      <c r="CX48" s="36">
        <v>5.03</v>
      </c>
      <c r="CY48" s="36">
        <v>4.6340000000000003</v>
      </c>
      <c r="CZ48" s="36">
        <v>1.506</v>
      </c>
      <c r="DA48" s="36">
        <v>0.56499999999999995</v>
      </c>
      <c r="DB48" s="36">
        <v>94.885000000000005</v>
      </c>
      <c r="DC48" s="36">
        <v>46.014000000000003</v>
      </c>
      <c r="DD48" s="36">
        <v>37.018000000000001</v>
      </c>
      <c r="DE48" s="36">
        <v>48.871000000000002</v>
      </c>
      <c r="DF48" s="36">
        <v>81.525000000000006</v>
      </c>
      <c r="DG48" s="36">
        <v>38.415999999999997</v>
      </c>
      <c r="DH48" s="36">
        <v>30.491</v>
      </c>
      <c r="DI48" s="36">
        <v>43.109000000000002</v>
      </c>
      <c r="DJ48" s="36">
        <v>11.622</v>
      </c>
      <c r="DK48" s="36">
        <v>7.5979999999999999</v>
      </c>
      <c r="DL48" s="36">
        <v>6.5270000000000001</v>
      </c>
      <c r="DM48" s="36">
        <v>4.024</v>
      </c>
      <c r="DN48" s="36">
        <v>1.738</v>
      </c>
    </row>
    <row r="49" spans="1:118">
      <c r="A49" s="10">
        <v>39965</v>
      </c>
      <c r="B49" s="36">
        <v>6058.4089999999997</v>
      </c>
      <c r="C49" s="36">
        <v>2791.38</v>
      </c>
      <c r="D49" s="36">
        <v>2308.9760000000001</v>
      </c>
      <c r="E49" s="36">
        <v>3267.0279999999998</v>
      </c>
      <c r="F49" s="36">
        <v>5087.1930000000002</v>
      </c>
      <c r="G49" s="36">
        <v>2227.0990000000002</v>
      </c>
      <c r="H49" s="36">
        <v>1841.0909999999999</v>
      </c>
      <c r="I49" s="36">
        <v>2860.0940000000001</v>
      </c>
      <c r="J49" s="36">
        <v>869.65200000000004</v>
      </c>
      <c r="K49" s="36">
        <v>564.28099999999995</v>
      </c>
      <c r="L49" s="36">
        <v>467.88499999999999</v>
      </c>
      <c r="M49" s="36">
        <v>305.37099999999998</v>
      </c>
      <c r="N49" s="36">
        <v>101.563</v>
      </c>
      <c r="O49" s="36">
        <v>1959.796</v>
      </c>
      <c r="P49" s="36">
        <v>907.60599999999999</v>
      </c>
      <c r="Q49" s="36">
        <v>748.72799999999995</v>
      </c>
      <c r="R49" s="36">
        <v>1052.191</v>
      </c>
      <c r="S49" s="36">
        <v>1638.518</v>
      </c>
      <c r="T49" s="36">
        <v>726.45299999999997</v>
      </c>
      <c r="U49" s="36">
        <v>602.90599999999995</v>
      </c>
      <c r="V49" s="36">
        <v>912.06500000000005</v>
      </c>
      <c r="W49" s="36">
        <v>292.02600000000001</v>
      </c>
      <c r="X49" s="36">
        <v>181.15299999999999</v>
      </c>
      <c r="Y49" s="36">
        <v>145.822</v>
      </c>
      <c r="Z49" s="36">
        <v>110.873</v>
      </c>
      <c r="AA49" s="36">
        <v>29.253</v>
      </c>
      <c r="AB49" s="36">
        <v>1485.8240000000001</v>
      </c>
      <c r="AC49" s="36">
        <v>692.78</v>
      </c>
      <c r="AD49" s="36">
        <v>558.87</v>
      </c>
      <c r="AE49" s="36">
        <v>793.04399999999998</v>
      </c>
      <c r="AF49" s="36">
        <v>1251.056</v>
      </c>
      <c r="AG49" s="36">
        <v>564.78200000000004</v>
      </c>
      <c r="AH49" s="36">
        <v>452.05599999999998</v>
      </c>
      <c r="AI49" s="36">
        <v>686.274</v>
      </c>
      <c r="AJ49" s="36">
        <v>207.27</v>
      </c>
      <c r="AK49" s="36">
        <v>127.998</v>
      </c>
      <c r="AL49" s="36">
        <v>106.815</v>
      </c>
      <c r="AM49" s="36">
        <v>79.272999999999996</v>
      </c>
      <c r="AN49" s="36">
        <v>27.497</v>
      </c>
      <c r="AO49" s="36">
        <v>1232.2560000000001</v>
      </c>
      <c r="AP49" s="36">
        <v>561.625</v>
      </c>
      <c r="AQ49" s="36">
        <v>476.07600000000002</v>
      </c>
      <c r="AR49" s="36">
        <v>670.63099999999997</v>
      </c>
      <c r="AS49" s="36">
        <v>1036.9090000000001</v>
      </c>
      <c r="AT49" s="36">
        <v>437.62599999999998</v>
      </c>
      <c r="AU49" s="36">
        <v>368.69600000000003</v>
      </c>
      <c r="AV49" s="36">
        <v>599.28300000000002</v>
      </c>
      <c r="AW49" s="36">
        <v>173.28</v>
      </c>
      <c r="AX49" s="36">
        <v>123.999</v>
      </c>
      <c r="AY49" s="36">
        <v>107.38</v>
      </c>
      <c r="AZ49" s="36">
        <v>49.280999999999999</v>
      </c>
      <c r="BA49" s="36">
        <v>22.067</v>
      </c>
      <c r="BB49" s="36">
        <v>456.13299999999998</v>
      </c>
      <c r="BC49" s="36">
        <v>200.25399999999999</v>
      </c>
      <c r="BD49" s="36">
        <v>163.91800000000001</v>
      </c>
      <c r="BE49" s="36">
        <v>255.88</v>
      </c>
      <c r="BF49" s="36">
        <v>378.61700000000002</v>
      </c>
      <c r="BG49" s="36">
        <v>153.62</v>
      </c>
      <c r="BH49" s="36">
        <v>126.11</v>
      </c>
      <c r="BI49" s="36">
        <v>224.99700000000001</v>
      </c>
      <c r="BJ49" s="36">
        <v>70.444000000000003</v>
      </c>
      <c r="BK49" s="36">
        <v>46.634</v>
      </c>
      <c r="BL49" s="36">
        <v>37.808999999999997</v>
      </c>
      <c r="BM49" s="36">
        <v>23.81</v>
      </c>
      <c r="BN49" s="36">
        <v>7.0730000000000004</v>
      </c>
      <c r="BO49" s="36">
        <v>625.83299999999997</v>
      </c>
      <c r="BP49" s="36">
        <v>286.84100000000001</v>
      </c>
      <c r="BQ49" s="36">
        <v>242.876</v>
      </c>
      <c r="BR49" s="36">
        <v>338.99200000000002</v>
      </c>
      <c r="BS49" s="36">
        <v>530.70899999999995</v>
      </c>
      <c r="BT49" s="36">
        <v>233.02099999999999</v>
      </c>
      <c r="BU49" s="36">
        <v>198.434</v>
      </c>
      <c r="BV49" s="36">
        <v>297.68799999999999</v>
      </c>
      <c r="BW49" s="36">
        <v>82.759</v>
      </c>
      <c r="BX49" s="36">
        <v>53.82</v>
      </c>
      <c r="BY49" s="36">
        <v>44.441000000000003</v>
      </c>
      <c r="BZ49" s="36">
        <v>28.939</v>
      </c>
      <c r="CA49" s="36">
        <v>12.365</v>
      </c>
      <c r="CB49" s="36">
        <v>144.434</v>
      </c>
      <c r="CC49" s="36">
        <v>63.954000000000001</v>
      </c>
      <c r="CD49" s="36">
        <v>54.146000000000001</v>
      </c>
      <c r="CE49" s="36">
        <v>80.48</v>
      </c>
      <c r="CF49" s="36">
        <v>122.497</v>
      </c>
      <c r="CG49" s="36">
        <v>49.037999999999997</v>
      </c>
      <c r="CH49" s="36">
        <v>40.758000000000003</v>
      </c>
      <c r="CI49" s="36">
        <v>73.459999999999994</v>
      </c>
      <c r="CJ49" s="36">
        <v>20.462</v>
      </c>
      <c r="CK49" s="36">
        <v>14.917</v>
      </c>
      <c r="CL49" s="36">
        <v>13.388</v>
      </c>
      <c r="CM49" s="36">
        <v>5.5449999999999999</v>
      </c>
      <c r="CN49" s="36">
        <v>1.4750000000000001</v>
      </c>
      <c r="CO49" s="36">
        <v>56.067</v>
      </c>
      <c r="CP49" s="36">
        <v>30.067</v>
      </c>
      <c r="CQ49" s="36">
        <v>26.945</v>
      </c>
      <c r="CR49" s="36">
        <v>26</v>
      </c>
      <c r="CS49" s="36">
        <v>46.84</v>
      </c>
      <c r="CT49" s="36">
        <v>24.08</v>
      </c>
      <c r="CU49" s="36">
        <v>21.350999999999999</v>
      </c>
      <c r="CV49" s="36">
        <v>22.76</v>
      </c>
      <c r="CW49" s="36">
        <v>8.3230000000000004</v>
      </c>
      <c r="CX49" s="36">
        <v>5.9870000000000001</v>
      </c>
      <c r="CY49" s="36">
        <v>5.5940000000000003</v>
      </c>
      <c r="CZ49" s="36">
        <v>2.3359999999999999</v>
      </c>
      <c r="DA49" s="36">
        <v>0.90400000000000003</v>
      </c>
      <c r="DB49" s="36">
        <v>98.064999999999998</v>
      </c>
      <c r="DC49" s="36">
        <v>48.253</v>
      </c>
      <c r="DD49" s="36">
        <v>37.417000000000002</v>
      </c>
      <c r="DE49" s="36">
        <v>49.811999999999998</v>
      </c>
      <c r="DF49" s="36">
        <v>82.046999999999997</v>
      </c>
      <c r="DG49" s="36">
        <v>38.478999999999999</v>
      </c>
      <c r="DH49" s="36">
        <v>30.780999999999999</v>
      </c>
      <c r="DI49" s="36">
        <v>43.567</v>
      </c>
      <c r="DJ49" s="36">
        <v>15.089</v>
      </c>
      <c r="DK49" s="36">
        <v>9.7739999999999991</v>
      </c>
      <c r="DL49" s="36">
        <v>6.6360000000000001</v>
      </c>
      <c r="DM49" s="36">
        <v>5.3150000000000004</v>
      </c>
      <c r="DN49" s="36">
        <v>0.92900000000000005</v>
      </c>
    </row>
    <row r="50" spans="1:118">
      <c r="A50" s="10">
        <v>40330</v>
      </c>
      <c r="B50" s="36">
        <v>6159.4790000000003</v>
      </c>
      <c r="C50" s="36">
        <v>2850.27</v>
      </c>
      <c r="D50" s="36">
        <v>2344.0149999999999</v>
      </c>
      <c r="E50" s="36">
        <v>3309.2089999999998</v>
      </c>
      <c r="F50" s="36">
        <v>5158.82</v>
      </c>
      <c r="G50" s="36">
        <v>2266.3850000000002</v>
      </c>
      <c r="H50" s="36">
        <v>1873.72</v>
      </c>
      <c r="I50" s="36">
        <v>2892.4349999999999</v>
      </c>
      <c r="J50" s="36">
        <v>896.07100000000003</v>
      </c>
      <c r="K50" s="36">
        <v>583.88499999999999</v>
      </c>
      <c r="L50" s="36">
        <v>470.29399999999998</v>
      </c>
      <c r="M50" s="36">
        <v>312.18599999999998</v>
      </c>
      <c r="N50" s="36">
        <v>104.58799999999999</v>
      </c>
      <c r="O50" s="36">
        <v>1994.5920000000001</v>
      </c>
      <c r="P50" s="36">
        <v>928.64</v>
      </c>
      <c r="Q50" s="36">
        <v>758.93</v>
      </c>
      <c r="R50" s="36">
        <v>1065.952</v>
      </c>
      <c r="S50" s="36">
        <v>1643.155</v>
      </c>
      <c r="T50" s="36">
        <v>724.22799999999995</v>
      </c>
      <c r="U50" s="36">
        <v>595.01099999999997</v>
      </c>
      <c r="V50" s="36">
        <v>918.92700000000002</v>
      </c>
      <c r="W50" s="36">
        <v>321.68299999999999</v>
      </c>
      <c r="X50" s="36">
        <v>204.41200000000001</v>
      </c>
      <c r="Y50" s="36">
        <v>163.91900000000001</v>
      </c>
      <c r="Z50" s="36">
        <v>117.27</v>
      </c>
      <c r="AA50" s="36">
        <v>29.754999999999999</v>
      </c>
      <c r="AB50" s="36">
        <v>1510.7059999999999</v>
      </c>
      <c r="AC50" s="36">
        <v>709.65300000000002</v>
      </c>
      <c r="AD50" s="36">
        <v>568.67700000000002</v>
      </c>
      <c r="AE50" s="36">
        <v>801.053</v>
      </c>
      <c r="AF50" s="36">
        <v>1266.114</v>
      </c>
      <c r="AG50" s="36">
        <v>579.31100000000004</v>
      </c>
      <c r="AH50" s="36">
        <v>469.44</v>
      </c>
      <c r="AI50" s="36">
        <v>686.803</v>
      </c>
      <c r="AJ50" s="36">
        <v>210.56399999999999</v>
      </c>
      <c r="AK50" s="36">
        <v>130.34200000000001</v>
      </c>
      <c r="AL50" s="36">
        <v>99.236999999999995</v>
      </c>
      <c r="AM50" s="36">
        <v>80.221999999999994</v>
      </c>
      <c r="AN50" s="36">
        <v>34.027000000000001</v>
      </c>
      <c r="AO50" s="36">
        <v>1248.663</v>
      </c>
      <c r="AP50" s="36">
        <v>567.65499999999997</v>
      </c>
      <c r="AQ50" s="36">
        <v>483.99599999999998</v>
      </c>
      <c r="AR50" s="36">
        <v>681.00800000000004</v>
      </c>
      <c r="AS50" s="36">
        <v>1057.799</v>
      </c>
      <c r="AT50" s="36">
        <v>449.005</v>
      </c>
      <c r="AU50" s="36">
        <v>381.69299999999998</v>
      </c>
      <c r="AV50" s="36">
        <v>608.79300000000001</v>
      </c>
      <c r="AW50" s="36">
        <v>171.43799999999999</v>
      </c>
      <c r="AX50" s="36">
        <v>118.65</v>
      </c>
      <c r="AY50" s="36">
        <v>102.30200000000001</v>
      </c>
      <c r="AZ50" s="36">
        <v>52.787999999999997</v>
      </c>
      <c r="BA50" s="36">
        <v>19.427</v>
      </c>
      <c r="BB50" s="36">
        <v>458.46499999999997</v>
      </c>
      <c r="BC50" s="36">
        <v>205.65899999999999</v>
      </c>
      <c r="BD50" s="36">
        <v>165.434</v>
      </c>
      <c r="BE50" s="36">
        <v>252.80600000000001</v>
      </c>
      <c r="BF50" s="36">
        <v>385.67200000000003</v>
      </c>
      <c r="BG50" s="36">
        <v>162.779</v>
      </c>
      <c r="BH50" s="36">
        <v>130.38900000000001</v>
      </c>
      <c r="BI50" s="36">
        <v>222.893</v>
      </c>
      <c r="BJ50" s="36">
        <v>66.694000000000003</v>
      </c>
      <c r="BK50" s="36">
        <v>42.88</v>
      </c>
      <c r="BL50" s="36">
        <v>35.045999999999999</v>
      </c>
      <c r="BM50" s="36">
        <v>23.814</v>
      </c>
      <c r="BN50" s="36">
        <v>6.0979999999999999</v>
      </c>
      <c r="BO50" s="36">
        <v>644.4</v>
      </c>
      <c r="BP50" s="36">
        <v>295.274</v>
      </c>
      <c r="BQ50" s="36">
        <v>247.88499999999999</v>
      </c>
      <c r="BR50" s="36">
        <v>349.12599999999998</v>
      </c>
      <c r="BS50" s="36">
        <v>550.83399999999995</v>
      </c>
      <c r="BT50" s="36">
        <v>238.61</v>
      </c>
      <c r="BU50" s="36">
        <v>202.38</v>
      </c>
      <c r="BV50" s="36">
        <v>312.22399999999999</v>
      </c>
      <c r="BW50" s="36">
        <v>83.046999999999997</v>
      </c>
      <c r="BX50" s="36">
        <v>56.664000000000001</v>
      </c>
      <c r="BY50" s="36">
        <v>45.506</v>
      </c>
      <c r="BZ50" s="36">
        <v>26.382999999999999</v>
      </c>
      <c r="CA50" s="36">
        <v>10.519</v>
      </c>
      <c r="CB50" s="36">
        <v>145.62100000000001</v>
      </c>
      <c r="CC50" s="36">
        <v>64.733000000000004</v>
      </c>
      <c r="CD50" s="36">
        <v>54.298000000000002</v>
      </c>
      <c r="CE50" s="36">
        <v>80.888000000000005</v>
      </c>
      <c r="CF50" s="36">
        <v>121.339</v>
      </c>
      <c r="CG50" s="36">
        <v>48.381</v>
      </c>
      <c r="CH50" s="36">
        <v>40.703000000000003</v>
      </c>
      <c r="CI50" s="36">
        <v>72.957999999999998</v>
      </c>
      <c r="CJ50" s="36">
        <v>22.248999999999999</v>
      </c>
      <c r="CK50" s="36">
        <v>16.352</v>
      </c>
      <c r="CL50" s="36">
        <v>13.595000000000001</v>
      </c>
      <c r="CM50" s="36">
        <v>5.8970000000000002</v>
      </c>
      <c r="CN50" s="36">
        <v>2.0329999999999999</v>
      </c>
      <c r="CO50" s="36">
        <v>57.399000000000001</v>
      </c>
      <c r="CP50" s="36">
        <v>29.789000000000001</v>
      </c>
      <c r="CQ50" s="36">
        <v>26.811</v>
      </c>
      <c r="CR50" s="36">
        <v>27.611000000000001</v>
      </c>
      <c r="CS50" s="36">
        <v>49.24</v>
      </c>
      <c r="CT50" s="36">
        <v>25.266999999999999</v>
      </c>
      <c r="CU50" s="36">
        <v>22.760999999999999</v>
      </c>
      <c r="CV50" s="36">
        <v>23.974</v>
      </c>
      <c r="CW50" s="36">
        <v>7.3090000000000002</v>
      </c>
      <c r="CX50" s="36">
        <v>4.5220000000000002</v>
      </c>
      <c r="CY50" s="36">
        <v>4.05</v>
      </c>
      <c r="CZ50" s="36">
        <v>2.786</v>
      </c>
      <c r="DA50" s="36">
        <v>0.85099999999999998</v>
      </c>
      <c r="DB50" s="36">
        <v>99.632999999999996</v>
      </c>
      <c r="DC50" s="36">
        <v>48.866999999999997</v>
      </c>
      <c r="DD50" s="36">
        <v>37.982999999999997</v>
      </c>
      <c r="DE50" s="36">
        <v>50.765999999999998</v>
      </c>
      <c r="DF50" s="36">
        <v>84.665999999999997</v>
      </c>
      <c r="DG50" s="36">
        <v>38.804000000000002</v>
      </c>
      <c r="DH50" s="36">
        <v>31.344000000000001</v>
      </c>
      <c r="DI50" s="36">
        <v>45.862000000000002</v>
      </c>
      <c r="DJ50" s="36">
        <v>13.087999999999999</v>
      </c>
      <c r="DK50" s="36">
        <v>10.063000000000001</v>
      </c>
      <c r="DL50" s="36">
        <v>6.6390000000000002</v>
      </c>
      <c r="DM50" s="36">
        <v>3.0249999999999999</v>
      </c>
      <c r="DN50" s="36">
        <v>1.879</v>
      </c>
    </row>
    <row r="51" spans="1:118">
      <c r="A51" s="10">
        <v>40695</v>
      </c>
      <c r="B51" s="36">
        <v>6250.2349999999997</v>
      </c>
      <c r="C51" s="36">
        <v>2913.123</v>
      </c>
      <c r="D51" s="36">
        <v>2367.9270000000001</v>
      </c>
      <c r="E51" s="36">
        <v>3337.1120000000001</v>
      </c>
      <c r="F51" s="36">
        <v>5251.8869999999997</v>
      </c>
      <c r="G51" s="36">
        <v>2306.5169999999998</v>
      </c>
      <c r="H51" s="36">
        <v>1883.0809999999999</v>
      </c>
      <c r="I51" s="36">
        <v>2945.37</v>
      </c>
      <c r="J51" s="36">
        <v>902.08399999999995</v>
      </c>
      <c r="K51" s="36">
        <v>606.60599999999999</v>
      </c>
      <c r="L51" s="36">
        <v>484.846</v>
      </c>
      <c r="M51" s="36">
        <v>295.47800000000001</v>
      </c>
      <c r="N51" s="36">
        <v>96.263999999999996</v>
      </c>
      <c r="O51" s="36">
        <v>2012.5940000000001</v>
      </c>
      <c r="P51" s="36">
        <v>939.61099999999999</v>
      </c>
      <c r="Q51" s="36">
        <v>762.31200000000001</v>
      </c>
      <c r="R51" s="36">
        <v>1072.982</v>
      </c>
      <c r="S51" s="36">
        <v>1684.39</v>
      </c>
      <c r="T51" s="36">
        <v>744.09900000000005</v>
      </c>
      <c r="U51" s="36">
        <v>603.73699999999997</v>
      </c>
      <c r="V51" s="36">
        <v>940.29100000000005</v>
      </c>
      <c r="W51" s="36">
        <v>298.82100000000003</v>
      </c>
      <c r="X51" s="36">
        <v>195.512</v>
      </c>
      <c r="Y51" s="36">
        <v>158.57499999999999</v>
      </c>
      <c r="Z51" s="36">
        <v>103.309</v>
      </c>
      <c r="AA51" s="36">
        <v>29.382999999999999</v>
      </c>
      <c r="AB51" s="36">
        <v>1538.24</v>
      </c>
      <c r="AC51" s="36">
        <v>725.28099999999995</v>
      </c>
      <c r="AD51" s="36">
        <v>576.07399999999996</v>
      </c>
      <c r="AE51" s="36">
        <v>812.95899999999995</v>
      </c>
      <c r="AF51" s="36">
        <v>1290.346</v>
      </c>
      <c r="AG51" s="36">
        <v>582.57899999999995</v>
      </c>
      <c r="AH51" s="36">
        <v>469.84500000000003</v>
      </c>
      <c r="AI51" s="36">
        <v>707.76700000000005</v>
      </c>
      <c r="AJ51" s="36">
        <v>221.096</v>
      </c>
      <c r="AK51" s="36">
        <v>142.703</v>
      </c>
      <c r="AL51" s="36">
        <v>106.23</v>
      </c>
      <c r="AM51" s="36">
        <v>78.394000000000005</v>
      </c>
      <c r="AN51" s="36">
        <v>26.797000000000001</v>
      </c>
      <c r="AO51" s="36">
        <v>1273.6369999999999</v>
      </c>
      <c r="AP51" s="36">
        <v>593.14800000000002</v>
      </c>
      <c r="AQ51" s="36">
        <v>491.755</v>
      </c>
      <c r="AR51" s="36">
        <v>680.48900000000003</v>
      </c>
      <c r="AS51" s="36">
        <v>1064.472</v>
      </c>
      <c r="AT51" s="36">
        <v>456.11500000000001</v>
      </c>
      <c r="AU51" s="36">
        <v>378.072</v>
      </c>
      <c r="AV51" s="36">
        <v>608.35699999999997</v>
      </c>
      <c r="AW51" s="36">
        <v>187.46600000000001</v>
      </c>
      <c r="AX51" s="36">
        <v>137.03299999999999</v>
      </c>
      <c r="AY51" s="36">
        <v>113.68300000000001</v>
      </c>
      <c r="AZ51" s="36">
        <v>50.433</v>
      </c>
      <c r="BA51" s="36">
        <v>21.699000000000002</v>
      </c>
      <c r="BB51" s="36">
        <v>462.55799999999999</v>
      </c>
      <c r="BC51" s="36">
        <v>209.01</v>
      </c>
      <c r="BD51" s="36">
        <v>166.37799999999999</v>
      </c>
      <c r="BE51" s="36">
        <v>253.548</v>
      </c>
      <c r="BF51" s="36">
        <v>390.14100000000002</v>
      </c>
      <c r="BG51" s="36">
        <v>162.292</v>
      </c>
      <c r="BH51" s="36">
        <v>130.08600000000001</v>
      </c>
      <c r="BI51" s="36">
        <v>227.84899999999999</v>
      </c>
      <c r="BJ51" s="36">
        <v>67.813000000000002</v>
      </c>
      <c r="BK51" s="36">
        <v>46.718000000000004</v>
      </c>
      <c r="BL51" s="36">
        <v>36.292999999999999</v>
      </c>
      <c r="BM51" s="36">
        <v>21.094999999999999</v>
      </c>
      <c r="BN51" s="36">
        <v>4.6029999999999998</v>
      </c>
      <c r="BO51" s="36">
        <v>654.49300000000005</v>
      </c>
      <c r="BP51" s="36">
        <v>303.209</v>
      </c>
      <c r="BQ51" s="36">
        <v>251.93199999999999</v>
      </c>
      <c r="BR51" s="36">
        <v>351.28399999999999</v>
      </c>
      <c r="BS51" s="36">
        <v>562.53700000000003</v>
      </c>
      <c r="BT51" s="36">
        <v>250.02799999999999</v>
      </c>
      <c r="BU51" s="36">
        <v>207.649</v>
      </c>
      <c r="BV51" s="36">
        <v>312.50900000000001</v>
      </c>
      <c r="BW51" s="36">
        <v>82.391000000000005</v>
      </c>
      <c r="BX51" s="36">
        <v>53.180999999999997</v>
      </c>
      <c r="BY51" s="36">
        <v>44.283000000000001</v>
      </c>
      <c r="BZ51" s="36">
        <v>29.21</v>
      </c>
      <c r="CA51" s="36">
        <v>9.5649999999999995</v>
      </c>
      <c r="CB51" s="36">
        <v>148.05699999999999</v>
      </c>
      <c r="CC51" s="36">
        <v>63.357999999999997</v>
      </c>
      <c r="CD51" s="36">
        <v>53.445999999999998</v>
      </c>
      <c r="CE51" s="36">
        <v>84.698999999999998</v>
      </c>
      <c r="CF51" s="36">
        <v>124.336</v>
      </c>
      <c r="CG51" s="36">
        <v>47.02</v>
      </c>
      <c r="CH51" s="36">
        <v>39.756999999999998</v>
      </c>
      <c r="CI51" s="36">
        <v>77.316000000000003</v>
      </c>
      <c r="CJ51" s="36">
        <v>21.94</v>
      </c>
      <c r="CK51" s="36">
        <v>16.338000000000001</v>
      </c>
      <c r="CL51" s="36">
        <v>13.689</v>
      </c>
      <c r="CM51" s="36">
        <v>5.6020000000000003</v>
      </c>
      <c r="CN51" s="36">
        <v>1.7809999999999999</v>
      </c>
      <c r="CO51" s="36">
        <v>57.790999999999997</v>
      </c>
      <c r="CP51" s="36">
        <v>30.454000000000001</v>
      </c>
      <c r="CQ51" s="36">
        <v>27.327999999999999</v>
      </c>
      <c r="CR51" s="36">
        <v>27.337</v>
      </c>
      <c r="CS51" s="36">
        <v>48.579000000000001</v>
      </c>
      <c r="CT51" s="36">
        <v>24.248999999999999</v>
      </c>
      <c r="CU51" s="36">
        <v>21.669</v>
      </c>
      <c r="CV51" s="36">
        <v>24.33</v>
      </c>
      <c r="CW51" s="36">
        <v>8.5410000000000004</v>
      </c>
      <c r="CX51" s="36">
        <v>6.2050000000000001</v>
      </c>
      <c r="CY51" s="36">
        <v>5.6589999999999998</v>
      </c>
      <c r="CZ51" s="36">
        <v>2.3359999999999999</v>
      </c>
      <c r="DA51" s="36">
        <v>0.67100000000000004</v>
      </c>
      <c r="DB51" s="36">
        <v>102.866</v>
      </c>
      <c r="DC51" s="36">
        <v>49.051000000000002</v>
      </c>
      <c r="DD51" s="36">
        <v>38.701000000000001</v>
      </c>
      <c r="DE51" s="36">
        <v>53.814999999999998</v>
      </c>
      <c r="DF51" s="36">
        <v>87.084999999999994</v>
      </c>
      <c r="DG51" s="36">
        <v>40.134999999999998</v>
      </c>
      <c r="DH51" s="36">
        <v>32.265999999999998</v>
      </c>
      <c r="DI51" s="36">
        <v>46.95</v>
      </c>
      <c r="DJ51" s="36">
        <v>14.016</v>
      </c>
      <c r="DK51" s="36">
        <v>8.9160000000000004</v>
      </c>
      <c r="DL51" s="36">
        <v>6.4349999999999996</v>
      </c>
      <c r="DM51" s="36">
        <v>5.101</v>
      </c>
      <c r="DN51" s="36">
        <v>1.7649999999999999</v>
      </c>
    </row>
    <row r="52" spans="1:118">
      <c r="A52" s="10">
        <v>41061</v>
      </c>
      <c r="B52" s="36">
        <v>6352.3140000000003</v>
      </c>
      <c r="C52" s="36">
        <v>2971.248</v>
      </c>
      <c r="D52" s="36">
        <v>2406.7600000000002</v>
      </c>
      <c r="E52" s="36">
        <v>3381.0659999999998</v>
      </c>
      <c r="F52" s="36">
        <v>5329.7929999999997</v>
      </c>
      <c r="G52" s="36">
        <v>2352.4389999999999</v>
      </c>
      <c r="H52" s="36">
        <v>1921.5260000000001</v>
      </c>
      <c r="I52" s="36">
        <v>2977.3539999999998</v>
      </c>
      <c r="J52" s="36">
        <v>924.97699999999998</v>
      </c>
      <c r="K52" s="36">
        <v>618.80799999999999</v>
      </c>
      <c r="L52" s="36">
        <v>485.23399999999998</v>
      </c>
      <c r="M52" s="36">
        <v>306.16899999999998</v>
      </c>
      <c r="N52" s="36">
        <v>97.543000000000006</v>
      </c>
      <c r="O52" s="36">
        <v>2031.249</v>
      </c>
      <c r="P52" s="36">
        <v>962.92100000000005</v>
      </c>
      <c r="Q52" s="36">
        <v>771.54899999999998</v>
      </c>
      <c r="R52" s="36">
        <v>1068.328</v>
      </c>
      <c r="S52" s="36">
        <v>1695.759</v>
      </c>
      <c r="T52" s="36">
        <v>765.95699999999999</v>
      </c>
      <c r="U52" s="36">
        <v>617.99</v>
      </c>
      <c r="V52" s="36">
        <v>929.80200000000002</v>
      </c>
      <c r="W52" s="36">
        <v>307.96899999999999</v>
      </c>
      <c r="X52" s="36">
        <v>196.96299999999999</v>
      </c>
      <c r="Y52" s="36">
        <v>153.56</v>
      </c>
      <c r="Z52" s="36">
        <v>111.006</v>
      </c>
      <c r="AA52" s="36">
        <v>27.52</v>
      </c>
      <c r="AB52" s="36">
        <v>1562.9559999999999</v>
      </c>
      <c r="AC52" s="36">
        <v>736.74400000000003</v>
      </c>
      <c r="AD52" s="36">
        <v>585.18499999999995</v>
      </c>
      <c r="AE52" s="36">
        <v>826.21199999999999</v>
      </c>
      <c r="AF52" s="36">
        <v>1316.837</v>
      </c>
      <c r="AG52" s="36">
        <v>593.42499999999995</v>
      </c>
      <c r="AH52" s="36">
        <v>478.36799999999999</v>
      </c>
      <c r="AI52" s="36">
        <v>723.41200000000003</v>
      </c>
      <c r="AJ52" s="36">
        <v>220.15700000000001</v>
      </c>
      <c r="AK52" s="36">
        <v>143.31899999999999</v>
      </c>
      <c r="AL52" s="36">
        <v>106.81699999999999</v>
      </c>
      <c r="AM52" s="36">
        <v>76.838999999999999</v>
      </c>
      <c r="AN52" s="36">
        <v>25.962</v>
      </c>
      <c r="AO52" s="36">
        <v>1293.471</v>
      </c>
      <c r="AP52" s="36">
        <v>594.10400000000004</v>
      </c>
      <c r="AQ52" s="36">
        <v>498.63600000000002</v>
      </c>
      <c r="AR52" s="36">
        <v>699.36699999999996</v>
      </c>
      <c r="AS52" s="36">
        <v>1084.537</v>
      </c>
      <c r="AT52" s="36">
        <v>460.04199999999997</v>
      </c>
      <c r="AU52" s="36">
        <v>388.31</v>
      </c>
      <c r="AV52" s="36">
        <v>624.495</v>
      </c>
      <c r="AW52" s="36">
        <v>187.56700000000001</v>
      </c>
      <c r="AX52" s="36">
        <v>134.06200000000001</v>
      </c>
      <c r="AY52" s="36">
        <v>110.32599999999999</v>
      </c>
      <c r="AZ52" s="36">
        <v>53.505000000000003</v>
      </c>
      <c r="BA52" s="36">
        <v>21.366</v>
      </c>
      <c r="BB52" s="36">
        <v>469.09699999999998</v>
      </c>
      <c r="BC52" s="36">
        <v>212.11699999999999</v>
      </c>
      <c r="BD52" s="36">
        <v>167.71899999999999</v>
      </c>
      <c r="BE52" s="36">
        <v>256.98099999999999</v>
      </c>
      <c r="BF52" s="36">
        <v>391.33699999999999</v>
      </c>
      <c r="BG52" s="36">
        <v>165.11799999999999</v>
      </c>
      <c r="BH52" s="36">
        <v>131.36699999999999</v>
      </c>
      <c r="BI52" s="36">
        <v>226.21799999999999</v>
      </c>
      <c r="BJ52" s="36">
        <v>68.561999999999998</v>
      </c>
      <c r="BK52" s="36">
        <v>46.997999999999998</v>
      </c>
      <c r="BL52" s="36">
        <v>36.351999999999997</v>
      </c>
      <c r="BM52" s="36">
        <v>21.562999999999999</v>
      </c>
      <c r="BN52" s="36">
        <v>9.1989999999999998</v>
      </c>
      <c r="BO52" s="36">
        <v>682.81</v>
      </c>
      <c r="BP52" s="36">
        <v>319.25799999999998</v>
      </c>
      <c r="BQ52" s="36">
        <v>261.46699999999998</v>
      </c>
      <c r="BR52" s="36">
        <v>363.55200000000002</v>
      </c>
      <c r="BS52" s="36">
        <v>581.11900000000003</v>
      </c>
      <c r="BT52" s="36">
        <v>256.93</v>
      </c>
      <c r="BU52" s="36">
        <v>211.13499999999999</v>
      </c>
      <c r="BV52" s="36">
        <v>324.19</v>
      </c>
      <c r="BW52" s="36">
        <v>91.144000000000005</v>
      </c>
      <c r="BX52" s="36">
        <v>62.328000000000003</v>
      </c>
      <c r="BY52" s="36">
        <v>50.332000000000001</v>
      </c>
      <c r="BZ52" s="36">
        <v>28.815999999999999</v>
      </c>
      <c r="CA52" s="36">
        <v>10.547000000000001</v>
      </c>
      <c r="CB52" s="36">
        <v>148.762</v>
      </c>
      <c r="CC52" s="36">
        <v>65.296000000000006</v>
      </c>
      <c r="CD52" s="36">
        <v>53.697000000000003</v>
      </c>
      <c r="CE52" s="36">
        <v>83.465999999999994</v>
      </c>
      <c r="CF52" s="36">
        <v>123.851</v>
      </c>
      <c r="CG52" s="36">
        <v>48.561999999999998</v>
      </c>
      <c r="CH52" s="36">
        <v>40.228999999999999</v>
      </c>
      <c r="CI52" s="36">
        <v>75.289000000000001</v>
      </c>
      <c r="CJ52" s="36">
        <v>23.882999999999999</v>
      </c>
      <c r="CK52" s="36">
        <v>16.734000000000002</v>
      </c>
      <c r="CL52" s="36">
        <v>13.468</v>
      </c>
      <c r="CM52" s="36">
        <v>7.149</v>
      </c>
      <c r="CN52" s="36">
        <v>1.0289999999999999</v>
      </c>
      <c r="CO52" s="36">
        <v>61.837000000000003</v>
      </c>
      <c r="CP52" s="36">
        <v>31.782</v>
      </c>
      <c r="CQ52" s="36">
        <v>28.295999999999999</v>
      </c>
      <c r="CR52" s="36">
        <v>30.056000000000001</v>
      </c>
      <c r="CS52" s="36">
        <v>51.621000000000002</v>
      </c>
      <c r="CT52" s="36">
        <v>24.565999999999999</v>
      </c>
      <c r="CU52" s="36">
        <v>22.286999999999999</v>
      </c>
      <c r="CV52" s="36">
        <v>27.056000000000001</v>
      </c>
      <c r="CW52" s="36">
        <v>9.5440000000000005</v>
      </c>
      <c r="CX52" s="36">
        <v>7.2160000000000002</v>
      </c>
      <c r="CY52" s="36">
        <v>6.0090000000000003</v>
      </c>
      <c r="CZ52" s="36">
        <v>2.3279999999999998</v>
      </c>
      <c r="DA52" s="36">
        <v>0.67300000000000004</v>
      </c>
      <c r="DB52" s="36">
        <v>102.131</v>
      </c>
      <c r="DC52" s="36">
        <v>49.027000000000001</v>
      </c>
      <c r="DD52" s="36">
        <v>40.21</v>
      </c>
      <c r="DE52" s="36">
        <v>53.103999999999999</v>
      </c>
      <c r="DF52" s="36">
        <v>84.731999999999999</v>
      </c>
      <c r="DG52" s="36">
        <v>37.838999999999999</v>
      </c>
      <c r="DH52" s="36">
        <v>31.84</v>
      </c>
      <c r="DI52" s="36">
        <v>46.892000000000003</v>
      </c>
      <c r="DJ52" s="36">
        <v>16.151</v>
      </c>
      <c r="DK52" s="36">
        <v>11.188000000000001</v>
      </c>
      <c r="DL52" s="36">
        <v>8.3699999999999992</v>
      </c>
      <c r="DM52" s="36">
        <v>4.9630000000000001</v>
      </c>
      <c r="DN52" s="36">
        <v>1.248</v>
      </c>
    </row>
    <row r="53" spans="1:118">
      <c r="A53" s="10">
        <v>41426</v>
      </c>
      <c r="B53" s="36">
        <v>6485.24</v>
      </c>
      <c r="C53" s="36">
        <v>3000.8490000000002</v>
      </c>
      <c r="D53" s="36">
        <v>2447.002</v>
      </c>
      <c r="E53" s="36">
        <v>3484.3919999999998</v>
      </c>
      <c r="F53" s="36">
        <v>5439.2049999999999</v>
      </c>
      <c r="G53" s="36">
        <v>2382.6840000000002</v>
      </c>
      <c r="H53" s="36">
        <v>1953.914</v>
      </c>
      <c r="I53" s="36">
        <v>3056.52</v>
      </c>
      <c r="J53" s="36">
        <v>936.24900000000002</v>
      </c>
      <c r="K53" s="36">
        <v>618.16399999999999</v>
      </c>
      <c r="L53" s="36">
        <v>493.08699999999999</v>
      </c>
      <c r="M53" s="36">
        <v>318.08499999999998</v>
      </c>
      <c r="N53" s="36">
        <v>109.78700000000001</v>
      </c>
      <c r="O53" s="36">
        <v>2061.4569999999999</v>
      </c>
      <c r="P53" s="36">
        <v>961.74800000000005</v>
      </c>
      <c r="Q53" s="36">
        <v>781.07100000000003</v>
      </c>
      <c r="R53" s="36">
        <v>1099.7090000000001</v>
      </c>
      <c r="S53" s="36">
        <v>1707.0139999999999</v>
      </c>
      <c r="T53" s="36">
        <v>757.91600000000005</v>
      </c>
      <c r="U53" s="36">
        <v>625.13400000000001</v>
      </c>
      <c r="V53" s="36">
        <v>949.09799999999996</v>
      </c>
      <c r="W53" s="36">
        <v>316.70800000000003</v>
      </c>
      <c r="X53" s="36">
        <v>203.83199999999999</v>
      </c>
      <c r="Y53" s="36">
        <v>155.93700000000001</v>
      </c>
      <c r="Z53" s="36">
        <v>112.875</v>
      </c>
      <c r="AA53" s="36">
        <v>37.735999999999997</v>
      </c>
      <c r="AB53" s="36">
        <v>1604.8520000000001</v>
      </c>
      <c r="AC53" s="36">
        <v>757.48900000000003</v>
      </c>
      <c r="AD53" s="36">
        <v>598.56100000000004</v>
      </c>
      <c r="AE53" s="36">
        <v>847.36300000000006</v>
      </c>
      <c r="AF53" s="36">
        <v>1362.2809999999999</v>
      </c>
      <c r="AG53" s="36">
        <v>615.84900000000005</v>
      </c>
      <c r="AH53" s="36">
        <v>493.71300000000002</v>
      </c>
      <c r="AI53" s="36">
        <v>746.43200000000002</v>
      </c>
      <c r="AJ53" s="36">
        <v>214.57400000000001</v>
      </c>
      <c r="AK53" s="36">
        <v>141.63900000000001</v>
      </c>
      <c r="AL53" s="36">
        <v>104.848</v>
      </c>
      <c r="AM53" s="36">
        <v>72.935000000000002</v>
      </c>
      <c r="AN53" s="36">
        <v>27.995999999999999</v>
      </c>
      <c r="AO53" s="36">
        <v>1324.298</v>
      </c>
      <c r="AP53" s="36">
        <v>601.55200000000002</v>
      </c>
      <c r="AQ53" s="36">
        <v>507.55599999999998</v>
      </c>
      <c r="AR53" s="36">
        <v>722.745</v>
      </c>
      <c r="AS53" s="36">
        <v>1108.4490000000001</v>
      </c>
      <c r="AT53" s="36">
        <v>470.73099999999999</v>
      </c>
      <c r="AU53" s="36">
        <v>392.54899999999998</v>
      </c>
      <c r="AV53" s="36">
        <v>637.71799999999996</v>
      </c>
      <c r="AW53" s="36">
        <v>196.209</v>
      </c>
      <c r="AX53" s="36">
        <v>130.822</v>
      </c>
      <c r="AY53" s="36">
        <v>115.00700000000001</v>
      </c>
      <c r="AZ53" s="36">
        <v>65.387</v>
      </c>
      <c r="BA53" s="36">
        <v>19.64</v>
      </c>
      <c r="BB53" s="36">
        <v>476.221</v>
      </c>
      <c r="BC53" s="36">
        <v>207.98500000000001</v>
      </c>
      <c r="BD53" s="36">
        <v>169.08799999999999</v>
      </c>
      <c r="BE53" s="36">
        <v>268.23599999999999</v>
      </c>
      <c r="BF53" s="36">
        <v>400.47199999999998</v>
      </c>
      <c r="BG53" s="36">
        <v>164.26900000000001</v>
      </c>
      <c r="BH53" s="36">
        <v>131.96100000000001</v>
      </c>
      <c r="BI53" s="36">
        <v>236.203</v>
      </c>
      <c r="BJ53" s="36">
        <v>66.768000000000001</v>
      </c>
      <c r="BK53" s="36">
        <v>43.716000000000001</v>
      </c>
      <c r="BL53" s="36">
        <v>37.125999999999998</v>
      </c>
      <c r="BM53" s="36">
        <v>23.052</v>
      </c>
      <c r="BN53" s="36">
        <v>8.9809999999999999</v>
      </c>
      <c r="BO53" s="36">
        <v>701.67399999999998</v>
      </c>
      <c r="BP53" s="36">
        <v>324.31700000000001</v>
      </c>
      <c r="BQ53" s="36">
        <v>268.45400000000001</v>
      </c>
      <c r="BR53" s="36">
        <v>377.35700000000003</v>
      </c>
      <c r="BS53" s="36">
        <v>592.35</v>
      </c>
      <c r="BT53" s="36">
        <v>259.14499999999998</v>
      </c>
      <c r="BU53" s="36">
        <v>214.28899999999999</v>
      </c>
      <c r="BV53" s="36">
        <v>333.20499999999998</v>
      </c>
      <c r="BW53" s="36">
        <v>96.727999999999994</v>
      </c>
      <c r="BX53" s="36">
        <v>65.171999999999997</v>
      </c>
      <c r="BY53" s="36">
        <v>54.164000000000001</v>
      </c>
      <c r="BZ53" s="36">
        <v>31.556000000000001</v>
      </c>
      <c r="CA53" s="36">
        <v>12.597</v>
      </c>
      <c r="CB53" s="36">
        <v>149.49199999999999</v>
      </c>
      <c r="CC53" s="36">
        <v>65.47</v>
      </c>
      <c r="CD53" s="36">
        <v>53.237000000000002</v>
      </c>
      <c r="CE53" s="36">
        <v>84.022000000000006</v>
      </c>
      <c r="CF53" s="36">
        <v>123.797</v>
      </c>
      <c r="CG53" s="36">
        <v>47.984999999999999</v>
      </c>
      <c r="CH53" s="36">
        <v>39.533999999999999</v>
      </c>
      <c r="CI53" s="36">
        <v>75.813000000000002</v>
      </c>
      <c r="CJ53" s="36">
        <v>24.805</v>
      </c>
      <c r="CK53" s="36">
        <v>17.484999999999999</v>
      </c>
      <c r="CL53" s="36">
        <v>13.702999999999999</v>
      </c>
      <c r="CM53" s="36">
        <v>7.32</v>
      </c>
      <c r="CN53" s="36">
        <v>0.88900000000000001</v>
      </c>
      <c r="CO53" s="36">
        <v>61.969000000000001</v>
      </c>
      <c r="CP53" s="36">
        <v>31.53</v>
      </c>
      <c r="CQ53" s="36">
        <v>28.172000000000001</v>
      </c>
      <c r="CR53" s="36">
        <v>30.439</v>
      </c>
      <c r="CS53" s="36">
        <v>53.524000000000001</v>
      </c>
      <c r="CT53" s="36">
        <v>25.286000000000001</v>
      </c>
      <c r="CU53" s="36">
        <v>22.728000000000002</v>
      </c>
      <c r="CV53" s="36">
        <v>28.238</v>
      </c>
      <c r="CW53" s="36">
        <v>7.9779999999999998</v>
      </c>
      <c r="CX53" s="36">
        <v>6.2439999999999998</v>
      </c>
      <c r="CY53" s="36">
        <v>5.4429999999999996</v>
      </c>
      <c r="CZ53" s="36">
        <v>1.734</v>
      </c>
      <c r="DA53" s="36">
        <v>0.46700000000000003</v>
      </c>
      <c r="DB53" s="36">
        <v>105.277</v>
      </c>
      <c r="DC53" s="36">
        <v>50.758000000000003</v>
      </c>
      <c r="DD53" s="36">
        <v>40.863999999999997</v>
      </c>
      <c r="DE53" s="36">
        <v>54.52</v>
      </c>
      <c r="DF53" s="36">
        <v>91.317999999999998</v>
      </c>
      <c r="DG53" s="36">
        <v>41.503</v>
      </c>
      <c r="DH53" s="36">
        <v>34.006</v>
      </c>
      <c r="DI53" s="36">
        <v>49.814</v>
      </c>
      <c r="DJ53" s="36">
        <v>12.48</v>
      </c>
      <c r="DK53" s="36">
        <v>9.2539999999999996</v>
      </c>
      <c r="DL53" s="36">
        <v>6.8579999999999997</v>
      </c>
      <c r="DM53" s="36">
        <v>3.2250000000000001</v>
      </c>
      <c r="DN53" s="36">
        <v>1.48</v>
      </c>
    </row>
    <row r="54" spans="1:118">
      <c r="A54" s="10">
        <v>41791</v>
      </c>
      <c r="B54" s="36">
        <v>6563.4489999999996</v>
      </c>
      <c r="C54" s="36">
        <v>3054.1239999999998</v>
      </c>
      <c r="D54" s="36">
        <v>2485.8679999999999</v>
      </c>
      <c r="E54" s="36">
        <v>3509.3249999999998</v>
      </c>
      <c r="F54" s="36">
        <v>5475.3689999999997</v>
      </c>
      <c r="G54" s="36">
        <v>2422.8409999999999</v>
      </c>
      <c r="H54" s="36">
        <v>1996.2090000000001</v>
      </c>
      <c r="I54" s="36">
        <v>3052.5279999999998</v>
      </c>
      <c r="J54" s="36">
        <v>969.678</v>
      </c>
      <c r="K54" s="36">
        <v>631.28300000000002</v>
      </c>
      <c r="L54" s="36">
        <v>489.65899999999999</v>
      </c>
      <c r="M54" s="36">
        <v>338.39499999999998</v>
      </c>
      <c r="N54" s="36">
        <v>118.402</v>
      </c>
      <c r="O54" s="36">
        <v>2095.1460000000002</v>
      </c>
      <c r="P54" s="36">
        <v>975.44600000000003</v>
      </c>
      <c r="Q54" s="36">
        <v>793.26099999999997</v>
      </c>
      <c r="R54" s="36">
        <v>1119.6990000000001</v>
      </c>
      <c r="S54" s="36">
        <v>1745.079</v>
      </c>
      <c r="T54" s="36">
        <v>772.51300000000003</v>
      </c>
      <c r="U54" s="36">
        <v>634.83600000000001</v>
      </c>
      <c r="V54" s="36">
        <v>972.56500000000005</v>
      </c>
      <c r="W54" s="36">
        <v>312.50099999999998</v>
      </c>
      <c r="X54" s="36">
        <v>202.93299999999999</v>
      </c>
      <c r="Y54" s="36">
        <v>158.42500000000001</v>
      </c>
      <c r="Z54" s="36">
        <v>109.568</v>
      </c>
      <c r="AA54" s="36">
        <v>37.566000000000003</v>
      </c>
      <c r="AB54" s="36">
        <v>1637.3150000000001</v>
      </c>
      <c r="AC54" s="36">
        <v>776.13900000000001</v>
      </c>
      <c r="AD54" s="36">
        <v>613.39700000000005</v>
      </c>
      <c r="AE54" s="36">
        <v>861.17700000000002</v>
      </c>
      <c r="AF54" s="36">
        <v>1369.203</v>
      </c>
      <c r="AG54" s="36">
        <v>635.524</v>
      </c>
      <c r="AH54" s="36">
        <v>510.19799999999998</v>
      </c>
      <c r="AI54" s="36">
        <v>733.67899999999997</v>
      </c>
      <c r="AJ54" s="36">
        <v>237.47</v>
      </c>
      <c r="AK54" s="36">
        <v>140.61500000000001</v>
      </c>
      <c r="AL54" s="36">
        <v>103.199</v>
      </c>
      <c r="AM54" s="36">
        <v>96.855000000000004</v>
      </c>
      <c r="AN54" s="36">
        <v>30.643000000000001</v>
      </c>
      <c r="AO54" s="36">
        <v>1337.047</v>
      </c>
      <c r="AP54" s="36">
        <v>614.58199999999999</v>
      </c>
      <c r="AQ54" s="36">
        <v>514.04100000000005</v>
      </c>
      <c r="AR54" s="36">
        <v>722.46400000000006</v>
      </c>
      <c r="AS54" s="36">
        <v>1104.0419999999999</v>
      </c>
      <c r="AT54" s="36">
        <v>468.51400000000001</v>
      </c>
      <c r="AU54" s="36">
        <v>398.78399999999999</v>
      </c>
      <c r="AV54" s="36">
        <v>635.529</v>
      </c>
      <c r="AW54" s="36">
        <v>211.97</v>
      </c>
      <c r="AX54" s="36">
        <v>146.06899999999999</v>
      </c>
      <c r="AY54" s="36">
        <v>115.25700000000001</v>
      </c>
      <c r="AZ54" s="36">
        <v>65.900999999999996</v>
      </c>
      <c r="BA54" s="36">
        <v>21.033999999999999</v>
      </c>
      <c r="BB54" s="36">
        <v>475.06400000000002</v>
      </c>
      <c r="BC54" s="36">
        <v>211.583</v>
      </c>
      <c r="BD54" s="36">
        <v>170.554</v>
      </c>
      <c r="BE54" s="36">
        <v>263.48200000000003</v>
      </c>
      <c r="BF54" s="36">
        <v>399.315</v>
      </c>
      <c r="BG54" s="36">
        <v>165.19</v>
      </c>
      <c r="BH54" s="36">
        <v>134.423</v>
      </c>
      <c r="BI54" s="36">
        <v>234.125</v>
      </c>
      <c r="BJ54" s="36">
        <v>68.28</v>
      </c>
      <c r="BK54" s="36">
        <v>46.393000000000001</v>
      </c>
      <c r="BL54" s="36">
        <v>36.131999999999998</v>
      </c>
      <c r="BM54" s="36">
        <v>21.887</v>
      </c>
      <c r="BN54" s="36">
        <v>7.47</v>
      </c>
      <c r="BO54" s="36">
        <v>703.21500000000003</v>
      </c>
      <c r="BP54" s="36">
        <v>327.53300000000002</v>
      </c>
      <c r="BQ54" s="36">
        <v>271.42500000000001</v>
      </c>
      <c r="BR54" s="36">
        <v>375.68200000000002</v>
      </c>
      <c r="BS54" s="36">
        <v>592.73299999999995</v>
      </c>
      <c r="BT54" s="36">
        <v>266.23700000000002</v>
      </c>
      <c r="BU54" s="36">
        <v>221.71799999999999</v>
      </c>
      <c r="BV54" s="36">
        <v>326.49599999999998</v>
      </c>
      <c r="BW54" s="36">
        <v>93.751000000000005</v>
      </c>
      <c r="BX54" s="36">
        <v>61.295999999999999</v>
      </c>
      <c r="BY54" s="36">
        <v>49.707000000000001</v>
      </c>
      <c r="BZ54" s="36">
        <v>32.454999999999998</v>
      </c>
      <c r="CA54" s="36">
        <v>16.731000000000002</v>
      </c>
      <c r="CB54" s="36">
        <v>148.74799999999999</v>
      </c>
      <c r="CC54" s="36">
        <v>65.841999999999999</v>
      </c>
      <c r="CD54" s="36">
        <v>53.012</v>
      </c>
      <c r="CE54" s="36">
        <v>82.906999999999996</v>
      </c>
      <c r="CF54" s="36">
        <v>122.89700000000001</v>
      </c>
      <c r="CG54" s="36">
        <v>48.283000000000001</v>
      </c>
      <c r="CH54" s="36">
        <v>39.066000000000003</v>
      </c>
      <c r="CI54" s="36">
        <v>74.614000000000004</v>
      </c>
      <c r="CJ54" s="36">
        <v>23.853000000000002</v>
      </c>
      <c r="CK54" s="36">
        <v>17.559000000000001</v>
      </c>
      <c r="CL54" s="36">
        <v>13.946999999999999</v>
      </c>
      <c r="CM54" s="36">
        <v>6.2939999999999996</v>
      </c>
      <c r="CN54" s="36">
        <v>1.9990000000000001</v>
      </c>
      <c r="CO54" s="36">
        <v>60.573999999999998</v>
      </c>
      <c r="CP54" s="36">
        <v>30.791</v>
      </c>
      <c r="CQ54" s="36">
        <v>28.242999999999999</v>
      </c>
      <c r="CR54" s="36">
        <v>29.783000000000001</v>
      </c>
      <c r="CS54" s="36">
        <v>52.72</v>
      </c>
      <c r="CT54" s="36">
        <v>25.466000000000001</v>
      </c>
      <c r="CU54" s="36">
        <v>23.571999999999999</v>
      </c>
      <c r="CV54" s="36">
        <v>27.254000000000001</v>
      </c>
      <c r="CW54" s="36">
        <v>6.9770000000000003</v>
      </c>
      <c r="CX54" s="36">
        <v>5.3239999999999998</v>
      </c>
      <c r="CY54" s="36">
        <v>4.67</v>
      </c>
      <c r="CZ54" s="36">
        <v>1.6519999999999999</v>
      </c>
      <c r="DA54" s="36">
        <v>0.877</v>
      </c>
      <c r="DB54" s="36">
        <v>106.34</v>
      </c>
      <c r="DC54" s="36">
        <v>52.209000000000003</v>
      </c>
      <c r="DD54" s="36">
        <v>41.936</v>
      </c>
      <c r="DE54" s="36">
        <v>54.131</v>
      </c>
      <c r="DF54" s="36">
        <v>89.38</v>
      </c>
      <c r="DG54" s="36">
        <v>41.115000000000002</v>
      </c>
      <c r="DH54" s="36">
        <v>33.612000000000002</v>
      </c>
      <c r="DI54" s="36">
        <v>48.265999999999998</v>
      </c>
      <c r="DJ54" s="36">
        <v>14.877000000000001</v>
      </c>
      <c r="DK54" s="36">
        <v>11.093999999999999</v>
      </c>
      <c r="DL54" s="36">
        <v>8.3230000000000004</v>
      </c>
      <c r="DM54" s="36">
        <v>3.7829999999999999</v>
      </c>
      <c r="DN54" s="36">
        <v>2.0819999999999999</v>
      </c>
    </row>
    <row r="55" spans="1:118">
      <c r="A55" s="10">
        <v>42156</v>
      </c>
      <c r="B55" s="36">
        <v>6702.9189999999999</v>
      </c>
      <c r="C55" s="36">
        <v>3119.4920000000002</v>
      </c>
      <c r="D55" s="36">
        <v>2525.9850000000001</v>
      </c>
      <c r="E55" s="36">
        <v>3583.4270000000001</v>
      </c>
      <c r="F55" s="36">
        <v>5589.7139999999999</v>
      </c>
      <c r="G55" s="36">
        <v>2467.4879999999998</v>
      </c>
      <c r="H55" s="36">
        <v>2016.788</v>
      </c>
      <c r="I55" s="36">
        <v>3122.2260000000001</v>
      </c>
      <c r="J55" s="36">
        <v>1017.212</v>
      </c>
      <c r="K55" s="36">
        <v>652.005</v>
      </c>
      <c r="L55" s="36">
        <v>509.197</v>
      </c>
      <c r="M55" s="36">
        <v>365.20699999999999</v>
      </c>
      <c r="N55" s="36">
        <v>95.994</v>
      </c>
      <c r="O55" s="36">
        <v>2143.799</v>
      </c>
      <c r="P55" s="36">
        <v>1009.829</v>
      </c>
      <c r="Q55" s="36">
        <v>804.67499999999995</v>
      </c>
      <c r="R55" s="36">
        <v>1133.971</v>
      </c>
      <c r="S55" s="36">
        <v>1774.57</v>
      </c>
      <c r="T55" s="36">
        <v>796.07100000000003</v>
      </c>
      <c r="U55" s="36">
        <v>639.35299999999995</v>
      </c>
      <c r="V55" s="36">
        <v>978.49900000000002</v>
      </c>
      <c r="W55" s="36">
        <v>343.78699999999998</v>
      </c>
      <c r="X55" s="36">
        <v>213.75800000000001</v>
      </c>
      <c r="Y55" s="36">
        <v>165.322</v>
      </c>
      <c r="Z55" s="36">
        <v>130.029</v>
      </c>
      <c r="AA55" s="36">
        <v>25.443000000000001</v>
      </c>
      <c r="AB55" s="36">
        <v>1668.931</v>
      </c>
      <c r="AC55" s="36">
        <v>791.55200000000002</v>
      </c>
      <c r="AD55" s="36">
        <v>626.97400000000005</v>
      </c>
      <c r="AE55" s="36">
        <v>877.37900000000002</v>
      </c>
      <c r="AF55" s="36">
        <v>1401.5550000000001</v>
      </c>
      <c r="AG55" s="36">
        <v>630.524</v>
      </c>
      <c r="AH55" s="36">
        <v>509.863</v>
      </c>
      <c r="AI55" s="36">
        <v>771.03099999999995</v>
      </c>
      <c r="AJ55" s="36">
        <v>244.245</v>
      </c>
      <c r="AK55" s="36">
        <v>161.02799999999999</v>
      </c>
      <c r="AL55" s="36">
        <v>117.111</v>
      </c>
      <c r="AM55" s="36">
        <v>83.216999999999999</v>
      </c>
      <c r="AN55" s="36">
        <v>23.131</v>
      </c>
      <c r="AO55" s="36">
        <v>1360.498</v>
      </c>
      <c r="AP55" s="36">
        <v>618.31899999999996</v>
      </c>
      <c r="AQ55" s="36">
        <v>521.10400000000004</v>
      </c>
      <c r="AR55" s="36">
        <v>742.178</v>
      </c>
      <c r="AS55" s="36">
        <v>1128.46</v>
      </c>
      <c r="AT55" s="36">
        <v>490.63900000000001</v>
      </c>
      <c r="AU55" s="36">
        <v>413.96100000000001</v>
      </c>
      <c r="AV55" s="36">
        <v>637.82100000000003</v>
      </c>
      <c r="AW55" s="36">
        <v>208.917</v>
      </c>
      <c r="AX55" s="36">
        <v>127.681</v>
      </c>
      <c r="AY55" s="36">
        <v>107.143</v>
      </c>
      <c r="AZ55" s="36">
        <v>81.236999999999995</v>
      </c>
      <c r="BA55" s="36">
        <v>23.120999999999999</v>
      </c>
      <c r="BB55" s="36">
        <v>484.07</v>
      </c>
      <c r="BC55" s="36">
        <v>213.399</v>
      </c>
      <c r="BD55" s="36">
        <v>171.65299999999999</v>
      </c>
      <c r="BE55" s="36">
        <v>270.67099999999999</v>
      </c>
      <c r="BF55" s="36">
        <v>401.50099999999998</v>
      </c>
      <c r="BG55" s="36">
        <v>162.71899999999999</v>
      </c>
      <c r="BH55" s="36">
        <v>131.78200000000001</v>
      </c>
      <c r="BI55" s="36">
        <v>238.78200000000001</v>
      </c>
      <c r="BJ55" s="36">
        <v>76.090999999999994</v>
      </c>
      <c r="BK55" s="36">
        <v>50.68</v>
      </c>
      <c r="BL55" s="36">
        <v>39.869999999999997</v>
      </c>
      <c r="BM55" s="36">
        <v>25.411000000000001</v>
      </c>
      <c r="BN55" s="36">
        <v>6.4779999999999998</v>
      </c>
      <c r="BO55" s="36">
        <v>719.33799999999997</v>
      </c>
      <c r="BP55" s="36">
        <v>339.88299999999998</v>
      </c>
      <c r="BQ55" s="36">
        <v>277.58199999999999</v>
      </c>
      <c r="BR55" s="36">
        <v>379.45499999999998</v>
      </c>
      <c r="BS55" s="36">
        <v>608.37800000000004</v>
      </c>
      <c r="BT55" s="36">
        <v>273.65199999999999</v>
      </c>
      <c r="BU55" s="36">
        <v>224.78399999999999</v>
      </c>
      <c r="BV55" s="36">
        <v>334.72699999999998</v>
      </c>
      <c r="BW55" s="36">
        <v>97.146000000000001</v>
      </c>
      <c r="BX55" s="36">
        <v>66.231999999999999</v>
      </c>
      <c r="BY55" s="36">
        <v>52.798000000000002</v>
      </c>
      <c r="BZ55" s="36">
        <v>30.914999999999999</v>
      </c>
      <c r="CA55" s="36">
        <v>13.814</v>
      </c>
      <c r="CB55" s="36">
        <v>149.74799999999999</v>
      </c>
      <c r="CC55" s="36">
        <v>62.698</v>
      </c>
      <c r="CD55" s="36">
        <v>52.534999999999997</v>
      </c>
      <c r="CE55" s="36">
        <v>87.049000000000007</v>
      </c>
      <c r="CF55" s="36">
        <v>125.027</v>
      </c>
      <c r="CG55" s="36">
        <v>47.076000000000001</v>
      </c>
      <c r="CH55" s="36">
        <v>39.524999999999999</v>
      </c>
      <c r="CI55" s="36">
        <v>77.950999999999993</v>
      </c>
      <c r="CJ55" s="36">
        <v>22.902999999999999</v>
      </c>
      <c r="CK55" s="36">
        <v>15.622</v>
      </c>
      <c r="CL55" s="36">
        <v>13.009</v>
      </c>
      <c r="CM55" s="36">
        <v>7.2809999999999997</v>
      </c>
      <c r="CN55" s="36">
        <v>1.8180000000000001</v>
      </c>
      <c r="CO55" s="36">
        <v>63.774999999999999</v>
      </c>
      <c r="CP55" s="36">
        <v>32.634999999999998</v>
      </c>
      <c r="CQ55" s="36">
        <v>28.452000000000002</v>
      </c>
      <c r="CR55" s="36">
        <v>31.14</v>
      </c>
      <c r="CS55" s="36">
        <v>55.018000000000001</v>
      </c>
      <c r="CT55" s="36">
        <v>26.603999999999999</v>
      </c>
      <c r="CU55" s="36">
        <v>22.79</v>
      </c>
      <c r="CV55" s="36">
        <v>28.414000000000001</v>
      </c>
      <c r="CW55" s="36">
        <v>7.5289999999999999</v>
      </c>
      <c r="CX55" s="36">
        <v>6.03</v>
      </c>
      <c r="CY55" s="36">
        <v>5.6619999999999999</v>
      </c>
      <c r="CZ55" s="36">
        <v>1.4990000000000001</v>
      </c>
      <c r="DA55" s="36">
        <v>1.2270000000000001</v>
      </c>
      <c r="DB55" s="36">
        <v>112.76</v>
      </c>
      <c r="DC55" s="36">
        <v>51.176000000000002</v>
      </c>
      <c r="DD55" s="36">
        <v>43.012</v>
      </c>
      <c r="DE55" s="36">
        <v>61.582999999999998</v>
      </c>
      <c r="DF55" s="36">
        <v>95.203999999999994</v>
      </c>
      <c r="DG55" s="36">
        <v>40.201999999999998</v>
      </c>
      <c r="DH55" s="36">
        <v>34.729999999999997</v>
      </c>
      <c r="DI55" s="36">
        <v>55.002000000000002</v>
      </c>
      <c r="DJ55" s="36">
        <v>16.593</v>
      </c>
      <c r="DK55" s="36">
        <v>10.974</v>
      </c>
      <c r="DL55" s="36">
        <v>8.282</v>
      </c>
      <c r="DM55" s="36">
        <v>5.6180000000000003</v>
      </c>
      <c r="DN55" s="36">
        <v>0.96299999999999997</v>
      </c>
    </row>
    <row r="56" spans="1:118">
      <c r="A56" s="10">
        <v>42522</v>
      </c>
      <c r="B56" s="36">
        <v>6787.527</v>
      </c>
      <c r="C56" s="36">
        <v>3158.92</v>
      </c>
      <c r="D56" s="36">
        <v>2562.2220000000002</v>
      </c>
      <c r="E56" s="36">
        <v>3628.6080000000002</v>
      </c>
      <c r="F56" s="36">
        <v>5685.7079999999996</v>
      </c>
      <c r="G56" s="36">
        <v>2502.5</v>
      </c>
      <c r="H56" s="36">
        <v>2050.75</v>
      </c>
      <c r="I56" s="36">
        <v>3183.2080000000001</v>
      </c>
      <c r="J56" s="36">
        <v>999.40300000000002</v>
      </c>
      <c r="K56" s="36">
        <v>656.42</v>
      </c>
      <c r="L56" s="36">
        <v>511.47199999999998</v>
      </c>
      <c r="M56" s="36">
        <v>342.98399999999998</v>
      </c>
      <c r="N56" s="36">
        <v>102.416</v>
      </c>
      <c r="O56" s="36">
        <v>2160.0540000000001</v>
      </c>
      <c r="P56" s="36">
        <v>1018.31</v>
      </c>
      <c r="Q56" s="36">
        <v>816.55</v>
      </c>
      <c r="R56" s="36">
        <v>1141.7439999999999</v>
      </c>
      <c r="S56" s="36">
        <v>1804.277</v>
      </c>
      <c r="T56" s="36">
        <v>813.86599999999999</v>
      </c>
      <c r="U56" s="36">
        <v>657.99199999999996</v>
      </c>
      <c r="V56" s="36">
        <v>990.41099999999994</v>
      </c>
      <c r="W56" s="36">
        <v>325.39299999999997</v>
      </c>
      <c r="X56" s="36">
        <v>204.44399999999999</v>
      </c>
      <c r="Y56" s="36">
        <v>158.55799999999999</v>
      </c>
      <c r="Z56" s="36">
        <v>120.95</v>
      </c>
      <c r="AA56" s="36">
        <v>30.382999999999999</v>
      </c>
      <c r="AB56" s="36">
        <v>1721.0440000000001</v>
      </c>
      <c r="AC56" s="36">
        <v>812.51</v>
      </c>
      <c r="AD56" s="36">
        <v>645.08199999999999</v>
      </c>
      <c r="AE56" s="36">
        <v>908.53399999999999</v>
      </c>
      <c r="AF56" s="36">
        <v>1449.6179999999999</v>
      </c>
      <c r="AG56" s="36">
        <v>661.62</v>
      </c>
      <c r="AH56" s="36">
        <v>536.54999999999995</v>
      </c>
      <c r="AI56" s="36">
        <v>787.99900000000002</v>
      </c>
      <c r="AJ56" s="36">
        <v>241.357</v>
      </c>
      <c r="AK56" s="36">
        <v>150.88999999999999</v>
      </c>
      <c r="AL56" s="36">
        <v>108.53100000000001</v>
      </c>
      <c r="AM56" s="36">
        <v>90.466999999999999</v>
      </c>
      <c r="AN56" s="36">
        <v>30.068999999999999</v>
      </c>
      <c r="AO56" s="36">
        <v>1379.377</v>
      </c>
      <c r="AP56" s="36">
        <v>625.53800000000001</v>
      </c>
      <c r="AQ56" s="36">
        <v>522.88400000000001</v>
      </c>
      <c r="AR56" s="36">
        <v>753.84</v>
      </c>
      <c r="AS56" s="36">
        <v>1153.482</v>
      </c>
      <c r="AT56" s="36">
        <v>481.90300000000002</v>
      </c>
      <c r="AU56" s="36">
        <v>402.392</v>
      </c>
      <c r="AV56" s="36">
        <v>671.57899999999995</v>
      </c>
      <c r="AW56" s="36">
        <v>206.70500000000001</v>
      </c>
      <c r="AX56" s="36">
        <v>143.63499999999999</v>
      </c>
      <c r="AY56" s="36">
        <v>120.49299999999999</v>
      </c>
      <c r="AZ56" s="36">
        <v>63.07</v>
      </c>
      <c r="BA56" s="36">
        <v>19.190999999999999</v>
      </c>
      <c r="BB56" s="36">
        <v>486.85500000000002</v>
      </c>
      <c r="BC56" s="36">
        <v>216.76400000000001</v>
      </c>
      <c r="BD56" s="36">
        <v>173.01300000000001</v>
      </c>
      <c r="BE56" s="36">
        <v>270.09199999999998</v>
      </c>
      <c r="BF56" s="36">
        <v>402.68099999999998</v>
      </c>
      <c r="BG56" s="36">
        <v>166.36500000000001</v>
      </c>
      <c r="BH56" s="36">
        <v>135.13800000000001</v>
      </c>
      <c r="BI56" s="36">
        <v>236.31700000000001</v>
      </c>
      <c r="BJ56" s="36">
        <v>77.238</v>
      </c>
      <c r="BK56" s="36">
        <v>50.399000000000001</v>
      </c>
      <c r="BL56" s="36">
        <v>37.875</v>
      </c>
      <c r="BM56" s="36">
        <v>26.838999999999999</v>
      </c>
      <c r="BN56" s="36">
        <v>6.9349999999999996</v>
      </c>
      <c r="BO56" s="36">
        <v>718.55499999999995</v>
      </c>
      <c r="BP56" s="36">
        <v>337.928</v>
      </c>
      <c r="BQ56" s="36">
        <v>280.363</v>
      </c>
      <c r="BR56" s="36">
        <v>380.62700000000001</v>
      </c>
      <c r="BS56" s="36">
        <v>605.62800000000004</v>
      </c>
      <c r="BT56" s="36">
        <v>265.78500000000003</v>
      </c>
      <c r="BU56" s="36">
        <v>222.643</v>
      </c>
      <c r="BV56" s="36">
        <v>339.84300000000002</v>
      </c>
      <c r="BW56" s="36">
        <v>100.426</v>
      </c>
      <c r="BX56" s="36">
        <v>72.141999999999996</v>
      </c>
      <c r="BY56" s="36">
        <v>57.72</v>
      </c>
      <c r="BZ56" s="36">
        <v>28.283000000000001</v>
      </c>
      <c r="CA56" s="36">
        <v>12.500999999999999</v>
      </c>
      <c r="CB56" s="36">
        <v>149.41800000000001</v>
      </c>
      <c r="CC56" s="36">
        <v>63.606999999999999</v>
      </c>
      <c r="CD56" s="36">
        <v>52.503999999999998</v>
      </c>
      <c r="CE56" s="36">
        <v>85.811000000000007</v>
      </c>
      <c r="CF56" s="36">
        <v>123.173</v>
      </c>
      <c r="CG56" s="36">
        <v>45.064999999999998</v>
      </c>
      <c r="CH56" s="36">
        <v>37.368000000000002</v>
      </c>
      <c r="CI56" s="36">
        <v>78.106999999999999</v>
      </c>
      <c r="CJ56" s="36">
        <v>24.696000000000002</v>
      </c>
      <c r="CK56" s="36">
        <v>18.542000000000002</v>
      </c>
      <c r="CL56" s="36">
        <v>15.135999999999999</v>
      </c>
      <c r="CM56" s="36">
        <v>6.1539999999999999</v>
      </c>
      <c r="CN56" s="36">
        <v>1.5489999999999999</v>
      </c>
      <c r="CO56" s="36">
        <v>58.734999999999999</v>
      </c>
      <c r="CP56" s="36">
        <v>29.657</v>
      </c>
      <c r="CQ56" s="36">
        <v>27.099</v>
      </c>
      <c r="CR56" s="36">
        <v>29.077999999999999</v>
      </c>
      <c r="CS56" s="36">
        <v>50.369</v>
      </c>
      <c r="CT56" s="36">
        <v>24.565999999999999</v>
      </c>
      <c r="CU56" s="36">
        <v>22.451000000000001</v>
      </c>
      <c r="CV56" s="36">
        <v>25.803000000000001</v>
      </c>
      <c r="CW56" s="36">
        <v>7.7759999999999998</v>
      </c>
      <c r="CX56" s="36">
        <v>5.0910000000000002</v>
      </c>
      <c r="CY56" s="36">
        <v>4.6470000000000002</v>
      </c>
      <c r="CZ56" s="36">
        <v>2.6850000000000001</v>
      </c>
      <c r="DA56" s="36">
        <v>0.58899999999999997</v>
      </c>
      <c r="DB56" s="36">
        <v>113.49</v>
      </c>
      <c r="DC56" s="36">
        <v>54.606999999999999</v>
      </c>
      <c r="DD56" s="36">
        <v>44.725999999999999</v>
      </c>
      <c r="DE56" s="36">
        <v>58.883000000000003</v>
      </c>
      <c r="DF56" s="36">
        <v>96.48</v>
      </c>
      <c r="DG56" s="36">
        <v>43.331000000000003</v>
      </c>
      <c r="DH56" s="36">
        <v>36.215000000000003</v>
      </c>
      <c r="DI56" s="36">
        <v>53.15</v>
      </c>
      <c r="DJ56" s="36">
        <v>15.811999999999999</v>
      </c>
      <c r="DK56" s="36">
        <v>11.276999999999999</v>
      </c>
      <c r="DL56" s="36">
        <v>8.5109999999999992</v>
      </c>
      <c r="DM56" s="36">
        <v>4.5359999999999996</v>
      </c>
      <c r="DN56" s="36">
        <v>1.198</v>
      </c>
    </row>
    <row r="57" spans="1:118">
      <c r="A57" s="10">
        <v>42887</v>
      </c>
      <c r="B57" s="36">
        <v>6928.51</v>
      </c>
      <c r="C57" s="36">
        <v>3200.9369999999999</v>
      </c>
      <c r="D57" s="36">
        <v>2596.1959999999999</v>
      </c>
      <c r="E57" s="36">
        <v>3727.5729999999999</v>
      </c>
      <c r="F57" s="36">
        <v>5781.0469999999996</v>
      </c>
      <c r="G57" s="36">
        <v>2534.1039999999998</v>
      </c>
      <c r="H57" s="36">
        <v>2070.924</v>
      </c>
      <c r="I57" s="36">
        <v>3246.9430000000002</v>
      </c>
      <c r="J57" s="36">
        <v>1039.077</v>
      </c>
      <c r="K57" s="36">
        <v>666.83299999999997</v>
      </c>
      <c r="L57" s="36">
        <v>525.27200000000005</v>
      </c>
      <c r="M57" s="36">
        <v>372.24400000000003</v>
      </c>
      <c r="N57" s="36">
        <v>108.386</v>
      </c>
      <c r="O57" s="36">
        <v>2206.6089999999999</v>
      </c>
      <c r="P57" s="36">
        <v>1031.586</v>
      </c>
      <c r="Q57" s="36">
        <v>823.17499999999995</v>
      </c>
      <c r="R57" s="36">
        <v>1175.0229999999999</v>
      </c>
      <c r="S57" s="36">
        <v>1827.1030000000001</v>
      </c>
      <c r="T57" s="36">
        <v>819.33299999999997</v>
      </c>
      <c r="U57" s="36">
        <v>662.17600000000004</v>
      </c>
      <c r="V57" s="36">
        <v>1007.771</v>
      </c>
      <c r="W57" s="36">
        <v>338.24099999999999</v>
      </c>
      <c r="X57" s="36">
        <v>212.25299999999999</v>
      </c>
      <c r="Y57" s="36">
        <v>160.99799999999999</v>
      </c>
      <c r="Z57" s="36">
        <v>125.988</v>
      </c>
      <c r="AA57" s="36">
        <v>41.265000000000001</v>
      </c>
      <c r="AB57" s="36">
        <v>1770.068</v>
      </c>
      <c r="AC57" s="36">
        <v>828.08399999999995</v>
      </c>
      <c r="AD57" s="36">
        <v>660.928</v>
      </c>
      <c r="AE57" s="36">
        <v>941.98400000000004</v>
      </c>
      <c r="AF57" s="36">
        <v>1485.009</v>
      </c>
      <c r="AG57" s="36">
        <v>669.34</v>
      </c>
      <c r="AH57" s="36">
        <v>536.23699999999997</v>
      </c>
      <c r="AI57" s="36">
        <v>815.66899999999998</v>
      </c>
      <c r="AJ57" s="36">
        <v>255.565</v>
      </c>
      <c r="AK57" s="36">
        <v>158.744</v>
      </c>
      <c r="AL57" s="36">
        <v>124.691</v>
      </c>
      <c r="AM57" s="36">
        <v>96.820999999999998</v>
      </c>
      <c r="AN57" s="36">
        <v>29.494</v>
      </c>
      <c r="AO57" s="36">
        <v>1405.89</v>
      </c>
      <c r="AP57" s="36">
        <v>636.77099999999996</v>
      </c>
      <c r="AQ57" s="36">
        <v>530.01</v>
      </c>
      <c r="AR57" s="36">
        <v>769.11900000000003</v>
      </c>
      <c r="AS57" s="36">
        <v>1170.5360000000001</v>
      </c>
      <c r="AT57" s="36">
        <v>492.71199999999999</v>
      </c>
      <c r="AU57" s="36">
        <v>411.35300000000001</v>
      </c>
      <c r="AV57" s="36">
        <v>677.82399999999996</v>
      </c>
      <c r="AW57" s="36">
        <v>217.38900000000001</v>
      </c>
      <c r="AX57" s="36">
        <v>144.059</v>
      </c>
      <c r="AY57" s="36">
        <v>118.657</v>
      </c>
      <c r="AZ57" s="36">
        <v>73.328999999999994</v>
      </c>
      <c r="BA57" s="36">
        <v>17.966000000000001</v>
      </c>
      <c r="BB57" s="36">
        <v>489.49099999999999</v>
      </c>
      <c r="BC57" s="36">
        <v>214.56100000000001</v>
      </c>
      <c r="BD57" s="36">
        <v>174.672</v>
      </c>
      <c r="BE57" s="36">
        <v>274.93</v>
      </c>
      <c r="BF57" s="36">
        <v>403.01799999999997</v>
      </c>
      <c r="BG57" s="36">
        <v>159.733</v>
      </c>
      <c r="BH57" s="36">
        <v>131.30600000000001</v>
      </c>
      <c r="BI57" s="36">
        <v>243.285</v>
      </c>
      <c r="BJ57" s="36">
        <v>81</v>
      </c>
      <c r="BK57" s="36">
        <v>54.828000000000003</v>
      </c>
      <c r="BL57" s="36">
        <v>43.366</v>
      </c>
      <c r="BM57" s="36">
        <v>26.172000000000001</v>
      </c>
      <c r="BN57" s="36">
        <v>5.4729999999999999</v>
      </c>
      <c r="BO57" s="36">
        <v>732.77300000000002</v>
      </c>
      <c r="BP57" s="36">
        <v>339.57499999999999</v>
      </c>
      <c r="BQ57" s="36">
        <v>283.31200000000001</v>
      </c>
      <c r="BR57" s="36">
        <v>393.19799999999998</v>
      </c>
      <c r="BS57" s="36">
        <v>622.05100000000004</v>
      </c>
      <c r="BT57" s="36">
        <v>274.45400000000001</v>
      </c>
      <c r="BU57" s="36">
        <v>230.82400000000001</v>
      </c>
      <c r="BV57" s="36">
        <v>347.59699999999998</v>
      </c>
      <c r="BW57" s="36">
        <v>99.527000000000001</v>
      </c>
      <c r="BX57" s="36">
        <v>65.120999999999995</v>
      </c>
      <c r="BY57" s="36">
        <v>52.488</v>
      </c>
      <c r="BZ57" s="36">
        <v>34.406999999999996</v>
      </c>
      <c r="CA57" s="36">
        <v>11.195</v>
      </c>
      <c r="CB57" s="36">
        <v>152.154</v>
      </c>
      <c r="CC57" s="36">
        <v>65.525999999999996</v>
      </c>
      <c r="CD57" s="36">
        <v>52.354999999999997</v>
      </c>
      <c r="CE57" s="36">
        <v>86.628</v>
      </c>
      <c r="CF57" s="36">
        <v>127.249</v>
      </c>
      <c r="CG57" s="36">
        <v>48.442</v>
      </c>
      <c r="CH57" s="36">
        <v>39.203000000000003</v>
      </c>
      <c r="CI57" s="36">
        <v>78.807000000000002</v>
      </c>
      <c r="CJ57" s="36">
        <v>24.097000000000001</v>
      </c>
      <c r="CK57" s="36">
        <v>17.084</v>
      </c>
      <c r="CL57" s="36">
        <v>13.151999999999999</v>
      </c>
      <c r="CM57" s="36">
        <v>7.0129999999999999</v>
      </c>
      <c r="CN57" s="36">
        <v>0.80800000000000005</v>
      </c>
      <c r="CO57" s="36">
        <v>57.975000000000001</v>
      </c>
      <c r="CP57" s="36">
        <v>29.184000000000001</v>
      </c>
      <c r="CQ57" s="36">
        <v>26.161999999999999</v>
      </c>
      <c r="CR57" s="36">
        <v>28.791</v>
      </c>
      <c r="CS57" s="36">
        <v>48.841999999999999</v>
      </c>
      <c r="CT57" s="36">
        <v>23.896999999999998</v>
      </c>
      <c r="CU57" s="36">
        <v>21.774999999999999</v>
      </c>
      <c r="CV57" s="36">
        <v>24.945</v>
      </c>
      <c r="CW57" s="36">
        <v>8.109</v>
      </c>
      <c r="CX57" s="36">
        <v>5.2859999999999996</v>
      </c>
      <c r="CY57" s="36">
        <v>4.3869999999999996</v>
      </c>
      <c r="CZ57" s="36">
        <v>2.8220000000000001</v>
      </c>
      <c r="DA57" s="36">
        <v>1.024</v>
      </c>
      <c r="DB57" s="36">
        <v>113.54900000000001</v>
      </c>
      <c r="DC57" s="36">
        <v>55.651000000000003</v>
      </c>
      <c r="DD57" s="36">
        <v>45.582000000000001</v>
      </c>
      <c r="DE57" s="36">
        <v>57.898000000000003</v>
      </c>
      <c r="DF57" s="36">
        <v>97.238</v>
      </c>
      <c r="DG57" s="36">
        <v>46.192999999999998</v>
      </c>
      <c r="DH57" s="36">
        <v>38.049999999999997</v>
      </c>
      <c r="DI57" s="36">
        <v>51.045000000000002</v>
      </c>
      <c r="DJ57" s="36">
        <v>15.15</v>
      </c>
      <c r="DK57" s="36">
        <v>9.4580000000000002</v>
      </c>
      <c r="DL57" s="36">
        <v>7.532</v>
      </c>
      <c r="DM57" s="36">
        <v>5.6920000000000002</v>
      </c>
      <c r="DN57" s="36">
        <v>1.161</v>
      </c>
    </row>
    <row r="58" spans="1:118">
      <c r="A58" s="10">
        <v>43252</v>
      </c>
      <c r="B58" s="36">
        <v>7065.1030000000001</v>
      </c>
      <c r="C58" s="36">
        <v>3238.3539999999998</v>
      </c>
      <c r="D58" s="36">
        <v>2629.377</v>
      </c>
      <c r="E58" s="36">
        <v>3826.75</v>
      </c>
      <c r="F58" s="36">
        <v>5884.8419999999996</v>
      </c>
      <c r="G58" s="36">
        <v>2566.5149999999999</v>
      </c>
      <c r="H58" s="36">
        <v>2105.6930000000002</v>
      </c>
      <c r="I58" s="36">
        <v>3318.3270000000002</v>
      </c>
      <c r="J58" s="36">
        <v>1064.056</v>
      </c>
      <c r="K58" s="36">
        <v>671.83900000000006</v>
      </c>
      <c r="L58" s="36">
        <v>523.68399999999997</v>
      </c>
      <c r="M58" s="36">
        <v>392.21699999999998</v>
      </c>
      <c r="N58" s="36">
        <v>116.206</v>
      </c>
      <c r="O58" s="36">
        <v>2245.4899999999998</v>
      </c>
      <c r="P58" s="36">
        <v>1029.155</v>
      </c>
      <c r="Q58" s="36">
        <v>831.88499999999999</v>
      </c>
      <c r="R58" s="36">
        <v>1216.335</v>
      </c>
      <c r="S58" s="36">
        <v>1863.3440000000001</v>
      </c>
      <c r="T58" s="36">
        <v>828.67600000000004</v>
      </c>
      <c r="U58" s="36">
        <v>674.32899999999995</v>
      </c>
      <c r="V58" s="36">
        <v>1034.6679999999999</v>
      </c>
      <c r="W58" s="36">
        <v>345.14</v>
      </c>
      <c r="X58" s="36">
        <v>200.47900000000001</v>
      </c>
      <c r="Y58" s="36">
        <v>157.55600000000001</v>
      </c>
      <c r="Z58" s="36">
        <v>144.66</v>
      </c>
      <c r="AA58" s="36">
        <v>37.006</v>
      </c>
      <c r="AB58" s="36">
        <v>1811.4380000000001</v>
      </c>
      <c r="AC58" s="36">
        <v>853.38099999999997</v>
      </c>
      <c r="AD58" s="36">
        <v>671.31700000000001</v>
      </c>
      <c r="AE58" s="36">
        <v>958.05700000000002</v>
      </c>
      <c r="AF58" s="36">
        <v>1521.0630000000001</v>
      </c>
      <c r="AG58" s="36">
        <v>681.91399999999999</v>
      </c>
      <c r="AH58" s="36">
        <v>544.17600000000004</v>
      </c>
      <c r="AI58" s="36">
        <v>839.149</v>
      </c>
      <c r="AJ58" s="36">
        <v>259.80799999999999</v>
      </c>
      <c r="AK58" s="36">
        <v>171.46700000000001</v>
      </c>
      <c r="AL58" s="36">
        <v>127.14100000000001</v>
      </c>
      <c r="AM58" s="36">
        <v>88.340999999999994</v>
      </c>
      <c r="AN58" s="36">
        <v>30.567</v>
      </c>
      <c r="AO58" s="36">
        <v>1432.442</v>
      </c>
      <c r="AP58" s="36">
        <v>643.01700000000005</v>
      </c>
      <c r="AQ58" s="36">
        <v>538.42600000000004</v>
      </c>
      <c r="AR58" s="36">
        <v>789.42499999999995</v>
      </c>
      <c r="AS58" s="36">
        <v>1182.8510000000001</v>
      </c>
      <c r="AT58" s="36">
        <v>497.04199999999997</v>
      </c>
      <c r="AU58" s="36">
        <v>420.745</v>
      </c>
      <c r="AV58" s="36">
        <v>685.80899999999997</v>
      </c>
      <c r="AW58" s="36">
        <v>225.029</v>
      </c>
      <c r="AX58" s="36">
        <v>145.97499999999999</v>
      </c>
      <c r="AY58" s="36">
        <v>117.681</v>
      </c>
      <c r="AZ58" s="36">
        <v>79.054000000000002</v>
      </c>
      <c r="BA58" s="36">
        <v>24.562000000000001</v>
      </c>
      <c r="BB58" s="36">
        <v>492.03199999999998</v>
      </c>
      <c r="BC58" s="36">
        <v>216.43299999999999</v>
      </c>
      <c r="BD58" s="36">
        <v>174.09399999999999</v>
      </c>
      <c r="BE58" s="36">
        <v>275.59800000000001</v>
      </c>
      <c r="BF58" s="36">
        <v>409.45299999999997</v>
      </c>
      <c r="BG58" s="36">
        <v>168.80699999999999</v>
      </c>
      <c r="BH58" s="36">
        <v>137.238</v>
      </c>
      <c r="BI58" s="36">
        <v>240.64599999999999</v>
      </c>
      <c r="BJ58" s="36">
        <v>74.573999999999998</v>
      </c>
      <c r="BK58" s="36">
        <v>47.625999999999998</v>
      </c>
      <c r="BL58" s="36">
        <v>36.856000000000002</v>
      </c>
      <c r="BM58" s="36">
        <v>26.949000000000002</v>
      </c>
      <c r="BN58" s="36">
        <v>8.0039999999999996</v>
      </c>
      <c r="BO58" s="36">
        <v>749.41499999999996</v>
      </c>
      <c r="BP58" s="36">
        <v>344.37799999999999</v>
      </c>
      <c r="BQ58" s="36">
        <v>286.59100000000001</v>
      </c>
      <c r="BR58" s="36">
        <v>405.03699999999998</v>
      </c>
      <c r="BS58" s="36">
        <v>627.36199999999997</v>
      </c>
      <c r="BT58" s="36">
        <v>272.29899999999998</v>
      </c>
      <c r="BU58" s="36">
        <v>229.08</v>
      </c>
      <c r="BV58" s="36">
        <v>355.06400000000002</v>
      </c>
      <c r="BW58" s="36">
        <v>110.056</v>
      </c>
      <c r="BX58" s="36">
        <v>72.078999999999994</v>
      </c>
      <c r="BY58" s="36">
        <v>57.512</v>
      </c>
      <c r="BZ58" s="36">
        <v>37.975999999999999</v>
      </c>
      <c r="CA58" s="36">
        <v>11.997</v>
      </c>
      <c r="CB58" s="36">
        <v>154.72999999999999</v>
      </c>
      <c r="CC58" s="36">
        <v>64.941999999999993</v>
      </c>
      <c r="CD58" s="36">
        <v>52.796999999999997</v>
      </c>
      <c r="CE58" s="36">
        <v>89.787999999999997</v>
      </c>
      <c r="CF58" s="36">
        <v>126.855</v>
      </c>
      <c r="CG58" s="36">
        <v>46.652000000000001</v>
      </c>
      <c r="CH58" s="36">
        <v>39.161000000000001</v>
      </c>
      <c r="CI58" s="36">
        <v>80.203000000000003</v>
      </c>
      <c r="CJ58" s="36">
        <v>26.18</v>
      </c>
      <c r="CK58" s="36">
        <v>18.29</v>
      </c>
      <c r="CL58" s="36">
        <v>13.637</v>
      </c>
      <c r="CM58" s="36">
        <v>7.89</v>
      </c>
      <c r="CN58" s="36">
        <v>1.6950000000000001</v>
      </c>
      <c r="CO58" s="36">
        <v>62.027999999999999</v>
      </c>
      <c r="CP58" s="36">
        <v>31.126000000000001</v>
      </c>
      <c r="CQ58" s="36">
        <v>27.347000000000001</v>
      </c>
      <c r="CR58" s="36">
        <v>30.902000000000001</v>
      </c>
      <c r="CS58" s="36">
        <v>51.972000000000001</v>
      </c>
      <c r="CT58" s="36">
        <v>24.984000000000002</v>
      </c>
      <c r="CU58" s="36">
        <v>21.946999999999999</v>
      </c>
      <c r="CV58" s="36">
        <v>26.988</v>
      </c>
      <c r="CW58" s="36">
        <v>9.0009999999999994</v>
      </c>
      <c r="CX58" s="36">
        <v>6.1429999999999998</v>
      </c>
      <c r="CY58" s="36">
        <v>5.4</v>
      </c>
      <c r="CZ58" s="36">
        <v>2.859</v>
      </c>
      <c r="DA58" s="36">
        <v>1.0549999999999999</v>
      </c>
      <c r="DB58" s="36">
        <v>117.52800000000001</v>
      </c>
      <c r="DC58" s="36">
        <v>55.920999999999999</v>
      </c>
      <c r="DD58" s="36">
        <v>46.918999999999997</v>
      </c>
      <c r="DE58" s="36">
        <v>61.607999999999997</v>
      </c>
      <c r="DF58" s="36">
        <v>101.94199999999999</v>
      </c>
      <c r="DG58" s="36">
        <v>46.14</v>
      </c>
      <c r="DH58" s="36">
        <v>39.018000000000001</v>
      </c>
      <c r="DI58" s="36">
        <v>55.802</v>
      </c>
      <c r="DJ58" s="36">
        <v>14.269</v>
      </c>
      <c r="DK58" s="36">
        <v>9.7799999999999994</v>
      </c>
      <c r="DL58" s="36">
        <v>7.9020000000000001</v>
      </c>
      <c r="DM58" s="36">
        <v>4.4880000000000004</v>
      </c>
      <c r="DN58" s="36">
        <v>1.3180000000000001</v>
      </c>
    </row>
    <row r="59" spans="1:118">
      <c r="A59" s="10">
        <v>43525</v>
      </c>
      <c r="B59" s="36">
        <v>7117.5209999999997</v>
      </c>
      <c r="C59" s="36">
        <v>3247.991</v>
      </c>
      <c r="D59" s="36">
        <v>2651.2919999999999</v>
      </c>
      <c r="E59" s="36">
        <v>3869.5309999999999</v>
      </c>
      <c r="F59" s="36">
        <v>5965.83</v>
      </c>
      <c r="G59" s="36">
        <v>2582.4470000000001</v>
      </c>
      <c r="H59" s="36">
        <v>2128.8969999999999</v>
      </c>
      <c r="I59" s="36">
        <v>3383.3829999999998</v>
      </c>
      <c r="J59" s="36">
        <v>1025.1590000000001</v>
      </c>
      <c r="K59" s="36">
        <v>665.54399999999998</v>
      </c>
      <c r="L59" s="36">
        <v>522.39499999999998</v>
      </c>
      <c r="M59" s="36">
        <v>359.61599999999999</v>
      </c>
      <c r="N59" s="36">
        <v>126.532</v>
      </c>
      <c r="O59" s="36">
        <v>2265.1390000000001</v>
      </c>
      <c r="P59" s="36">
        <v>1034.0709999999999</v>
      </c>
      <c r="Q59" s="36">
        <v>839.24800000000005</v>
      </c>
      <c r="R59" s="36">
        <v>1231.068</v>
      </c>
      <c r="S59" s="36">
        <v>1900.3320000000001</v>
      </c>
      <c r="T59" s="36">
        <v>825.048</v>
      </c>
      <c r="U59" s="36">
        <v>678.05200000000002</v>
      </c>
      <c r="V59" s="36">
        <v>1075.2840000000001</v>
      </c>
      <c r="W59" s="36">
        <v>319.27199999999999</v>
      </c>
      <c r="X59" s="36">
        <v>209.023</v>
      </c>
      <c r="Y59" s="36">
        <v>161.197</v>
      </c>
      <c r="Z59" s="36">
        <v>110.248</v>
      </c>
      <c r="AA59" s="36">
        <v>45.536000000000001</v>
      </c>
      <c r="AB59" s="36">
        <v>1834.99</v>
      </c>
      <c r="AC59" s="36">
        <v>850.20600000000002</v>
      </c>
      <c r="AD59" s="36">
        <v>679.86099999999999</v>
      </c>
      <c r="AE59" s="36">
        <v>984.78399999999999</v>
      </c>
      <c r="AF59" s="36">
        <v>1555.3710000000001</v>
      </c>
      <c r="AG59" s="36">
        <v>695.40700000000004</v>
      </c>
      <c r="AH59" s="36">
        <v>565.12599999999998</v>
      </c>
      <c r="AI59" s="36">
        <v>859.96400000000006</v>
      </c>
      <c r="AJ59" s="36">
        <v>245.37899999999999</v>
      </c>
      <c r="AK59" s="36">
        <v>154.79900000000001</v>
      </c>
      <c r="AL59" s="36">
        <v>114.735</v>
      </c>
      <c r="AM59" s="36">
        <v>90.58</v>
      </c>
      <c r="AN59" s="36">
        <v>34.24</v>
      </c>
      <c r="AO59" s="36">
        <v>1442.3879999999999</v>
      </c>
      <c r="AP59" s="36">
        <v>646.24199999999996</v>
      </c>
      <c r="AQ59" s="36">
        <v>541.96600000000001</v>
      </c>
      <c r="AR59" s="36">
        <v>796.14599999999996</v>
      </c>
      <c r="AS59" s="36">
        <v>1198.4079999999999</v>
      </c>
      <c r="AT59" s="36">
        <v>502.995</v>
      </c>
      <c r="AU59" s="36">
        <v>422.38900000000001</v>
      </c>
      <c r="AV59" s="36">
        <v>695.41300000000001</v>
      </c>
      <c r="AW59" s="36">
        <v>218.71700000000001</v>
      </c>
      <c r="AX59" s="36">
        <v>143.24700000000001</v>
      </c>
      <c r="AY59" s="36">
        <v>119.577</v>
      </c>
      <c r="AZ59" s="36">
        <v>75.47</v>
      </c>
      <c r="BA59" s="36">
        <v>25.263000000000002</v>
      </c>
      <c r="BB59" s="36">
        <v>497.59100000000001</v>
      </c>
      <c r="BC59" s="36">
        <v>218.405</v>
      </c>
      <c r="BD59" s="36">
        <v>175.30199999999999</v>
      </c>
      <c r="BE59" s="36">
        <v>279.18599999999998</v>
      </c>
      <c r="BF59" s="36">
        <v>408.74400000000003</v>
      </c>
      <c r="BG59" s="36">
        <v>163.79400000000001</v>
      </c>
      <c r="BH59" s="36">
        <v>131.875</v>
      </c>
      <c r="BI59" s="36">
        <v>244.95</v>
      </c>
      <c r="BJ59" s="36">
        <v>83.665999999999997</v>
      </c>
      <c r="BK59" s="36">
        <v>54.610999999999997</v>
      </c>
      <c r="BL59" s="36">
        <v>43.427</v>
      </c>
      <c r="BM59" s="36">
        <v>29.055</v>
      </c>
      <c r="BN59" s="36">
        <v>5.181</v>
      </c>
      <c r="BO59" s="36">
        <v>744.29300000000001</v>
      </c>
      <c r="BP59" s="36">
        <v>350.54199999999997</v>
      </c>
      <c r="BQ59" s="36">
        <v>288.59899999999999</v>
      </c>
      <c r="BR59" s="36">
        <v>393.75099999999998</v>
      </c>
      <c r="BS59" s="36">
        <v>627.34299999999996</v>
      </c>
      <c r="BT59" s="36">
        <v>283.63400000000001</v>
      </c>
      <c r="BU59" s="36">
        <v>235.14699999999999</v>
      </c>
      <c r="BV59" s="36">
        <v>343.709</v>
      </c>
      <c r="BW59" s="36">
        <v>105.125</v>
      </c>
      <c r="BX59" s="36">
        <v>66.909000000000006</v>
      </c>
      <c r="BY59" s="36">
        <v>53.451999999999998</v>
      </c>
      <c r="BZ59" s="36">
        <v>38.216999999999999</v>
      </c>
      <c r="CA59" s="36">
        <v>11.824</v>
      </c>
      <c r="CB59" s="36">
        <v>154.49199999999999</v>
      </c>
      <c r="CC59" s="36">
        <v>64.037000000000006</v>
      </c>
      <c r="CD59" s="36">
        <v>52.996000000000002</v>
      </c>
      <c r="CE59" s="36">
        <v>90.454999999999998</v>
      </c>
      <c r="CF59" s="36">
        <v>125.137</v>
      </c>
      <c r="CG59" s="36">
        <v>45.667999999999999</v>
      </c>
      <c r="CH59" s="36">
        <v>38.301000000000002</v>
      </c>
      <c r="CI59" s="36">
        <v>79.468999999999994</v>
      </c>
      <c r="CJ59" s="36">
        <v>26.812000000000001</v>
      </c>
      <c r="CK59" s="36">
        <v>18.369</v>
      </c>
      <c r="CL59" s="36">
        <v>14.695</v>
      </c>
      <c r="CM59" s="36">
        <v>8.4429999999999996</v>
      </c>
      <c r="CN59" s="36">
        <v>2.5430000000000001</v>
      </c>
      <c r="CO59" s="36">
        <v>59.466999999999999</v>
      </c>
      <c r="CP59" s="36">
        <v>28.844999999999999</v>
      </c>
      <c r="CQ59" s="36">
        <v>25.927</v>
      </c>
      <c r="CR59" s="36">
        <v>30.622</v>
      </c>
      <c r="CS59" s="36">
        <v>51.015999999999998</v>
      </c>
      <c r="CT59" s="36">
        <v>23.437999999999999</v>
      </c>
      <c r="CU59" s="36">
        <v>21.452999999999999</v>
      </c>
      <c r="CV59" s="36">
        <v>27.579000000000001</v>
      </c>
      <c r="CW59" s="36">
        <v>7.4320000000000004</v>
      </c>
      <c r="CX59" s="36">
        <v>5.4080000000000004</v>
      </c>
      <c r="CY59" s="36">
        <v>4.4749999999999996</v>
      </c>
      <c r="CZ59" s="36">
        <v>2.0249999999999999</v>
      </c>
      <c r="DA59" s="36">
        <v>1.018</v>
      </c>
      <c r="DB59" s="36">
        <v>119.161</v>
      </c>
      <c r="DC59" s="36">
        <v>55.642000000000003</v>
      </c>
      <c r="DD59" s="36">
        <v>47.392000000000003</v>
      </c>
      <c r="DE59" s="36">
        <v>63.518999999999998</v>
      </c>
      <c r="DF59" s="36">
        <v>99.478999999999999</v>
      </c>
      <c r="DG59" s="36">
        <v>42.465000000000003</v>
      </c>
      <c r="DH59" s="36">
        <v>36.555</v>
      </c>
      <c r="DI59" s="36">
        <v>57.014000000000003</v>
      </c>
      <c r="DJ59" s="36">
        <v>18.754999999999999</v>
      </c>
      <c r="DK59" s="36">
        <v>13.177</v>
      </c>
      <c r="DL59" s="36">
        <v>10.837999999999999</v>
      </c>
      <c r="DM59" s="36">
        <v>5.5780000000000003</v>
      </c>
      <c r="DN59" s="36">
        <v>0.92700000000000005</v>
      </c>
    </row>
    <row r="60" spans="1:118">
      <c r="A60" s="10">
        <v>43617</v>
      </c>
      <c r="B60" s="36">
        <v>7121.6570000000002</v>
      </c>
      <c r="C60" s="36">
        <v>3257.0990000000002</v>
      </c>
      <c r="D60" s="36">
        <v>2665.3879999999999</v>
      </c>
      <c r="E60" s="36">
        <v>3864.558</v>
      </c>
      <c r="F60" s="36">
        <v>5948.8280000000004</v>
      </c>
      <c r="G60" s="36">
        <v>2596.9180000000001</v>
      </c>
      <c r="H60" s="36">
        <v>2147.893</v>
      </c>
      <c r="I60" s="36">
        <v>3351.9090000000001</v>
      </c>
      <c r="J60" s="36">
        <v>1042.06</v>
      </c>
      <c r="K60" s="36">
        <v>660.18100000000004</v>
      </c>
      <c r="L60" s="36">
        <v>517.495</v>
      </c>
      <c r="M60" s="36">
        <v>381.87900000000002</v>
      </c>
      <c r="N60" s="36">
        <v>130.77000000000001</v>
      </c>
      <c r="O60" s="36">
        <v>2266.5390000000002</v>
      </c>
      <c r="P60" s="36">
        <v>1029.606</v>
      </c>
      <c r="Q60" s="36">
        <v>843.13300000000004</v>
      </c>
      <c r="R60" s="36">
        <v>1236.933</v>
      </c>
      <c r="S60" s="36">
        <v>1897.2190000000001</v>
      </c>
      <c r="T60" s="36">
        <v>825.91399999999999</v>
      </c>
      <c r="U60" s="36">
        <v>679.42</v>
      </c>
      <c r="V60" s="36">
        <v>1071.3050000000001</v>
      </c>
      <c r="W60" s="36">
        <v>324.44799999999998</v>
      </c>
      <c r="X60" s="36">
        <v>203.69200000000001</v>
      </c>
      <c r="Y60" s="36">
        <v>163.71299999999999</v>
      </c>
      <c r="Z60" s="36">
        <v>120.756</v>
      </c>
      <c r="AA60" s="36">
        <v>44.872</v>
      </c>
      <c r="AB60" s="36">
        <v>1830.9359999999999</v>
      </c>
      <c r="AC60" s="36">
        <v>851.23599999999999</v>
      </c>
      <c r="AD60" s="36">
        <v>683.96199999999999</v>
      </c>
      <c r="AE60" s="36">
        <v>979.7</v>
      </c>
      <c r="AF60" s="36">
        <v>1543.9659999999999</v>
      </c>
      <c r="AG60" s="36">
        <v>692.8</v>
      </c>
      <c r="AH60" s="36">
        <v>568.24</v>
      </c>
      <c r="AI60" s="36">
        <v>851.16600000000005</v>
      </c>
      <c r="AJ60" s="36">
        <v>256.70499999999998</v>
      </c>
      <c r="AK60" s="36">
        <v>158.43600000000001</v>
      </c>
      <c r="AL60" s="36">
        <v>115.723</v>
      </c>
      <c r="AM60" s="36">
        <v>98.27</v>
      </c>
      <c r="AN60" s="36">
        <v>30.263999999999999</v>
      </c>
      <c r="AO60" s="36">
        <v>1445.0160000000001</v>
      </c>
      <c r="AP60" s="36">
        <v>652.71500000000003</v>
      </c>
      <c r="AQ60" s="36">
        <v>545.51700000000005</v>
      </c>
      <c r="AR60" s="36">
        <v>792.30100000000004</v>
      </c>
      <c r="AS60" s="36">
        <v>1189.2139999999999</v>
      </c>
      <c r="AT60" s="36">
        <v>508.52</v>
      </c>
      <c r="AU60" s="36">
        <v>426.24200000000002</v>
      </c>
      <c r="AV60" s="36">
        <v>680.69399999999996</v>
      </c>
      <c r="AW60" s="36">
        <v>225.42</v>
      </c>
      <c r="AX60" s="36">
        <v>144.19499999999999</v>
      </c>
      <c r="AY60" s="36">
        <v>119.27500000000001</v>
      </c>
      <c r="AZ60" s="36">
        <v>81.224999999999994</v>
      </c>
      <c r="BA60" s="36">
        <v>30.382000000000001</v>
      </c>
      <c r="BB60" s="36">
        <v>498.69799999999998</v>
      </c>
      <c r="BC60" s="36">
        <v>221.06200000000001</v>
      </c>
      <c r="BD60" s="36">
        <v>175.773</v>
      </c>
      <c r="BE60" s="36">
        <v>277.63600000000002</v>
      </c>
      <c r="BF60" s="36">
        <v>411.238</v>
      </c>
      <c r="BG60" s="36">
        <v>170.97300000000001</v>
      </c>
      <c r="BH60" s="36">
        <v>137.31</v>
      </c>
      <c r="BI60" s="36">
        <v>240.26499999999999</v>
      </c>
      <c r="BJ60" s="36">
        <v>78.364999999999995</v>
      </c>
      <c r="BK60" s="36">
        <v>50.088999999999999</v>
      </c>
      <c r="BL60" s="36">
        <v>38.463000000000001</v>
      </c>
      <c r="BM60" s="36">
        <v>28.277000000000001</v>
      </c>
      <c r="BN60" s="36">
        <v>9.0950000000000006</v>
      </c>
      <c r="BO60" s="36">
        <v>750.06100000000004</v>
      </c>
      <c r="BP60" s="36">
        <v>355.19900000000001</v>
      </c>
      <c r="BQ60" s="36">
        <v>290.68400000000003</v>
      </c>
      <c r="BR60" s="36">
        <v>394.86200000000002</v>
      </c>
      <c r="BS60" s="36">
        <v>629.505</v>
      </c>
      <c r="BT60" s="36">
        <v>285.09500000000003</v>
      </c>
      <c r="BU60" s="36">
        <v>237.398</v>
      </c>
      <c r="BV60" s="36">
        <v>344.41</v>
      </c>
      <c r="BW60" s="36">
        <v>108.65900000000001</v>
      </c>
      <c r="BX60" s="36">
        <v>70.103999999999999</v>
      </c>
      <c r="BY60" s="36">
        <v>53.286000000000001</v>
      </c>
      <c r="BZ60" s="36">
        <v>38.555</v>
      </c>
      <c r="CA60" s="36">
        <v>11.897</v>
      </c>
      <c r="CB60" s="36">
        <v>151.93299999999999</v>
      </c>
      <c r="CC60" s="36">
        <v>63.283999999999999</v>
      </c>
      <c r="CD60" s="36">
        <v>53.173000000000002</v>
      </c>
      <c r="CE60" s="36">
        <v>88.649000000000001</v>
      </c>
      <c r="CF60" s="36">
        <v>124.129</v>
      </c>
      <c r="CG60" s="36">
        <v>45.923000000000002</v>
      </c>
      <c r="CH60" s="36">
        <v>39.67</v>
      </c>
      <c r="CI60" s="36">
        <v>78.206000000000003</v>
      </c>
      <c r="CJ60" s="36">
        <v>24.995000000000001</v>
      </c>
      <c r="CK60" s="36">
        <v>17.361000000000001</v>
      </c>
      <c r="CL60" s="36">
        <v>13.502000000000001</v>
      </c>
      <c r="CM60" s="36">
        <v>7.6340000000000003</v>
      </c>
      <c r="CN60" s="36">
        <v>2.8090000000000002</v>
      </c>
      <c r="CO60" s="36">
        <v>59.323999999999998</v>
      </c>
      <c r="CP60" s="36">
        <v>28.782</v>
      </c>
      <c r="CQ60" s="36">
        <v>25.72</v>
      </c>
      <c r="CR60" s="36">
        <v>30.542000000000002</v>
      </c>
      <c r="CS60" s="36">
        <v>51.572000000000003</v>
      </c>
      <c r="CT60" s="36">
        <v>24.068000000000001</v>
      </c>
      <c r="CU60" s="36">
        <v>21.856000000000002</v>
      </c>
      <c r="CV60" s="36">
        <v>27.504000000000001</v>
      </c>
      <c r="CW60" s="36">
        <v>6.8239999999999998</v>
      </c>
      <c r="CX60" s="36">
        <v>4.7140000000000004</v>
      </c>
      <c r="CY60" s="36">
        <v>3.8639999999999999</v>
      </c>
      <c r="CZ60" s="36">
        <v>2.11</v>
      </c>
      <c r="DA60" s="36">
        <v>0.92700000000000005</v>
      </c>
      <c r="DB60" s="36">
        <v>119.151</v>
      </c>
      <c r="DC60" s="36">
        <v>55.216000000000001</v>
      </c>
      <c r="DD60" s="36">
        <v>47.424999999999997</v>
      </c>
      <c r="DE60" s="36">
        <v>63.935000000000002</v>
      </c>
      <c r="DF60" s="36">
        <v>101.985</v>
      </c>
      <c r="DG60" s="36">
        <v>43.625</v>
      </c>
      <c r="DH60" s="36">
        <v>37.756999999999998</v>
      </c>
      <c r="DI60" s="36">
        <v>58.36</v>
      </c>
      <c r="DJ60" s="36">
        <v>16.641999999999999</v>
      </c>
      <c r="DK60" s="36">
        <v>11.59</v>
      </c>
      <c r="DL60" s="36">
        <v>9.6679999999999993</v>
      </c>
      <c r="DM60" s="36">
        <v>5.0519999999999996</v>
      </c>
      <c r="DN60" s="36">
        <v>0.52300000000000002</v>
      </c>
    </row>
    <row r="61" spans="1:118">
      <c r="A61" s="10">
        <v>43709</v>
      </c>
      <c r="B61" s="36">
        <v>7165.2330000000002</v>
      </c>
      <c r="C61" s="36">
        <v>3262.2330000000002</v>
      </c>
      <c r="D61" s="36">
        <v>2669.181</v>
      </c>
      <c r="E61" s="36">
        <v>3903</v>
      </c>
      <c r="F61" s="36">
        <v>5982.2669999999998</v>
      </c>
      <c r="G61" s="36">
        <v>2594.884</v>
      </c>
      <c r="H61" s="36">
        <v>2143.6329999999998</v>
      </c>
      <c r="I61" s="36">
        <v>3387.3829999999998</v>
      </c>
      <c r="J61" s="36">
        <v>1061.7070000000001</v>
      </c>
      <c r="K61" s="36">
        <v>667.34900000000005</v>
      </c>
      <c r="L61" s="36">
        <v>525.54700000000003</v>
      </c>
      <c r="M61" s="36">
        <v>394.358</v>
      </c>
      <c r="N61" s="36">
        <v>121.259</v>
      </c>
      <c r="O61" s="36">
        <v>2276.6309999999999</v>
      </c>
      <c r="P61" s="36">
        <v>1034.165</v>
      </c>
      <c r="Q61" s="36">
        <v>846.03399999999999</v>
      </c>
      <c r="R61" s="36">
        <v>1242.4670000000001</v>
      </c>
      <c r="S61" s="36">
        <v>1898.652</v>
      </c>
      <c r="T61" s="36">
        <v>820.83699999999999</v>
      </c>
      <c r="U61" s="36">
        <v>678.02800000000002</v>
      </c>
      <c r="V61" s="36">
        <v>1077.8150000000001</v>
      </c>
      <c r="W61" s="36">
        <v>337.34699999999998</v>
      </c>
      <c r="X61" s="36">
        <v>213.328</v>
      </c>
      <c r="Y61" s="36">
        <v>168.006</v>
      </c>
      <c r="Z61" s="36">
        <v>124.01900000000001</v>
      </c>
      <c r="AA61" s="36">
        <v>40.633000000000003</v>
      </c>
      <c r="AB61" s="36">
        <v>1858.655</v>
      </c>
      <c r="AC61" s="36">
        <v>866.60299999999995</v>
      </c>
      <c r="AD61" s="36">
        <v>685.88499999999999</v>
      </c>
      <c r="AE61" s="36">
        <v>992.05200000000002</v>
      </c>
      <c r="AF61" s="36">
        <v>1562.6980000000001</v>
      </c>
      <c r="AG61" s="36">
        <v>706.31200000000001</v>
      </c>
      <c r="AH61" s="36">
        <v>570.47199999999998</v>
      </c>
      <c r="AI61" s="36">
        <v>856.38499999999999</v>
      </c>
      <c r="AJ61" s="36">
        <v>261.649</v>
      </c>
      <c r="AK61" s="36">
        <v>160.291</v>
      </c>
      <c r="AL61" s="36">
        <v>115.41200000000001</v>
      </c>
      <c r="AM61" s="36">
        <v>101.35899999999999</v>
      </c>
      <c r="AN61" s="36">
        <v>34.308</v>
      </c>
      <c r="AO61" s="36">
        <v>1446.002</v>
      </c>
      <c r="AP61" s="36">
        <v>648.18399999999997</v>
      </c>
      <c r="AQ61" s="36">
        <v>544.85799999999995</v>
      </c>
      <c r="AR61" s="36">
        <v>797.81899999999996</v>
      </c>
      <c r="AS61" s="36">
        <v>1195.1130000000001</v>
      </c>
      <c r="AT61" s="36">
        <v>505.91800000000001</v>
      </c>
      <c r="AU61" s="36">
        <v>423.37799999999999</v>
      </c>
      <c r="AV61" s="36">
        <v>689.19399999999996</v>
      </c>
      <c r="AW61" s="36">
        <v>226.83699999999999</v>
      </c>
      <c r="AX61" s="36">
        <v>142.26599999999999</v>
      </c>
      <c r="AY61" s="36">
        <v>121.48</v>
      </c>
      <c r="AZ61" s="36">
        <v>84.570999999999998</v>
      </c>
      <c r="BA61" s="36">
        <v>24.053000000000001</v>
      </c>
      <c r="BB61" s="36">
        <v>499.13600000000002</v>
      </c>
      <c r="BC61" s="36">
        <v>218.84299999999999</v>
      </c>
      <c r="BD61" s="36">
        <v>175.828</v>
      </c>
      <c r="BE61" s="36">
        <v>280.29300000000001</v>
      </c>
      <c r="BF61" s="36">
        <v>410.72300000000001</v>
      </c>
      <c r="BG61" s="36">
        <v>169.09200000000001</v>
      </c>
      <c r="BH61" s="36">
        <v>137.52799999999999</v>
      </c>
      <c r="BI61" s="36">
        <v>241.631</v>
      </c>
      <c r="BJ61" s="36">
        <v>80.757000000000005</v>
      </c>
      <c r="BK61" s="36">
        <v>49.750999999999998</v>
      </c>
      <c r="BL61" s="36">
        <v>38.299999999999997</v>
      </c>
      <c r="BM61" s="36">
        <v>31.006</v>
      </c>
      <c r="BN61" s="36">
        <v>7.6559999999999997</v>
      </c>
      <c r="BO61" s="36">
        <v>753.846</v>
      </c>
      <c r="BP61" s="36">
        <v>345.95699999999999</v>
      </c>
      <c r="BQ61" s="36">
        <v>290.36</v>
      </c>
      <c r="BR61" s="36">
        <v>407.88900000000001</v>
      </c>
      <c r="BS61" s="36">
        <v>639.28899999999999</v>
      </c>
      <c r="BT61" s="36">
        <v>279.435</v>
      </c>
      <c r="BU61" s="36">
        <v>236.697</v>
      </c>
      <c r="BV61" s="36">
        <v>359.85399999999998</v>
      </c>
      <c r="BW61" s="36">
        <v>103.92700000000001</v>
      </c>
      <c r="BX61" s="36">
        <v>66.522000000000006</v>
      </c>
      <c r="BY61" s="36">
        <v>53.662999999999997</v>
      </c>
      <c r="BZ61" s="36">
        <v>37.405000000000001</v>
      </c>
      <c r="CA61" s="36">
        <v>10.63</v>
      </c>
      <c r="CB61" s="36">
        <v>153.80699999999999</v>
      </c>
      <c r="CC61" s="36">
        <v>62.887</v>
      </c>
      <c r="CD61" s="36">
        <v>53.247999999999998</v>
      </c>
      <c r="CE61" s="36">
        <v>90.92</v>
      </c>
      <c r="CF61" s="36">
        <v>125.852</v>
      </c>
      <c r="CG61" s="36">
        <v>45.604999999999997</v>
      </c>
      <c r="CH61" s="36">
        <v>39.231000000000002</v>
      </c>
      <c r="CI61" s="36">
        <v>80.248000000000005</v>
      </c>
      <c r="CJ61" s="36">
        <v>25.510999999999999</v>
      </c>
      <c r="CK61" s="36">
        <v>17.282</v>
      </c>
      <c r="CL61" s="36">
        <v>14.016999999999999</v>
      </c>
      <c r="CM61" s="36">
        <v>8.2289999999999992</v>
      </c>
      <c r="CN61" s="36">
        <v>2.444</v>
      </c>
      <c r="CO61" s="36">
        <v>58.314999999999998</v>
      </c>
      <c r="CP61" s="36">
        <v>28.74</v>
      </c>
      <c r="CQ61" s="36">
        <v>25.109000000000002</v>
      </c>
      <c r="CR61" s="36">
        <v>29.574999999999999</v>
      </c>
      <c r="CS61" s="36">
        <v>50.237000000000002</v>
      </c>
      <c r="CT61" s="36">
        <v>23.776</v>
      </c>
      <c r="CU61" s="36">
        <v>21.082999999999998</v>
      </c>
      <c r="CV61" s="36">
        <v>26.460999999999999</v>
      </c>
      <c r="CW61" s="36">
        <v>7.5039999999999996</v>
      </c>
      <c r="CX61" s="36">
        <v>4.9640000000000004</v>
      </c>
      <c r="CY61" s="36">
        <v>4.0259999999999998</v>
      </c>
      <c r="CZ61" s="36">
        <v>2.54</v>
      </c>
      <c r="DA61" s="36">
        <v>0.57399999999999995</v>
      </c>
      <c r="DB61" s="36">
        <v>118.84099999999999</v>
      </c>
      <c r="DC61" s="36">
        <v>56.856000000000002</v>
      </c>
      <c r="DD61" s="36">
        <v>47.86</v>
      </c>
      <c r="DE61" s="36">
        <v>61.984999999999999</v>
      </c>
      <c r="DF61" s="36">
        <v>99.704999999999998</v>
      </c>
      <c r="DG61" s="36">
        <v>43.91</v>
      </c>
      <c r="DH61" s="36">
        <v>37.216999999999999</v>
      </c>
      <c r="DI61" s="36">
        <v>55.795000000000002</v>
      </c>
      <c r="DJ61" s="36">
        <v>18.175999999999998</v>
      </c>
      <c r="DK61" s="36">
        <v>12.946</v>
      </c>
      <c r="DL61" s="36">
        <v>10.643000000000001</v>
      </c>
      <c r="DM61" s="36">
        <v>5.23</v>
      </c>
      <c r="DN61" s="36">
        <v>0.96</v>
      </c>
    </row>
    <row r="62" spans="1:118">
      <c r="A62" s="10">
        <v>43800</v>
      </c>
      <c r="B62" s="36">
        <v>7185.5169999999998</v>
      </c>
      <c r="C62" s="36">
        <v>3257.14</v>
      </c>
      <c r="D62" s="36">
        <v>2673.0059999999999</v>
      </c>
      <c r="E62" s="36">
        <v>3928.3760000000002</v>
      </c>
      <c r="F62" s="36">
        <v>6013.4650000000001</v>
      </c>
      <c r="G62" s="36">
        <v>2575.8919999999998</v>
      </c>
      <c r="H62" s="36">
        <v>2134.9569999999999</v>
      </c>
      <c r="I62" s="36">
        <v>3437.5729999999999</v>
      </c>
      <c r="J62" s="36">
        <v>1074.999</v>
      </c>
      <c r="K62" s="36">
        <v>681.24800000000005</v>
      </c>
      <c r="L62" s="36">
        <v>538.04899999999998</v>
      </c>
      <c r="M62" s="36">
        <v>393.75</v>
      </c>
      <c r="N62" s="36">
        <v>97.052999999999997</v>
      </c>
      <c r="O62" s="36">
        <v>2284.9949999999999</v>
      </c>
      <c r="P62" s="36">
        <v>1028.8320000000001</v>
      </c>
      <c r="Q62" s="36">
        <v>844.00900000000001</v>
      </c>
      <c r="R62" s="36">
        <v>1256.163</v>
      </c>
      <c r="S62" s="36">
        <v>1898.962</v>
      </c>
      <c r="T62" s="36">
        <v>809.77599999999995</v>
      </c>
      <c r="U62" s="36">
        <v>674.68700000000001</v>
      </c>
      <c r="V62" s="36">
        <v>1089.1859999999999</v>
      </c>
      <c r="W62" s="36">
        <v>352.88799999999998</v>
      </c>
      <c r="X62" s="36">
        <v>219.05600000000001</v>
      </c>
      <c r="Y62" s="36">
        <v>169.322</v>
      </c>
      <c r="Z62" s="36">
        <v>133.83199999999999</v>
      </c>
      <c r="AA62" s="36">
        <v>33.143999999999998</v>
      </c>
      <c r="AB62" s="36">
        <v>1853.9549999999999</v>
      </c>
      <c r="AC62" s="36">
        <v>859.476</v>
      </c>
      <c r="AD62" s="36">
        <v>687.53499999999997</v>
      </c>
      <c r="AE62" s="36">
        <v>994.47799999999995</v>
      </c>
      <c r="AF62" s="36">
        <v>1565.5</v>
      </c>
      <c r="AG62" s="36">
        <v>694.58500000000004</v>
      </c>
      <c r="AH62" s="36">
        <v>565.48599999999999</v>
      </c>
      <c r="AI62" s="36">
        <v>870.91499999999996</v>
      </c>
      <c r="AJ62" s="36">
        <v>262.67500000000001</v>
      </c>
      <c r="AK62" s="36">
        <v>164.892</v>
      </c>
      <c r="AL62" s="36">
        <v>122.048</v>
      </c>
      <c r="AM62" s="36">
        <v>97.783000000000001</v>
      </c>
      <c r="AN62" s="36">
        <v>25.78</v>
      </c>
      <c r="AO62" s="36">
        <v>1462.386</v>
      </c>
      <c r="AP62" s="36">
        <v>652.17499999999995</v>
      </c>
      <c r="AQ62" s="36">
        <v>546.06799999999998</v>
      </c>
      <c r="AR62" s="36">
        <v>810.21100000000001</v>
      </c>
      <c r="AS62" s="36">
        <v>1213.779</v>
      </c>
      <c r="AT62" s="36">
        <v>499.43299999999999</v>
      </c>
      <c r="AU62" s="36">
        <v>418.60700000000003</v>
      </c>
      <c r="AV62" s="36">
        <v>714.346</v>
      </c>
      <c r="AW62" s="36">
        <v>231.06399999999999</v>
      </c>
      <c r="AX62" s="36">
        <v>152.74199999999999</v>
      </c>
      <c r="AY62" s="36">
        <v>127.461</v>
      </c>
      <c r="AZ62" s="36">
        <v>78.322000000000003</v>
      </c>
      <c r="BA62" s="36">
        <v>17.542999999999999</v>
      </c>
      <c r="BB62" s="36">
        <v>500.22199999999998</v>
      </c>
      <c r="BC62" s="36">
        <v>217.874</v>
      </c>
      <c r="BD62" s="36">
        <v>176.24299999999999</v>
      </c>
      <c r="BE62" s="36">
        <v>282.34800000000001</v>
      </c>
      <c r="BF62" s="36">
        <v>414.32400000000001</v>
      </c>
      <c r="BG62" s="36">
        <v>169.089</v>
      </c>
      <c r="BH62" s="36">
        <v>137.11699999999999</v>
      </c>
      <c r="BI62" s="36">
        <v>245.23400000000001</v>
      </c>
      <c r="BJ62" s="36">
        <v>79.070999999999998</v>
      </c>
      <c r="BK62" s="36">
        <v>48.784999999999997</v>
      </c>
      <c r="BL62" s="36">
        <v>39.125999999999998</v>
      </c>
      <c r="BM62" s="36">
        <v>30.286000000000001</v>
      </c>
      <c r="BN62" s="36">
        <v>6.827</v>
      </c>
      <c r="BO62" s="36">
        <v>751.94299999999998</v>
      </c>
      <c r="BP62" s="36">
        <v>346.548</v>
      </c>
      <c r="BQ62" s="36">
        <v>292.00700000000001</v>
      </c>
      <c r="BR62" s="36">
        <v>405.39499999999998</v>
      </c>
      <c r="BS62" s="36">
        <v>642.47799999999995</v>
      </c>
      <c r="BT62" s="36">
        <v>285.02</v>
      </c>
      <c r="BU62" s="36">
        <v>239.52199999999999</v>
      </c>
      <c r="BV62" s="36">
        <v>357.45800000000003</v>
      </c>
      <c r="BW62" s="36">
        <v>99.167000000000002</v>
      </c>
      <c r="BX62" s="36">
        <v>61.527999999999999</v>
      </c>
      <c r="BY62" s="36">
        <v>52.484999999999999</v>
      </c>
      <c r="BZ62" s="36">
        <v>37.639000000000003</v>
      </c>
      <c r="CA62" s="36">
        <v>10.298</v>
      </c>
      <c r="CB62" s="36">
        <v>154.82900000000001</v>
      </c>
      <c r="CC62" s="36">
        <v>64.328999999999994</v>
      </c>
      <c r="CD62" s="36">
        <v>53.432000000000002</v>
      </c>
      <c r="CE62" s="36">
        <v>90.5</v>
      </c>
      <c r="CF62" s="36">
        <v>127.035</v>
      </c>
      <c r="CG62" s="36">
        <v>46.432000000000002</v>
      </c>
      <c r="CH62" s="36">
        <v>39.183</v>
      </c>
      <c r="CI62" s="36">
        <v>80.602999999999994</v>
      </c>
      <c r="CJ62" s="36">
        <v>25.919</v>
      </c>
      <c r="CK62" s="36">
        <v>17.896999999999998</v>
      </c>
      <c r="CL62" s="36">
        <v>14.247999999999999</v>
      </c>
      <c r="CM62" s="36">
        <v>8.0210000000000008</v>
      </c>
      <c r="CN62" s="36">
        <v>1.8759999999999999</v>
      </c>
      <c r="CO62" s="36">
        <v>59.046999999999997</v>
      </c>
      <c r="CP62" s="36">
        <v>29.312999999999999</v>
      </c>
      <c r="CQ62" s="36">
        <v>25.795999999999999</v>
      </c>
      <c r="CR62" s="36">
        <v>29.734000000000002</v>
      </c>
      <c r="CS62" s="36">
        <v>51.73</v>
      </c>
      <c r="CT62" s="36">
        <v>24.584</v>
      </c>
      <c r="CU62" s="36">
        <v>21.556000000000001</v>
      </c>
      <c r="CV62" s="36">
        <v>27.145</v>
      </c>
      <c r="CW62" s="36">
        <v>6.57</v>
      </c>
      <c r="CX62" s="36">
        <v>4.7279999999999998</v>
      </c>
      <c r="CY62" s="36">
        <v>4.24</v>
      </c>
      <c r="CZ62" s="36">
        <v>1.8420000000000001</v>
      </c>
      <c r="DA62" s="36">
        <v>0.747</v>
      </c>
      <c r="DB62" s="36">
        <v>118.14</v>
      </c>
      <c r="DC62" s="36">
        <v>58.593000000000004</v>
      </c>
      <c r="DD62" s="36">
        <v>47.917000000000002</v>
      </c>
      <c r="DE62" s="36">
        <v>59.546999999999997</v>
      </c>
      <c r="DF62" s="36">
        <v>99.656999999999996</v>
      </c>
      <c r="DG62" s="36">
        <v>46.972000000000001</v>
      </c>
      <c r="DH62" s="36">
        <v>38.798000000000002</v>
      </c>
      <c r="DI62" s="36">
        <v>52.685000000000002</v>
      </c>
      <c r="DJ62" s="36">
        <v>17.645</v>
      </c>
      <c r="DK62" s="36">
        <v>11.621</v>
      </c>
      <c r="DL62" s="36">
        <v>9.1189999999999998</v>
      </c>
      <c r="DM62" s="36">
        <v>6.0250000000000004</v>
      </c>
      <c r="DN62" s="36">
        <v>0.83699999999999997</v>
      </c>
    </row>
    <row r="63" spans="1:118">
      <c r="A63" s="10">
        <v>43891</v>
      </c>
      <c r="B63" s="36">
        <v>7219.04</v>
      </c>
      <c r="C63" s="36">
        <v>3272.1109999999999</v>
      </c>
      <c r="D63" s="36">
        <v>2682.6370000000002</v>
      </c>
      <c r="E63" s="36">
        <v>3946.9290000000001</v>
      </c>
      <c r="F63" s="36">
        <v>6092.5379999999996</v>
      </c>
      <c r="G63" s="36">
        <v>2614.2739999999999</v>
      </c>
      <c r="H63" s="36">
        <v>2157.1619999999998</v>
      </c>
      <c r="I63" s="36">
        <v>3478.2640000000001</v>
      </c>
      <c r="J63" s="36">
        <v>1020.245</v>
      </c>
      <c r="K63" s="36">
        <v>657.83799999999997</v>
      </c>
      <c r="L63" s="36">
        <v>525.47500000000002</v>
      </c>
      <c r="M63" s="36">
        <v>362.40800000000002</v>
      </c>
      <c r="N63" s="36">
        <v>106.25700000000001</v>
      </c>
      <c r="O63" s="36">
        <v>2293.3629999999998</v>
      </c>
      <c r="P63" s="36">
        <v>1034.3109999999999</v>
      </c>
      <c r="Q63" s="36">
        <v>848.67899999999997</v>
      </c>
      <c r="R63" s="36">
        <v>1259.0519999999999</v>
      </c>
      <c r="S63" s="36">
        <v>1928.9690000000001</v>
      </c>
      <c r="T63" s="36">
        <v>822.92700000000002</v>
      </c>
      <c r="U63" s="36">
        <v>681.19600000000003</v>
      </c>
      <c r="V63" s="36">
        <v>1106.0429999999999</v>
      </c>
      <c r="W63" s="36">
        <v>330.36700000000002</v>
      </c>
      <c r="X63" s="36">
        <v>211.38399999999999</v>
      </c>
      <c r="Y63" s="36">
        <v>167.483</v>
      </c>
      <c r="Z63" s="36">
        <v>118.983</v>
      </c>
      <c r="AA63" s="36">
        <v>34.027000000000001</v>
      </c>
      <c r="AB63" s="36">
        <v>1859.019</v>
      </c>
      <c r="AC63" s="36">
        <v>864.00300000000004</v>
      </c>
      <c r="AD63" s="36">
        <v>690.05899999999997</v>
      </c>
      <c r="AE63" s="36">
        <v>995.01599999999996</v>
      </c>
      <c r="AF63" s="36">
        <v>1582.509</v>
      </c>
      <c r="AG63" s="36">
        <v>711.26700000000005</v>
      </c>
      <c r="AH63" s="36">
        <v>571.39</v>
      </c>
      <c r="AI63" s="36">
        <v>871.24199999999996</v>
      </c>
      <c r="AJ63" s="36">
        <v>247.54</v>
      </c>
      <c r="AK63" s="36">
        <v>152.73500000000001</v>
      </c>
      <c r="AL63" s="36">
        <v>118.669</v>
      </c>
      <c r="AM63" s="36">
        <v>94.805000000000007</v>
      </c>
      <c r="AN63" s="36">
        <v>28.969000000000001</v>
      </c>
      <c r="AO63" s="36">
        <v>1464.56</v>
      </c>
      <c r="AP63" s="36">
        <v>653.61199999999997</v>
      </c>
      <c r="AQ63" s="36">
        <v>547.15700000000004</v>
      </c>
      <c r="AR63" s="36">
        <v>810.94799999999998</v>
      </c>
      <c r="AS63" s="36">
        <v>1233.3979999999999</v>
      </c>
      <c r="AT63" s="36">
        <v>512.43499999999995</v>
      </c>
      <c r="AU63" s="36">
        <v>430.81700000000001</v>
      </c>
      <c r="AV63" s="36">
        <v>720.96299999999997</v>
      </c>
      <c r="AW63" s="36">
        <v>209.65700000000001</v>
      </c>
      <c r="AX63" s="36">
        <v>141.17699999999999</v>
      </c>
      <c r="AY63" s="36">
        <v>116.339</v>
      </c>
      <c r="AZ63" s="36">
        <v>68.48</v>
      </c>
      <c r="BA63" s="36">
        <v>21.504000000000001</v>
      </c>
      <c r="BB63" s="36">
        <v>505.16399999999999</v>
      </c>
      <c r="BC63" s="36">
        <v>214.26900000000001</v>
      </c>
      <c r="BD63" s="36">
        <v>176.02600000000001</v>
      </c>
      <c r="BE63" s="36">
        <v>290.89499999999998</v>
      </c>
      <c r="BF63" s="36">
        <v>418.42500000000001</v>
      </c>
      <c r="BG63" s="36">
        <v>161.86600000000001</v>
      </c>
      <c r="BH63" s="36">
        <v>134.874</v>
      </c>
      <c r="BI63" s="36">
        <v>256.55900000000003</v>
      </c>
      <c r="BJ63" s="36">
        <v>80.677999999999997</v>
      </c>
      <c r="BK63" s="36">
        <v>52.402999999999999</v>
      </c>
      <c r="BL63" s="36">
        <v>41.152000000000001</v>
      </c>
      <c r="BM63" s="36">
        <v>28.274999999999999</v>
      </c>
      <c r="BN63" s="36">
        <v>6.0609999999999999</v>
      </c>
      <c r="BO63" s="36">
        <v>761.92200000000003</v>
      </c>
      <c r="BP63" s="36">
        <v>350.88099999999997</v>
      </c>
      <c r="BQ63" s="36">
        <v>292.73899999999998</v>
      </c>
      <c r="BR63" s="36">
        <v>411.041</v>
      </c>
      <c r="BS63" s="36">
        <v>654.24800000000005</v>
      </c>
      <c r="BT63" s="36">
        <v>287.64699999999999</v>
      </c>
      <c r="BU63" s="36">
        <v>240.27199999999999</v>
      </c>
      <c r="BV63" s="36">
        <v>366.6</v>
      </c>
      <c r="BW63" s="36">
        <v>97.375</v>
      </c>
      <c r="BX63" s="36">
        <v>63.234000000000002</v>
      </c>
      <c r="BY63" s="36">
        <v>52.466000000000001</v>
      </c>
      <c r="BZ63" s="36">
        <v>34.140999999999998</v>
      </c>
      <c r="CA63" s="36">
        <v>10.298999999999999</v>
      </c>
      <c r="CB63" s="36">
        <v>156.57300000000001</v>
      </c>
      <c r="CC63" s="36">
        <v>65.12</v>
      </c>
      <c r="CD63" s="36">
        <v>53.417999999999999</v>
      </c>
      <c r="CE63" s="36">
        <v>91.453000000000003</v>
      </c>
      <c r="CF63" s="36">
        <v>126.32899999999999</v>
      </c>
      <c r="CG63" s="36">
        <v>46.936</v>
      </c>
      <c r="CH63" s="36">
        <v>38.825000000000003</v>
      </c>
      <c r="CI63" s="36">
        <v>79.393000000000001</v>
      </c>
      <c r="CJ63" s="36">
        <v>27.266999999999999</v>
      </c>
      <c r="CK63" s="36">
        <v>18.184000000000001</v>
      </c>
      <c r="CL63" s="36">
        <v>14.593</v>
      </c>
      <c r="CM63" s="36">
        <v>9.0830000000000002</v>
      </c>
      <c r="CN63" s="36">
        <v>2.9769999999999999</v>
      </c>
      <c r="CO63" s="36">
        <v>58.845999999999997</v>
      </c>
      <c r="CP63" s="36">
        <v>30.593</v>
      </c>
      <c r="CQ63" s="36">
        <v>26.181000000000001</v>
      </c>
      <c r="CR63" s="36">
        <v>28.254000000000001</v>
      </c>
      <c r="CS63" s="36">
        <v>49.348999999999997</v>
      </c>
      <c r="CT63" s="36">
        <v>24.638999999999999</v>
      </c>
      <c r="CU63" s="36">
        <v>21.370999999999999</v>
      </c>
      <c r="CV63" s="36">
        <v>24.71</v>
      </c>
      <c r="CW63" s="36">
        <v>8.4730000000000008</v>
      </c>
      <c r="CX63" s="36">
        <v>5.9539999999999997</v>
      </c>
      <c r="CY63" s="36">
        <v>4.8099999999999996</v>
      </c>
      <c r="CZ63" s="36">
        <v>2.5190000000000001</v>
      </c>
      <c r="DA63" s="36">
        <v>1.0249999999999999</v>
      </c>
      <c r="DB63" s="36">
        <v>119.593</v>
      </c>
      <c r="DC63" s="36">
        <v>59.323</v>
      </c>
      <c r="DD63" s="36">
        <v>48.378</v>
      </c>
      <c r="DE63" s="36">
        <v>60.27</v>
      </c>
      <c r="DF63" s="36">
        <v>99.311000000000007</v>
      </c>
      <c r="DG63" s="36">
        <v>46.555999999999997</v>
      </c>
      <c r="DH63" s="36">
        <v>38.415999999999997</v>
      </c>
      <c r="DI63" s="36">
        <v>52.755000000000003</v>
      </c>
      <c r="DJ63" s="36">
        <v>18.888000000000002</v>
      </c>
      <c r="DK63" s="36">
        <v>12.766999999999999</v>
      </c>
      <c r="DL63" s="36">
        <v>9.9619999999999997</v>
      </c>
      <c r="DM63" s="36">
        <v>6.1210000000000004</v>
      </c>
      <c r="DN63" s="36">
        <v>1.3939999999999999</v>
      </c>
    </row>
    <row r="64" spans="1:118">
      <c r="A64" s="10">
        <v>43983</v>
      </c>
      <c r="B64" s="36">
        <v>7241.1239999999998</v>
      </c>
      <c r="C64" s="36">
        <v>3297.1080000000002</v>
      </c>
      <c r="D64" s="36">
        <v>2674.4789999999998</v>
      </c>
      <c r="E64" s="36">
        <v>3944.0160000000001</v>
      </c>
      <c r="F64" s="36">
        <v>6118.7430000000004</v>
      </c>
      <c r="G64" s="36">
        <v>2641.5819999999999</v>
      </c>
      <c r="H64" s="36">
        <v>2163.7979999999998</v>
      </c>
      <c r="I64" s="36">
        <v>3477.1610000000001</v>
      </c>
      <c r="J64" s="36">
        <v>1013.532</v>
      </c>
      <c r="K64" s="36">
        <v>655.52599999999995</v>
      </c>
      <c r="L64" s="36">
        <v>510.68200000000002</v>
      </c>
      <c r="M64" s="36">
        <v>358.00599999999997</v>
      </c>
      <c r="N64" s="36">
        <v>108.848</v>
      </c>
      <c r="O64" s="36">
        <v>2302.21</v>
      </c>
      <c r="P64" s="36">
        <v>1053.088</v>
      </c>
      <c r="Q64" s="36">
        <v>848.97299999999996</v>
      </c>
      <c r="R64" s="36">
        <v>1249.1210000000001</v>
      </c>
      <c r="S64" s="36">
        <v>1941.0440000000001</v>
      </c>
      <c r="T64" s="36">
        <v>847.75199999999995</v>
      </c>
      <c r="U64" s="36">
        <v>692.01400000000001</v>
      </c>
      <c r="V64" s="36">
        <v>1093.2919999999999</v>
      </c>
      <c r="W64" s="36">
        <v>325.15699999999998</v>
      </c>
      <c r="X64" s="36">
        <v>205.33699999999999</v>
      </c>
      <c r="Y64" s="36">
        <v>156.96</v>
      </c>
      <c r="Z64" s="36">
        <v>119.82</v>
      </c>
      <c r="AA64" s="36">
        <v>36.009</v>
      </c>
      <c r="AB64" s="36">
        <v>1870.921</v>
      </c>
      <c r="AC64" s="36">
        <v>865.7</v>
      </c>
      <c r="AD64" s="36">
        <v>687.67200000000003</v>
      </c>
      <c r="AE64" s="36">
        <v>1005.221</v>
      </c>
      <c r="AF64" s="36">
        <v>1591.6510000000001</v>
      </c>
      <c r="AG64" s="36">
        <v>709.70699999999999</v>
      </c>
      <c r="AH64" s="36">
        <v>569.16</v>
      </c>
      <c r="AI64" s="36">
        <v>881.94500000000005</v>
      </c>
      <c r="AJ64" s="36">
        <v>250.61500000000001</v>
      </c>
      <c r="AK64" s="36">
        <v>155.99299999999999</v>
      </c>
      <c r="AL64" s="36">
        <v>118.512</v>
      </c>
      <c r="AM64" s="36">
        <v>94.622</v>
      </c>
      <c r="AN64" s="36">
        <v>28.655000000000001</v>
      </c>
      <c r="AO64" s="36">
        <v>1473.325</v>
      </c>
      <c r="AP64" s="36">
        <v>655.23900000000003</v>
      </c>
      <c r="AQ64" s="36">
        <v>543.00599999999997</v>
      </c>
      <c r="AR64" s="36">
        <v>818.08699999999999</v>
      </c>
      <c r="AS64" s="36">
        <v>1242.105</v>
      </c>
      <c r="AT64" s="36">
        <v>515.149</v>
      </c>
      <c r="AU64" s="36">
        <v>430.94799999999998</v>
      </c>
      <c r="AV64" s="36">
        <v>726.95699999999999</v>
      </c>
      <c r="AW64" s="36">
        <v>207.608</v>
      </c>
      <c r="AX64" s="36">
        <v>140.09</v>
      </c>
      <c r="AY64" s="36">
        <v>112.059</v>
      </c>
      <c r="AZ64" s="36">
        <v>67.518000000000001</v>
      </c>
      <c r="BA64" s="36">
        <v>23.611999999999998</v>
      </c>
      <c r="BB64" s="36">
        <v>507.81700000000001</v>
      </c>
      <c r="BC64" s="36">
        <v>217.851</v>
      </c>
      <c r="BD64" s="36">
        <v>175.54499999999999</v>
      </c>
      <c r="BE64" s="36">
        <v>289.96699999999998</v>
      </c>
      <c r="BF64" s="36">
        <v>421.50700000000001</v>
      </c>
      <c r="BG64" s="36">
        <v>165.898</v>
      </c>
      <c r="BH64" s="36">
        <v>134.18299999999999</v>
      </c>
      <c r="BI64" s="36">
        <v>255.60900000000001</v>
      </c>
      <c r="BJ64" s="36">
        <v>78.239999999999995</v>
      </c>
      <c r="BK64" s="36">
        <v>51.953000000000003</v>
      </c>
      <c r="BL64" s="36">
        <v>41.362000000000002</v>
      </c>
      <c r="BM64" s="36">
        <v>26.286999999999999</v>
      </c>
      <c r="BN64" s="36">
        <v>8.07</v>
      </c>
      <c r="BO64" s="36">
        <v>756.53899999999999</v>
      </c>
      <c r="BP64" s="36">
        <v>351.25400000000002</v>
      </c>
      <c r="BQ64" s="36">
        <v>292.75599999999997</v>
      </c>
      <c r="BR64" s="36">
        <v>405.28500000000003</v>
      </c>
      <c r="BS64" s="36">
        <v>649.322</v>
      </c>
      <c r="BT64" s="36">
        <v>283.02300000000002</v>
      </c>
      <c r="BU64" s="36">
        <v>237.37</v>
      </c>
      <c r="BV64" s="36">
        <v>366.29899999999998</v>
      </c>
      <c r="BW64" s="36">
        <v>99.828000000000003</v>
      </c>
      <c r="BX64" s="36">
        <v>68.23</v>
      </c>
      <c r="BY64" s="36">
        <v>55.384999999999998</v>
      </c>
      <c r="BZ64" s="36">
        <v>31.597999999999999</v>
      </c>
      <c r="CA64" s="36">
        <v>7.3879999999999999</v>
      </c>
      <c r="CB64" s="36">
        <v>155.756</v>
      </c>
      <c r="CC64" s="36">
        <v>66.266999999999996</v>
      </c>
      <c r="CD64" s="36">
        <v>53.206000000000003</v>
      </c>
      <c r="CE64" s="36">
        <v>89.489000000000004</v>
      </c>
      <c r="CF64" s="36">
        <v>124.685</v>
      </c>
      <c r="CG64" s="36">
        <v>48.290999999999997</v>
      </c>
      <c r="CH64" s="36">
        <v>39.667000000000002</v>
      </c>
      <c r="CI64" s="36">
        <v>76.394000000000005</v>
      </c>
      <c r="CJ64" s="36">
        <v>28.587</v>
      </c>
      <c r="CK64" s="36">
        <v>17.975999999999999</v>
      </c>
      <c r="CL64" s="36">
        <v>13.539</v>
      </c>
      <c r="CM64" s="36">
        <v>10.611000000000001</v>
      </c>
      <c r="CN64" s="36">
        <v>2.484</v>
      </c>
      <c r="CO64" s="36">
        <v>57.988999999999997</v>
      </c>
      <c r="CP64" s="36">
        <v>28.417000000000002</v>
      </c>
      <c r="CQ64" s="36">
        <v>24.792999999999999</v>
      </c>
      <c r="CR64" s="36">
        <v>29.571999999999999</v>
      </c>
      <c r="CS64" s="36">
        <v>50.113999999999997</v>
      </c>
      <c r="CT64" s="36">
        <v>23.65</v>
      </c>
      <c r="CU64" s="36">
        <v>20.809000000000001</v>
      </c>
      <c r="CV64" s="36">
        <v>26.463999999999999</v>
      </c>
      <c r="CW64" s="36">
        <v>6.53</v>
      </c>
      <c r="CX64" s="36">
        <v>4.7670000000000003</v>
      </c>
      <c r="CY64" s="36">
        <v>3.984</v>
      </c>
      <c r="CZ64" s="36">
        <v>1.7629999999999999</v>
      </c>
      <c r="DA64" s="36">
        <v>1.345</v>
      </c>
      <c r="DB64" s="36">
        <v>116.566</v>
      </c>
      <c r="DC64" s="36">
        <v>59.292000000000002</v>
      </c>
      <c r="DD64" s="36">
        <v>48.527999999999999</v>
      </c>
      <c r="DE64" s="36">
        <v>57.274000000000001</v>
      </c>
      <c r="DF64" s="36">
        <v>98.313999999999993</v>
      </c>
      <c r="DG64" s="36">
        <v>48.112000000000002</v>
      </c>
      <c r="DH64" s="36">
        <v>39.646999999999998</v>
      </c>
      <c r="DI64" s="36">
        <v>50.201999999999998</v>
      </c>
      <c r="DJ64" s="36">
        <v>16.966999999999999</v>
      </c>
      <c r="DK64" s="36">
        <v>11.18</v>
      </c>
      <c r="DL64" s="36">
        <v>8.8810000000000002</v>
      </c>
      <c r="DM64" s="36">
        <v>5.7869999999999999</v>
      </c>
      <c r="DN64" s="36">
        <v>1.2849999999999999</v>
      </c>
    </row>
    <row r="65" spans="1:118">
      <c r="A65" s="10">
        <v>44075</v>
      </c>
      <c r="B65" s="36">
        <v>7237.9650000000001</v>
      </c>
      <c r="C65" s="36">
        <v>3299.527</v>
      </c>
      <c r="D65" s="36">
        <v>2669.4349999999999</v>
      </c>
      <c r="E65" s="36">
        <v>3938.4389999999999</v>
      </c>
      <c r="F65" s="36">
        <v>6073.9440000000004</v>
      </c>
      <c r="G65" s="36">
        <v>2640.52</v>
      </c>
      <c r="H65" s="36">
        <v>2156.8009999999999</v>
      </c>
      <c r="I65" s="36">
        <v>3433.424</v>
      </c>
      <c r="J65" s="36">
        <v>1050.047</v>
      </c>
      <c r="K65" s="36">
        <v>659.00699999999995</v>
      </c>
      <c r="L65" s="36">
        <v>512.63300000000004</v>
      </c>
      <c r="M65" s="36">
        <v>391.04</v>
      </c>
      <c r="N65" s="36">
        <v>113.97499999999999</v>
      </c>
      <c r="O65" s="36">
        <v>2301.1750000000002</v>
      </c>
      <c r="P65" s="36">
        <v>1054.021</v>
      </c>
      <c r="Q65" s="36">
        <v>845.952</v>
      </c>
      <c r="R65" s="36">
        <v>1247.154</v>
      </c>
      <c r="S65" s="36">
        <v>1936.741</v>
      </c>
      <c r="T65" s="36">
        <v>859.77200000000005</v>
      </c>
      <c r="U65" s="36">
        <v>696.51099999999997</v>
      </c>
      <c r="V65" s="36">
        <v>1076.9690000000001</v>
      </c>
      <c r="W65" s="36">
        <v>331.37700000000001</v>
      </c>
      <c r="X65" s="36">
        <v>194.25</v>
      </c>
      <c r="Y65" s="36">
        <v>149.441</v>
      </c>
      <c r="Z65" s="36">
        <v>137.12799999999999</v>
      </c>
      <c r="AA65" s="36">
        <v>33.057000000000002</v>
      </c>
      <c r="AB65" s="36">
        <v>1874.3330000000001</v>
      </c>
      <c r="AC65" s="36">
        <v>861.90899999999999</v>
      </c>
      <c r="AD65" s="36">
        <v>684.31399999999996</v>
      </c>
      <c r="AE65" s="36">
        <v>1012.424</v>
      </c>
      <c r="AF65" s="36">
        <v>1595.81</v>
      </c>
      <c r="AG65" s="36">
        <v>714.5</v>
      </c>
      <c r="AH65" s="36">
        <v>572.07799999999997</v>
      </c>
      <c r="AI65" s="36">
        <v>881.31</v>
      </c>
      <c r="AJ65" s="36">
        <v>248.48</v>
      </c>
      <c r="AK65" s="36">
        <v>147.40899999999999</v>
      </c>
      <c r="AL65" s="36">
        <v>112.23699999999999</v>
      </c>
      <c r="AM65" s="36">
        <v>101.071</v>
      </c>
      <c r="AN65" s="36">
        <v>30.042999999999999</v>
      </c>
      <c r="AO65" s="36">
        <v>1470.7539999999999</v>
      </c>
      <c r="AP65" s="36">
        <v>662.87599999999998</v>
      </c>
      <c r="AQ65" s="36">
        <v>544.84299999999996</v>
      </c>
      <c r="AR65" s="36">
        <v>807.87699999999995</v>
      </c>
      <c r="AS65" s="36">
        <v>1212.087</v>
      </c>
      <c r="AT65" s="36">
        <v>504.80900000000003</v>
      </c>
      <c r="AU65" s="36">
        <v>420.649</v>
      </c>
      <c r="AV65" s="36">
        <v>707.27800000000002</v>
      </c>
      <c r="AW65" s="36">
        <v>233.84299999999999</v>
      </c>
      <c r="AX65" s="36">
        <v>158.06800000000001</v>
      </c>
      <c r="AY65" s="36">
        <v>124.19499999999999</v>
      </c>
      <c r="AZ65" s="36">
        <v>75.775000000000006</v>
      </c>
      <c r="BA65" s="36">
        <v>24.824000000000002</v>
      </c>
      <c r="BB65" s="36">
        <v>507.40300000000002</v>
      </c>
      <c r="BC65" s="36">
        <v>215.44</v>
      </c>
      <c r="BD65" s="36">
        <v>175.75899999999999</v>
      </c>
      <c r="BE65" s="36">
        <v>291.96199999999999</v>
      </c>
      <c r="BF65" s="36">
        <v>422.11900000000003</v>
      </c>
      <c r="BG65" s="36">
        <v>163.40100000000001</v>
      </c>
      <c r="BH65" s="36">
        <v>135.41800000000001</v>
      </c>
      <c r="BI65" s="36">
        <v>258.71800000000002</v>
      </c>
      <c r="BJ65" s="36">
        <v>76.066999999999993</v>
      </c>
      <c r="BK65" s="36">
        <v>52.039000000000001</v>
      </c>
      <c r="BL65" s="36">
        <v>40.341000000000001</v>
      </c>
      <c r="BM65" s="36">
        <v>24.027999999999999</v>
      </c>
      <c r="BN65" s="36">
        <v>9.2159999999999993</v>
      </c>
      <c r="BO65" s="36">
        <v>752.52800000000002</v>
      </c>
      <c r="BP65" s="36">
        <v>354.40800000000002</v>
      </c>
      <c r="BQ65" s="36">
        <v>292.69600000000003</v>
      </c>
      <c r="BR65" s="36">
        <v>398.12</v>
      </c>
      <c r="BS65" s="36">
        <v>632.28499999999997</v>
      </c>
      <c r="BT65" s="36">
        <v>282.46800000000002</v>
      </c>
      <c r="BU65" s="36">
        <v>235.43</v>
      </c>
      <c r="BV65" s="36">
        <v>349.81700000000001</v>
      </c>
      <c r="BW65" s="36">
        <v>108.49</v>
      </c>
      <c r="BX65" s="36">
        <v>71.94</v>
      </c>
      <c r="BY65" s="36">
        <v>57.265999999999998</v>
      </c>
      <c r="BZ65" s="36">
        <v>36.549999999999997</v>
      </c>
      <c r="CA65" s="36">
        <v>11.753</v>
      </c>
      <c r="CB65" s="36">
        <v>155.95099999999999</v>
      </c>
      <c r="CC65" s="36">
        <v>64.224000000000004</v>
      </c>
      <c r="CD65" s="36">
        <v>52.878</v>
      </c>
      <c r="CE65" s="36">
        <v>91.727999999999994</v>
      </c>
      <c r="CF65" s="36">
        <v>125.819</v>
      </c>
      <c r="CG65" s="36">
        <v>45.962000000000003</v>
      </c>
      <c r="CH65" s="36">
        <v>37.701000000000001</v>
      </c>
      <c r="CI65" s="36">
        <v>79.856999999999999</v>
      </c>
      <c r="CJ65" s="36">
        <v>27.895</v>
      </c>
      <c r="CK65" s="36">
        <v>18.262</v>
      </c>
      <c r="CL65" s="36">
        <v>15.177</v>
      </c>
      <c r="CM65" s="36">
        <v>9.6340000000000003</v>
      </c>
      <c r="CN65" s="36">
        <v>2.2370000000000001</v>
      </c>
      <c r="CO65" s="36">
        <v>58.170999999999999</v>
      </c>
      <c r="CP65" s="36">
        <v>28.148</v>
      </c>
      <c r="CQ65" s="36">
        <v>24.581</v>
      </c>
      <c r="CR65" s="36">
        <v>30.023</v>
      </c>
      <c r="CS65" s="36">
        <v>51.09</v>
      </c>
      <c r="CT65" s="36">
        <v>23.260999999999999</v>
      </c>
      <c r="CU65" s="36">
        <v>20.495999999999999</v>
      </c>
      <c r="CV65" s="36">
        <v>27.829000000000001</v>
      </c>
      <c r="CW65" s="36">
        <v>6.45</v>
      </c>
      <c r="CX65" s="36">
        <v>4.8869999999999996</v>
      </c>
      <c r="CY65" s="36">
        <v>4.085</v>
      </c>
      <c r="CZ65" s="36">
        <v>1.5629999999999999</v>
      </c>
      <c r="DA65" s="36">
        <v>0.63100000000000001</v>
      </c>
      <c r="DB65" s="36">
        <v>117.651</v>
      </c>
      <c r="DC65" s="36">
        <v>58.5</v>
      </c>
      <c r="DD65" s="36">
        <v>48.41</v>
      </c>
      <c r="DE65" s="36">
        <v>59.151000000000003</v>
      </c>
      <c r="DF65" s="36">
        <v>97.992999999999995</v>
      </c>
      <c r="DG65" s="36">
        <v>46.347000000000001</v>
      </c>
      <c r="DH65" s="36">
        <v>38.518999999999998</v>
      </c>
      <c r="DI65" s="36">
        <v>51.646999999999998</v>
      </c>
      <c r="DJ65" s="36">
        <v>17.443999999999999</v>
      </c>
      <c r="DK65" s="36">
        <v>12.154</v>
      </c>
      <c r="DL65" s="36">
        <v>9.8919999999999995</v>
      </c>
      <c r="DM65" s="36">
        <v>5.2910000000000004</v>
      </c>
      <c r="DN65" s="36">
        <v>2.214</v>
      </c>
    </row>
    <row r="66" spans="1:118">
      <c r="A66" s="10">
        <v>44166</v>
      </c>
      <c r="B66" s="36">
        <v>7262.0730000000003</v>
      </c>
      <c r="C66" s="36">
        <v>3306.6840000000002</v>
      </c>
      <c r="D66" s="36">
        <v>2676.6880000000001</v>
      </c>
      <c r="E66" s="36">
        <v>3955.3890000000001</v>
      </c>
      <c r="F66" s="36">
        <v>6088.7420000000002</v>
      </c>
      <c r="G66" s="36">
        <v>2647.5839999999998</v>
      </c>
      <c r="H66" s="36">
        <v>2163.8110000000001</v>
      </c>
      <c r="I66" s="36">
        <v>3441.1590000000001</v>
      </c>
      <c r="J66" s="36">
        <v>1062.982</v>
      </c>
      <c r="K66" s="36">
        <v>659.1</v>
      </c>
      <c r="L66" s="36">
        <v>512.87699999999995</v>
      </c>
      <c r="M66" s="36">
        <v>403.88099999999997</v>
      </c>
      <c r="N66" s="36">
        <v>110.349</v>
      </c>
      <c r="O66" s="36">
        <v>2307.35</v>
      </c>
      <c r="P66" s="36">
        <v>1059.8710000000001</v>
      </c>
      <c r="Q66" s="36">
        <v>847.12400000000002</v>
      </c>
      <c r="R66" s="36">
        <v>1247.479</v>
      </c>
      <c r="S66" s="36">
        <v>1941.828</v>
      </c>
      <c r="T66" s="36">
        <v>862.20899999999995</v>
      </c>
      <c r="U66" s="36">
        <v>694.60699999999997</v>
      </c>
      <c r="V66" s="36">
        <v>1079.6189999999999</v>
      </c>
      <c r="W66" s="36">
        <v>339.09100000000001</v>
      </c>
      <c r="X66" s="36">
        <v>197.66200000000001</v>
      </c>
      <c r="Y66" s="36">
        <v>152.517</v>
      </c>
      <c r="Z66" s="36">
        <v>141.429</v>
      </c>
      <c r="AA66" s="36">
        <v>26.431000000000001</v>
      </c>
      <c r="AB66" s="36">
        <v>1874.174</v>
      </c>
      <c r="AC66" s="36">
        <v>861.87400000000002</v>
      </c>
      <c r="AD66" s="36">
        <v>683.57500000000005</v>
      </c>
      <c r="AE66" s="36">
        <v>1012.3</v>
      </c>
      <c r="AF66" s="36">
        <v>1588.0319999999999</v>
      </c>
      <c r="AG66" s="36">
        <v>704.51199999999994</v>
      </c>
      <c r="AH66" s="36">
        <v>570.46799999999996</v>
      </c>
      <c r="AI66" s="36">
        <v>883.52</v>
      </c>
      <c r="AJ66" s="36">
        <v>257.76299999999998</v>
      </c>
      <c r="AK66" s="36">
        <v>157.36199999999999</v>
      </c>
      <c r="AL66" s="36">
        <v>113.107</v>
      </c>
      <c r="AM66" s="36">
        <v>100.401</v>
      </c>
      <c r="AN66" s="36">
        <v>28.379000000000001</v>
      </c>
      <c r="AO66" s="36">
        <v>1479.4670000000001</v>
      </c>
      <c r="AP66" s="36">
        <v>655.58199999999999</v>
      </c>
      <c r="AQ66" s="36">
        <v>548.923</v>
      </c>
      <c r="AR66" s="36">
        <v>823.88499999999999</v>
      </c>
      <c r="AS66" s="36">
        <v>1216.796</v>
      </c>
      <c r="AT66" s="36">
        <v>506.44200000000001</v>
      </c>
      <c r="AU66" s="36">
        <v>422.75</v>
      </c>
      <c r="AV66" s="36">
        <v>710.35400000000004</v>
      </c>
      <c r="AW66" s="36">
        <v>236.464</v>
      </c>
      <c r="AX66" s="36">
        <v>149.13999999999999</v>
      </c>
      <c r="AY66" s="36">
        <v>126.173</v>
      </c>
      <c r="AZ66" s="36">
        <v>87.322999999999993</v>
      </c>
      <c r="BA66" s="36">
        <v>26.207000000000001</v>
      </c>
      <c r="BB66" s="36">
        <v>506.62099999999998</v>
      </c>
      <c r="BC66" s="36">
        <v>220.08099999999999</v>
      </c>
      <c r="BD66" s="36">
        <v>175.63300000000001</v>
      </c>
      <c r="BE66" s="36">
        <v>286.54000000000002</v>
      </c>
      <c r="BF66" s="36">
        <v>420.19499999999999</v>
      </c>
      <c r="BG66" s="36">
        <v>169.31299999999999</v>
      </c>
      <c r="BH66" s="36">
        <v>138.16999999999999</v>
      </c>
      <c r="BI66" s="36">
        <v>250.88200000000001</v>
      </c>
      <c r="BJ66" s="36">
        <v>78.12</v>
      </c>
      <c r="BK66" s="36">
        <v>50.768000000000001</v>
      </c>
      <c r="BL66" s="36">
        <v>37.463000000000001</v>
      </c>
      <c r="BM66" s="36">
        <v>27.353000000000002</v>
      </c>
      <c r="BN66" s="36">
        <v>8.3049999999999997</v>
      </c>
      <c r="BO66" s="36">
        <v>757.79700000000003</v>
      </c>
      <c r="BP66" s="36">
        <v>357.733</v>
      </c>
      <c r="BQ66" s="36">
        <v>294.53899999999999</v>
      </c>
      <c r="BR66" s="36">
        <v>400.06299999999999</v>
      </c>
      <c r="BS66" s="36">
        <v>637.774</v>
      </c>
      <c r="BT66" s="36">
        <v>287.70499999999998</v>
      </c>
      <c r="BU66" s="36">
        <v>239.494</v>
      </c>
      <c r="BV66" s="36">
        <v>350.06900000000002</v>
      </c>
      <c r="BW66" s="36">
        <v>103.56</v>
      </c>
      <c r="BX66" s="36">
        <v>70.028999999999996</v>
      </c>
      <c r="BY66" s="36">
        <v>55.045000000000002</v>
      </c>
      <c r="BZ66" s="36">
        <v>33.530999999999999</v>
      </c>
      <c r="CA66" s="36">
        <v>16.463000000000001</v>
      </c>
      <c r="CB66" s="36">
        <v>157.44200000000001</v>
      </c>
      <c r="CC66" s="36">
        <v>63.966000000000001</v>
      </c>
      <c r="CD66" s="36">
        <v>53.043999999999997</v>
      </c>
      <c r="CE66" s="36">
        <v>93.474999999999994</v>
      </c>
      <c r="CF66" s="36">
        <v>127.878</v>
      </c>
      <c r="CG66" s="36">
        <v>45.628999999999998</v>
      </c>
      <c r="CH66" s="36">
        <v>38.006999999999998</v>
      </c>
      <c r="CI66" s="36">
        <v>82.25</v>
      </c>
      <c r="CJ66" s="36">
        <v>27.31</v>
      </c>
      <c r="CK66" s="36">
        <v>18.337</v>
      </c>
      <c r="CL66" s="36">
        <v>15.036</v>
      </c>
      <c r="CM66" s="36">
        <v>8.9719999999999995</v>
      </c>
      <c r="CN66" s="36">
        <v>2.254</v>
      </c>
      <c r="CO66" s="36">
        <v>59.643999999999998</v>
      </c>
      <c r="CP66" s="36">
        <v>29.15</v>
      </c>
      <c r="CQ66" s="36">
        <v>25.55</v>
      </c>
      <c r="CR66" s="36">
        <v>30.494</v>
      </c>
      <c r="CS66" s="36">
        <v>52.45</v>
      </c>
      <c r="CT66" s="36">
        <v>24.21</v>
      </c>
      <c r="CU66" s="36">
        <v>21.209</v>
      </c>
      <c r="CV66" s="36">
        <v>28.241</v>
      </c>
      <c r="CW66" s="36">
        <v>6.5750000000000002</v>
      </c>
      <c r="CX66" s="36">
        <v>4.9400000000000004</v>
      </c>
      <c r="CY66" s="36">
        <v>4.3410000000000002</v>
      </c>
      <c r="CZ66" s="36">
        <v>1.635</v>
      </c>
      <c r="DA66" s="36">
        <v>0.61799999999999999</v>
      </c>
      <c r="DB66" s="36">
        <v>119.57899999999999</v>
      </c>
      <c r="DC66" s="36">
        <v>58.424999999999997</v>
      </c>
      <c r="DD66" s="36">
        <v>48.301000000000002</v>
      </c>
      <c r="DE66" s="36">
        <v>61.154000000000003</v>
      </c>
      <c r="DF66" s="36">
        <v>103.788</v>
      </c>
      <c r="DG66" s="36">
        <v>47.564999999999998</v>
      </c>
      <c r="DH66" s="36">
        <v>39.106000000000002</v>
      </c>
      <c r="DI66" s="36">
        <v>56.222999999999999</v>
      </c>
      <c r="DJ66" s="36">
        <v>14.099</v>
      </c>
      <c r="DK66" s="36">
        <v>10.861000000000001</v>
      </c>
      <c r="DL66" s="36">
        <v>9.1950000000000003</v>
      </c>
      <c r="DM66" s="36">
        <v>3.238</v>
      </c>
      <c r="DN66" s="36">
        <v>1.6919999999999999</v>
      </c>
    </row>
    <row r="67" spans="1:118">
      <c r="A67" s="10">
        <v>44256</v>
      </c>
      <c r="B67" s="36">
        <v>7259.5060000000003</v>
      </c>
      <c r="C67" s="36">
        <v>3308.8180000000002</v>
      </c>
      <c r="D67" s="36">
        <v>2681.8409999999999</v>
      </c>
      <c r="E67" s="36">
        <v>3950.6880000000001</v>
      </c>
      <c r="F67" s="36">
        <v>6075.7259999999997</v>
      </c>
      <c r="G67" s="36">
        <v>2633.76</v>
      </c>
      <c r="H67" s="36">
        <v>2147.712</v>
      </c>
      <c r="I67" s="36">
        <v>3441.9659999999999</v>
      </c>
      <c r="J67" s="36">
        <v>1076.2170000000001</v>
      </c>
      <c r="K67" s="36">
        <v>675.05799999999999</v>
      </c>
      <c r="L67" s="36">
        <v>534.12900000000002</v>
      </c>
      <c r="M67" s="36">
        <v>401.15899999999999</v>
      </c>
      <c r="N67" s="36">
        <v>107.562</v>
      </c>
      <c r="O67" s="36">
        <v>2311.84</v>
      </c>
      <c r="P67" s="36">
        <v>1064.885</v>
      </c>
      <c r="Q67" s="36">
        <v>849.923</v>
      </c>
      <c r="R67" s="36">
        <v>1246.9549999999999</v>
      </c>
      <c r="S67" s="36">
        <v>1933.576</v>
      </c>
      <c r="T67" s="36">
        <v>855.12199999999996</v>
      </c>
      <c r="U67" s="36">
        <v>682.78200000000004</v>
      </c>
      <c r="V67" s="36">
        <v>1078.454</v>
      </c>
      <c r="W67" s="36">
        <v>352.34100000000001</v>
      </c>
      <c r="X67" s="36">
        <v>209.76300000000001</v>
      </c>
      <c r="Y67" s="36">
        <v>167.14099999999999</v>
      </c>
      <c r="Z67" s="36">
        <v>142.578</v>
      </c>
      <c r="AA67" s="36">
        <v>25.922999999999998</v>
      </c>
      <c r="AB67" s="36">
        <v>1869.152</v>
      </c>
      <c r="AC67" s="36">
        <v>862.11500000000001</v>
      </c>
      <c r="AD67" s="36">
        <v>686.33399999999995</v>
      </c>
      <c r="AE67" s="36">
        <v>1007.037</v>
      </c>
      <c r="AF67" s="36">
        <v>1580.181</v>
      </c>
      <c r="AG67" s="36">
        <v>701.52300000000002</v>
      </c>
      <c r="AH67" s="36">
        <v>566.904</v>
      </c>
      <c r="AI67" s="36">
        <v>878.65800000000002</v>
      </c>
      <c r="AJ67" s="36">
        <v>257.44200000000001</v>
      </c>
      <c r="AK67" s="36">
        <v>160.59200000000001</v>
      </c>
      <c r="AL67" s="36">
        <v>119.43</v>
      </c>
      <c r="AM67" s="36">
        <v>96.85</v>
      </c>
      <c r="AN67" s="36">
        <v>31.53</v>
      </c>
      <c r="AO67" s="36">
        <v>1484.087</v>
      </c>
      <c r="AP67" s="36">
        <v>654.42399999999998</v>
      </c>
      <c r="AQ67" s="36">
        <v>549.649</v>
      </c>
      <c r="AR67" s="36">
        <v>829.66300000000001</v>
      </c>
      <c r="AS67" s="36">
        <v>1233.578</v>
      </c>
      <c r="AT67" s="36">
        <v>510.40300000000002</v>
      </c>
      <c r="AU67" s="36">
        <v>427.81</v>
      </c>
      <c r="AV67" s="36">
        <v>723.17600000000004</v>
      </c>
      <c r="AW67" s="36">
        <v>224.947</v>
      </c>
      <c r="AX67" s="36">
        <v>144.02199999999999</v>
      </c>
      <c r="AY67" s="36">
        <v>121.839</v>
      </c>
      <c r="AZ67" s="36">
        <v>80.924999999999997</v>
      </c>
      <c r="BA67" s="36">
        <v>25.562000000000001</v>
      </c>
      <c r="BB67" s="36">
        <v>504.69299999999998</v>
      </c>
      <c r="BC67" s="36">
        <v>219.35499999999999</v>
      </c>
      <c r="BD67" s="36">
        <v>176.03800000000001</v>
      </c>
      <c r="BE67" s="36">
        <v>285.33800000000002</v>
      </c>
      <c r="BF67" s="36">
        <v>414.07100000000003</v>
      </c>
      <c r="BG67" s="36">
        <v>167.24100000000001</v>
      </c>
      <c r="BH67" s="36">
        <v>138.191</v>
      </c>
      <c r="BI67" s="36">
        <v>246.83</v>
      </c>
      <c r="BJ67" s="36">
        <v>82.284000000000006</v>
      </c>
      <c r="BK67" s="36">
        <v>52.115000000000002</v>
      </c>
      <c r="BL67" s="36">
        <v>37.847000000000001</v>
      </c>
      <c r="BM67" s="36">
        <v>30.17</v>
      </c>
      <c r="BN67" s="36">
        <v>8.3379999999999992</v>
      </c>
      <c r="BO67" s="36">
        <v>752.51</v>
      </c>
      <c r="BP67" s="36">
        <v>354.358</v>
      </c>
      <c r="BQ67" s="36">
        <v>291.17399999999998</v>
      </c>
      <c r="BR67" s="36">
        <v>398.15100000000001</v>
      </c>
      <c r="BS67" s="36">
        <v>630.00300000000004</v>
      </c>
      <c r="BT67" s="36">
        <v>280.63799999999998</v>
      </c>
      <c r="BU67" s="36">
        <v>232.245</v>
      </c>
      <c r="BV67" s="36">
        <v>349.36500000000001</v>
      </c>
      <c r="BW67" s="36">
        <v>110.22799999999999</v>
      </c>
      <c r="BX67" s="36">
        <v>73.72</v>
      </c>
      <c r="BY67" s="36">
        <v>58.927999999999997</v>
      </c>
      <c r="BZ67" s="36">
        <v>36.506999999999998</v>
      </c>
      <c r="CA67" s="36">
        <v>12.279</v>
      </c>
      <c r="CB67" s="36">
        <v>156.68899999999999</v>
      </c>
      <c r="CC67" s="36">
        <v>64.492999999999995</v>
      </c>
      <c r="CD67" s="36">
        <v>53.261000000000003</v>
      </c>
      <c r="CE67" s="36">
        <v>92.195999999999998</v>
      </c>
      <c r="CF67" s="36">
        <v>128.05799999999999</v>
      </c>
      <c r="CG67" s="36">
        <v>46.231999999999999</v>
      </c>
      <c r="CH67" s="36">
        <v>38.383000000000003</v>
      </c>
      <c r="CI67" s="36">
        <v>81.825999999999993</v>
      </c>
      <c r="CJ67" s="36">
        <v>26.965</v>
      </c>
      <c r="CK67" s="36">
        <v>18.260999999999999</v>
      </c>
      <c r="CL67" s="36">
        <v>14.878</v>
      </c>
      <c r="CM67" s="36">
        <v>8.7040000000000006</v>
      </c>
      <c r="CN67" s="36">
        <v>1.667</v>
      </c>
      <c r="CO67" s="36">
        <v>61.023000000000003</v>
      </c>
      <c r="CP67" s="36">
        <v>30.507999999999999</v>
      </c>
      <c r="CQ67" s="36">
        <v>26.861999999999998</v>
      </c>
      <c r="CR67" s="36">
        <v>30.515000000000001</v>
      </c>
      <c r="CS67" s="36">
        <v>52.701000000000001</v>
      </c>
      <c r="CT67" s="36">
        <v>24.884</v>
      </c>
      <c r="CU67" s="36">
        <v>21.913</v>
      </c>
      <c r="CV67" s="36">
        <v>27.817</v>
      </c>
      <c r="CW67" s="36">
        <v>7.6130000000000004</v>
      </c>
      <c r="CX67" s="36">
        <v>5.6230000000000002</v>
      </c>
      <c r="CY67" s="36">
        <v>4.95</v>
      </c>
      <c r="CZ67" s="36">
        <v>1.9890000000000001</v>
      </c>
      <c r="DA67" s="36">
        <v>0.70899999999999996</v>
      </c>
      <c r="DB67" s="36">
        <v>119.511</v>
      </c>
      <c r="DC67" s="36">
        <v>58.679000000000002</v>
      </c>
      <c r="DD67" s="36">
        <v>48.600999999999999</v>
      </c>
      <c r="DE67" s="36">
        <v>60.832000000000001</v>
      </c>
      <c r="DF67" s="36">
        <v>103.55800000000001</v>
      </c>
      <c r="DG67" s="36">
        <v>47.716999999999999</v>
      </c>
      <c r="DH67" s="36">
        <v>39.484999999999999</v>
      </c>
      <c r="DI67" s="36">
        <v>55.841000000000001</v>
      </c>
      <c r="DJ67" s="36">
        <v>14.398</v>
      </c>
      <c r="DK67" s="36">
        <v>10.962</v>
      </c>
      <c r="DL67" s="36">
        <v>9.1159999999999997</v>
      </c>
      <c r="DM67" s="36">
        <v>3.4359999999999999</v>
      </c>
      <c r="DN67" s="36">
        <v>1.5549999999999999</v>
      </c>
    </row>
    <row r="68" spans="1:118">
      <c r="A68" s="10">
        <v>44348</v>
      </c>
      <c r="B68" s="36">
        <v>7286.1180000000004</v>
      </c>
      <c r="C68" s="36">
        <v>3309.4670000000001</v>
      </c>
      <c r="D68" s="36">
        <v>2682.607</v>
      </c>
      <c r="E68" s="36">
        <v>3976.6509999999998</v>
      </c>
      <c r="F68" s="36">
        <v>6078.2240000000002</v>
      </c>
      <c r="G68" s="36">
        <v>2658.585</v>
      </c>
      <c r="H68" s="36">
        <v>2165.623</v>
      </c>
      <c r="I68" s="36">
        <v>3419.6390000000001</v>
      </c>
      <c r="J68" s="36">
        <v>1097.04</v>
      </c>
      <c r="K68" s="36">
        <v>650.88199999999995</v>
      </c>
      <c r="L68" s="36">
        <v>516.98400000000004</v>
      </c>
      <c r="M68" s="36">
        <v>446.15800000000002</v>
      </c>
      <c r="N68" s="36">
        <v>110.854</v>
      </c>
      <c r="O68" s="36">
        <v>2307.0970000000002</v>
      </c>
      <c r="P68" s="36">
        <v>1062.6559999999999</v>
      </c>
      <c r="Q68" s="36">
        <v>850.81700000000001</v>
      </c>
      <c r="R68" s="36">
        <v>1244.441</v>
      </c>
      <c r="S68" s="36">
        <v>1919.473</v>
      </c>
      <c r="T68" s="36">
        <v>863.02599999999995</v>
      </c>
      <c r="U68" s="36">
        <v>688.79</v>
      </c>
      <c r="V68" s="36">
        <v>1056.4469999999999</v>
      </c>
      <c r="W68" s="36">
        <v>352.96199999999999</v>
      </c>
      <c r="X68" s="36">
        <v>199.62899999999999</v>
      </c>
      <c r="Y68" s="36">
        <v>162.02699999999999</v>
      </c>
      <c r="Z68" s="36">
        <v>153.333</v>
      </c>
      <c r="AA68" s="36">
        <v>34.661000000000001</v>
      </c>
      <c r="AB68" s="36">
        <v>1871.539</v>
      </c>
      <c r="AC68" s="36">
        <v>855.63300000000004</v>
      </c>
      <c r="AD68" s="36">
        <v>681.625</v>
      </c>
      <c r="AE68" s="36">
        <v>1015.905</v>
      </c>
      <c r="AF68" s="36">
        <v>1588.74</v>
      </c>
      <c r="AG68" s="36">
        <v>702.76900000000001</v>
      </c>
      <c r="AH68" s="36">
        <v>568.91399999999999</v>
      </c>
      <c r="AI68" s="36">
        <v>885.971</v>
      </c>
      <c r="AJ68" s="36">
        <v>254.47200000000001</v>
      </c>
      <c r="AK68" s="36">
        <v>152.864</v>
      </c>
      <c r="AL68" s="36">
        <v>112.711</v>
      </c>
      <c r="AM68" s="36">
        <v>101.608</v>
      </c>
      <c r="AN68" s="36">
        <v>28.327000000000002</v>
      </c>
      <c r="AO68" s="36">
        <v>1495.954</v>
      </c>
      <c r="AP68" s="36">
        <v>660.03399999999999</v>
      </c>
      <c r="AQ68" s="36">
        <v>550.51199999999994</v>
      </c>
      <c r="AR68" s="36">
        <v>835.92100000000005</v>
      </c>
      <c r="AS68" s="36">
        <v>1243.162</v>
      </c>
      <c r="AT68" s="36">
        <v>521.78899999999999</v>
      </c>
      <c r="AU68" s="36">
        <v>433.80900000000003</v>
      </c>
      <c r="AV68" s="36">
        <v>721.37400000000002</v>
      </c>
      <c r="AW68" s="36">
        <v>228.834</v>
      </c>
      <c r="AX68" s="36">
        <v>138.245</v>
      </c>
      <c r="AY68" s="36">
        <v>116.703</v>
      </c>
      <c r="AZ68" s="36">
        <v>90.588999999999999</v>
      </c>
      <c r="BA68" s="36">
        <v>23.957999999999998</v>
      </c>
      <c r="BB68" s="36">
        <v>507.60300000000001</v>
      </c>
      <c r="BC68" s="36">
        <v>220.04499999999999</v>
      </c>
      <c r="BD68" s="36">
        <v>175.96700000000001</v>
      </c>
      <c r="BE68" s="36">
        <v>287.55799999999999</v>
      </c>
      <c r="BF68" s="36">
        <v>415.459</v>
      </c>
      <c r="BG68" s="36">
        <v>169.45500000000001</v>
      </c>
      <c r="BH68" s="36">
        <v>138.49700000000001</v>
      </c>
      <c r="BI68" s="36">
        <v>246.00399999999999</v>
      </c>
      <c r="BJ68" s="36">
        <v>84.344999999999999</v>
      </c>
      <c r="BK68" s="36">
        <v>50.59</v>
      </c>
      <c r="BL68" s="36">
        <v>37.47</v>
      </c>
      <c r="BM68" s="36">
        <v>33.756</v>
      </c>
      <c r="BN68" s="36">
        <v>7.798</v>
      </c>
      <c r="BO68" s="36">
        <v>766.44500000000005</v>
      </c>
      <c r="BP68" s="36">
        <v>358.79399999999998</v>
      </c>
      <c r="BQ68" s="36">
        <v>295.96899999999999</v>
      </c>
      <c r="BR68" s="36">
        <v>407.65100000000001</v>
      </c>
      <c r="BS68" s="36">
        <v>630.18100000000004</v>
      </c>
      <c r="BT68" s="36">
        <v>283.24599999999998</v>
      </c>
      <c r="BU68" s="36">
        <v>235.976</v>
      </c>
      <c r="BV68" s="36">
        <v>346.93599999999998</v>
      </c>
      <c r="BW68" s="36">
        <v>124.092</v>
      </c>
      <c r="BX68" s="36">
        <v>75.549000000000007</v>
      </c>
      <c r="BY68" s="36">
        <v>59.993000000000002</v>
      </c>
      <c r="BZ68" s="36">
        <v>48.543999999999997</v>
      </c>
      <c r="CA68" s="36">
        <v>12.172000000000001</v>
      </c>
      <c r="CB68" s="36">
        <v>157.32900000000001</v>
      </c>
      <c r="CC68" s="36">
        <v>63.904000000000003</v>
      </c>
      <c r="CD68" s="36">
        <v>52.889000000000003</v>
      </c>
      <c r="CE68" s="36">
        <v>93.424000000000007</v>
      </c>
      <c r="CF68" s="36">
        <v>128.16999999999999</v>
      </c>
      <c r="CG68" s="36">
        <v>46.811</v>
      </c>
      <c r="CH68" s="36">
        <v>38.863</v>
      </c>
      <c r="CI68" s="36">
        <v>81.36</v>
      </c>
      <c r="CJ68" s="36">
        <v>27.521000000000001</v>
      </c>
      <c r="CK68" s="36">
        <v>17.094000000000001</v>
      </c>
      <c r="CL68" s="36">
        <v>14.026999999999999</v>
      </c>
      <c r="CM68" s="36">
        <v>10.428000000000001</v>
      </c>
      <c r="CN68" s="36">
        <v>1.637</v>
      </c>
      <c r="CO68" s="36">
        <v>58.825000000000003</v>
      </c>
      <c r="CP68" s="36">
        <v>29.198</v>
      </c>
      <c r="CQ68" s="36">
        <v>25.876000000000001</v>
      </c>
      <c r="CR68" s="36">
        <v>29.626999999999999</v>
      </c>
      <c r="CS68" s="36">
        <v>49.777000000000001</v>
      </c>
      <c r="CT68" s="36">
        <v>23.795000000000002</v>
      </c>
      <c r="CU68" s="36">
        <v>21.145</v>
      </c>
      <c r="CV68" s="36">
        <v>25.981999999999999</v>
      </c>
      <c r="CW68" s="36">
        <v>8.3089999999999993</v>
      </c>
      <c r="CX68" s="36">
        <v>5.4029999999999996</v>
      </c>
      <c r="CY68" s="36">
        <v>4.7309999999999999</v>
      </c>
      <c r="CZ68" s="36">
        <v>2.9060000000000001</v>
      </c>
      <c r="DA68" s="36">
        <v>0.73899999999999999</v>
      </c>
      <c r="DB68" s="36">
        <v>121.327</v>
      </c>
      <c r="DC68" s="36">
        <v>59.203000000000003</v>
      </c>
      <c r="DD68" s="36">
        <v>48.951000000000001</v>
      </c>
      <c r="DE68" s="36">
        <v>62.124000000000002</v>
      </c>
      <c r="DF68" s="36">
        <v>103.261</v>
      </c>
      <c r="DG68" s="36">
        <v>47.695</v>
      </c>
      <c r="DH68" s="36">
        <v>39.628</v>
      </c>
      <c r="DI68" s="36">
        <v>55.567</v>
      </c>
      <c r="DJ68" s="36">
        <v>16.504000000000001</v>
      </c>
      <c r="DK68" s="36">
        <v>11.509</v>
      </c>
      <c r="DL68" s="36">
        <v>9.3230000000000004</v>
      </c>
      <c r="DM68" s="36">
        <v>4.9950000000000001</v>
      </c>
      <c r="DN68" s="36">
        <v>1.5620000000000001</v>
      </c>
    </row>
    <row r="69" spans="1:118">
      <c r="A69" s="10">
        <v>44440</v>
      </c>
      <c r="B69" s="36">
        <v>7289.7240000000002</v>
      </c>
      <c r="C69" s="36">
        <v>3315.7310000000002</v>
      </c>
      <c r="D69" s="36">
        <v>2680.4830000000002</v>
      </c>
      <c r="E69" s="36">
        <v>3973.9929999999999</v>
      </c>
      <c r="F69" s="36">
        <v>6081.5569999999998</v>
      </c>
      <c r="G69" s="36">
        <v>2650.3229999999999</v>
      </c>
      <c r="H69" s="36">
        <v>2167.2800000000002</v>
      </c>
      <c r="I69" s="36">
        <v>3431.2339999999999</v>
      </c>
      <c r="J69" s="36">
        <v>1097.127</v>
      </c>
      <c r="K69" s="36">
        <v>665.40700000000004</v>
      </c>
      <c r="L69" s="36">
        <v>513.20299999999997</v>
      </c>
      <c r="M69" s="36">
        <v>431.72</v>
      </c>
      <c r="N69" s="36">
        <v>111.04</v>
      </c>
      <c r="O69" s="36">
        <v>2313.0210000000002</v>
      </c>
      <c r="P69" s="36">
        <v>1057.0550000000001</v>
      </c>
      <c r="Q69" s="36">
        <v>849.048</v>
      </c>
      <c r="R69" s="36">
        <v>1255.9649999999999</v>
      </c>
      <c r="S69" s="36">
        <v>1924.511</v>
      </c>
      <c r="T69" s="36">
        <v>850.45299999999997</v>
      </c>
      <c r="U69" s="36">
        <v>686.24099999999999</v>
      </c>
      <c r="V69" s="36">
        <v>1074.058</v>
      </c>
      <c r="W69" s="36">
        <v>348.83600000000001</v>
      </c>
      <c r="X69" s="36">
        <v>206.602</v>
      </c>
      <c r="Y69" s="36">
        <v>162.80699999999999</v>
      </c>
      <c r="Z69" s="36">
        <v>142.23400000000001</v>
      </c>
      <c r="AA69" s="36">
        <v>39.673000000000002</v>
      </c>
      <c r="AB69" s="36">
        <v>1870.2660000000001</v>
      </c>
      <c r="AC69" s="36">
        <v>855.83100000000002</v>
      </c>
      <c r="AD69" s="36">
        <v>679.77499999999998</v>
      </c>
      <c r="AE69" s="36">
        <v>1014.4349999999999</v>
      </c>
      <c r="AF69" s="36">
        <v>1588.5139999999999</v>
      </c>
      <c r="AG69" s="36">
        <v>706.03399999999999</v>
      </c>
      <c r="AH69" s="36">
        <v>568.95799999999997</v>
      </c>
      <c r="AI69" s="36">
        <v>882.48099999999999</v>
      </c>
      <c r="AJ69" s="36">
        <v>256.58600000000001</v>
      </c>
      <c r="AK69" s="36">
        <v>149.797</v>
      </c>
      <c r="AL69" s="36">
        <v>110.81699999999999</v>
      </c>
      <c r="AM69" s="36">
        <v>106.789</v>
      </c>
      <c r="AN69" s="36">
        <v>25.164999999999999</v>
      </c>
      <c r="AO69" s="36">
        <v>1488.7090000000001</v>
      </c>
      <c r="AP69" s="36">
        <v>663.63199999999995</v>
      </c>
      <c r="AQ69" s="36">
        <v>551.94399999999996</v>
      </c>
      <c r="AR69" s="36">
        <v>825.077</v>
      </c>
      <c r="AS69" s="36">
        <v>1232.212</v>
      </c>
      <c r="AT69" s="36">
        <v>519.62</v>
      </c>
      <c r="AU69" s="36">
        <v>435.971</v>
      </c>
      <c r="AV69" s="36">
        <v>712.59199999999998</v>
      </c>
      <c r="AW69" s="36">
        <v>232.06299999999999</v>
      </c>
      <c r="AX69" s="36">
        <v>144.012</v>
      </c>
      <c r="AY69" s="36">
        <v>115.97199999999999</v>
      </c>
      <c r="AZ69" s="36">
        <v>88.051000000000002</v>
      </c>
      <c r="BA69" s="36">
        <v>24.434000000000001</v>
      </c>
      <c r="BB69" s="36">
        <v>508.27499999999998</v>
      </c>
      <c r="BC69" s="36">
        <v>223.18</v>
      </c>
      <c r="BD69" s="36">
        <v>176.22499999999999</v>
      </c>
      <c r="BE69" s="36">
        <v>285.09500000000003</v>
      </c>
      <c r="BF69" s="36">
        <v>413.10700000000003</v>
      </c>
      <c r="BG69" s="36">
        <v>169.797</v>
      </c>
      <c r="BH69" s="36">
        <v>135.81299999999999</v>
      </c>
      <c r="BI69" s="36">
        <v>243.309</v>
      </c>
      <c r="BJ69" s="36">
        <v>87.463999999999999</v>
      </c>
      <c r="BK69" s="36">
        <v>53.383000000000003</v>
      </c>
      <c r="BL69" s="36">
        <v>40.411999999999999</v>
      </c>
      <c r="BM69" s="36">
        <v>34.081000000000003</v>
      </c>
      <c r="BN69" s="36">
        <v>7.7039999999999997</v>
      </c>
      <c r="BO69" s="36">
        <v>769.61800000000005</v>
      </c>
      <c r="BP69" s="36">
        <v>364.673</v>
      </c>
      <c r="BQ69" s="36">
        <v>296.42599999999999</v>
      </c>
      <c r="BR69" s="36">
        <v>404.94499999999999</v>
      </c>
      <c r="BS69" s="36">
        <v>640.77800000000002</v>
      </c>
      <c r="BT69" s="36">
        <v>289.34800000000001</v>
      </c>
      <c r="BU69" s="36">
        <v>242.29400000000001</v>
      </c>
      <c r="BV69" s="36">
        <v>351.43</v>
      </c>
      <c r="BW69" s="36">
        <v>118.867</v>
      </c>
      <c r="BX69" s="36">
        <v>75.325000000000003</v>
      </c>
      <c r="BY69" s="36">
        <v>54.131999999999998</v>
      </c>
      <c r="BZ69" s="36">
        <v>43.542000000000002</v>
      </c>
      <c r="CA69" s="36">
        <v>9.9730000000000008</v>
      </c>
      <c r="CB69" s="36">
        <v>157.89099999999999</v>
      </c>
      <c r="CC69" s="36">
        <v>64.100999999999999</v>
      </c>
      <c r="CD69" s="36">
        <v>52.804000000000002</v>
      </c>
      <c r="CE69" s="36">
        <v>93.79</v>
      </c>
      <c r="CF69" s="36">
        <v>129.15199999999999</v>
      </c>
      <c r="CG69" s="36">
        <v>46.317</v>
      </c>
      <c r="CH69" s="36">
        <v>38.250999999999998</v>
      </c>
      <c r="CI69" s="36">
        <v>82.834999999999994</v>
      </c>
      <c r="CJ69" s="36">
        <v>27.309000000000001</v>
      </c>
      <c r="CK69" s="36">
        <v>17.785</v>
      </c>
      <c r="CL69" s="36">
        <v>14.553000000000001</v>
      </c>
      <c r="CM69" s="36">
        <v>9.5250000000000004</v>
      </c>
      <c r="CN69" s="36">
        <v>1.43</v>
      </c>
      <c r="CO69" s="36">
        <v>59.865000000000002</v>
      </c>
      <c r="CP69" s="36">
        <v>29.611000000000001</v>
      </c>
      <c r="CQ69" s="36">
        <v>25.63</v>
      </c>
      <c r="CR69" s="36">
        <v>30.254000000000001</v>
      </c>
      <c r="CS69" s="36">
        <v>49.658000000000001</v>
      </c>
      <c r="CT69" s="36">
        <v>23.484999999999999</v>
      </c>
      <c r="CU69" s="36">
        <v>20.657</v>
      </c>
      <c r="CV69" s="36">
        <v>26.172999999999998</v>
      </c>
      <c r="CW69" s="36">
        <v>9.0790000000000006</v>
      </c>
      <c r="CX69" s="36">
        <v>6.1260000000000003</v>
      </c>
      <c r="CY69" s="36">
        <v>4.9720000000000004</v>
      </c>
      <c r="CZ69" s="36">
        <v>2.952</v>
      </c>
      <c r="DA69" s="36">
        <v>1.1279999999999999</v>
      </c>
      <c r="DB69" s="36">
        <v>122.07899999999999</v>
      </c>
      <c r="DC69" s="36">
        <v>57.646000000000001</v>
      </c>
      <c r="DD69" s="36">
        <v>48.633000000000003</v>
      </c>
      <c r="DE69" s="36">
        <v>64.433000000000007</v>
      </c>
      <c r="DF69" s="36">
        <v>103.624</v>
      </c>
      <c r="DG69" s="36">
        <v>45.268999999999998</v>
      </c>
      <c r="DH69" s="36">
        <v>39.094999999999999</v>
      </c>
      <c r="DI69" s="36">
        <v>58.354999999999997</v>
      </c>
      <c r="DJ69" s="36">
        <v>16.922999999999998</v>
      </c>
      <c r="DK69" s="36">
        <v>12.377000000000001</v>
      </c>
      <c r="DL69" s="36">
        <v>9.5380000000000003</v>
      </c>
      <c r="DM69" s="36">
        <v>4.5460000000000003</v>
      </c>
      <c r="DN69" s="36">
        <v>1.532</v>
      </c>
    </row>
    <row r="70" spans="1:118">
      <c r="A70" s="10">
        <v>44531</v>
      </c>
      <c r="B70" s="36">
        <v>7304.2389999999996</v>
      </c>
      <c r="C70" s="36">
        <v>3286.3339999999998</v>
      </c>
      <c r="D70" s="36">
        <v>2682.6570000000002</v>
      </c>
      <c r="E70" s="36">
        <v>4017.9050000000002</v>
      </c>
      <c r="F70" s="36">
        <v>6110.7759999999998</v>
      </c>
      <c r="G70" s="36">
        <v>2623.4229999999998</v>
      </c>
      <c r="H70" s="36">
        <v>2162.2280000000001</v>
      </c>
      <c r="I70" s="36">
        <v>3487.3530000000001</v>
      </c>
      <c r="J70" s="36">
        <v>1073.2750000000001</v>
      </c>
      <c r="K70" s="36">
        <v>662.91099999999994</v>
      </c>
      <c r="L70" s="36">
        <v>520.42899999999997</v>
      </c>
      <c r="M70" s="36">
        <v>410.36399999999998</v>
      </c>
      <c r="N70" s="36">
        <v>120.18899999999999</v>
      </c>
      <c r="O70" s="36">
        <v>2305.8090000000002</v>
      </c>
      <c r="P70" s="36">
        <v>1044.193</v>
      </c>
      <c r="Q70" s="36">
        <v>846.91099999999994</v>
      </c>
      <c r="R70" s="36">
        <v>1261.615</v>
      </c>
      <c r="S70" s="36">
        <v>1925.864</v>
      </c>
      <c r="T70" s="36">
        <v>839.08299999999997</v>
      </c>
      <c r="U70" s="36">
        <v>684.35900000000004</v>
      </c>
      <c r="V70" s="36">
        <v>1086.7809999999999</v>
      </c>
      <c r="W70" s="36">
        <v>340.642</v>
      </c>
      <c r="X70" s="36">
        <v>205.11</v>
      </c>
      <c r="Y70" s="36">
        <v>162.55199999999999</v>
      </c>
      <c r="Z70" s="36">
        <v>135.53200000000001</v>
      </c>
      <c r="AA70" s="36">
        <v>39.302999999999997</v>
      </c>
      <c r="AB70" s="36">
        <v>1878.143</v>
      </c>
      <c r="AC70" s="36">
        <v>857.178</v>
      </c>
      <c r="AD70" s="36">
        <v>680.87699999999995</v>
      </c>
      <c r="AE70" s="36">
        <v>1020.966</v>
      </c>
      <c r="AF70" s="36">
        <v>1606.854</v>
      </c>
      <c r="AG70" s="36">
        <v>709.68</v>
      </c>
      <c r="AH70" s="36">
        <v>572.23299999999995</v>
      </c>
      <c r="AI70" s="36">
        <v>897.17399999999998</v>
      </c>
      <c r="AJ70" s="36">
        <v>244.85400000000001</v>
      </c>
      <c r="AK70" s="36">
        <v>147.49799999999999</v>
      </c>
      <c r="AL70" s="36">
        <v>108.645</v>
      </c>
      <c r="AM70" s="36">
        <v>97.355999999999995</v>
      </c>
      <c r="AN70" s="36">
        <v>26.434999999999999</v>
      </c>
      <c r="AO70" s="36">
        <v>1502.201</v>
      </c>
      <c r="AP70" s="36">
        <v>661.87599999999998</v>
      </c>
      <c r="AQ70" s="36">
        <v>556.298</v>
      </c>
      <c r="AR70" s="36">
        <v>840.32500000000005</v>
      </c>
      <c r="AS70" s="36">
        <v>1246.9010000000001</v>
      </c>
      <c r="AT70" s="36">
        <v>511.77499999999998</v>
      </c>
      <c r="AU70" s="36">
        <v>432.40499999999997</v>
      </c>
      <c r="AV70" s="36">
        <v>735.12599999999998</v>
      </c>
      <c r="AW70" s="36">
        <v>226.583</v>
      </c>
      <c r="AX70" s="36">
        <v>150.101</v>
      </c>
      <c r="AY70" s="36">
        <v>123.893</v>
      </c>
      <c r="AZ70" s="36">
        <v>76.483000000000004</v>
      </c>
      <c r="BA70" s="36">
        <v>28.716999999999999</v>
      </c>
      <c r="BB70" s="36">
        <v>504.54500000000002</v>
      </c>
      <c r="BC70" s="36">
        <v>218.554</v>
      </c>
      <c r="BD70" s="36">
        <v>175.85400000000001</v>
      </c>
      <c r="BE70" s="36">
        <v>285.99099999999999</v>
      </c>
      <c r="BF70" s="36">
        <v>410.33800000000002</v>
      </c>
      <c r="BG70" s="36">
        <v>168.34899999999999</v>
      </c>
      <c r="BH70" s="36">
        <v>136.76599999999999</v>
      </c>
      <c r="BI70" s="36">
        <v>241.989</v>
      </c>
      <c r="BJ70" s="36">
        <v>85.022000000000006</v>
      </c>
      <c r="BK70" s="36">
        <v>50.206000000000003</v>
      </c>
      <c r="BL70" s="36">
        <v>39.088999999999999</v>
      </c>
      <c r="BM70" s="36">
        <v>34.816000000000003</v>
      </c>
      <c r="BN70" s="36">
        <v>9.1850000000000005</v>
      </c>
      <c r="BO70" s="36">
        <v>776.38199999999995</v>
      </c>
      <c r="BP70" s="36">
        <v>353.76600000000002</v>
      </c>
      <c r="BQ70" s="36">
        <v>295.733</v>
      </c>
      <c r="BR70" s="36">
        <v>422.61599999999999</v>
      </c>
      <c r="BS70" s="36">
        <v>643.447</v>
      </c>
      <c r="BT70" s="36">
        <v>279.25400000000002</v>
      </c>
      <c r="BU70" s="36">
        <v>238.494</v>
      </c>
      <c r="BV70" s="36">
        <v>364.19299999999998</v>
      </c>
      <c r="BW70" s="36">
        <v>121.503</v>
      </c>
      <c r="BX70" s="36">
        <v>74.512</v>
      </c>
      <c r="BY70" s="36">
        <v>57.238999999999997</v>
      </c>
      <c r="BZ70" s="36">
        <v>46.99</v>
      </c>
      <c r="CA70" s="36">
        <v>11.433</v>
      </c>
      <c r="CB70" s="36">
        <v>156.477</v>
      </c>
      <c r="CC70" s="36">
        <v>63.015000000000001</v>
      </c>
      <c r="CD70" s="36">
        <v>52.704000000000001</v>
      </c>
      <c r="CE70" s="36">
        <v>93.462000000000003</v>
      </c>
      <c r="CF70" s="36">
        <v>125.483</v>
      </c>
      <c r="CG70" s="36">
        <v>44.454000000000001</v>
      </c>
      <c r="CH70" s="36">
        <v>37.381</v>
      </c>
      <c r="CI70" s="36">
        <v>81.028999999999996</v>
      </c>
      <c r="CJ70" s="36">
        <v>28.841000000000001</v>
      </c>
      <c r="CK70" s="36">
        <v>18.561</v>
      </c>
      <c r="CL70" s="36">
        <v>15.323</v>
      </c>
      <c r="CM70" s="36">
        <v>10.28</v>
      </c>
      <c r="CN70" s="36">
        <v>2.153</v>
      </c>
      <c r="CO70" s="36">
        <v>59.845999999999997</v>
      </c>
      <c r="CP70" s="36">
        <v>29.827000000000002</v>
      </c>
      <c r="CQ70" s="36">
        <v>25.733000000000001</v>
      </c>
      <c r="CR70" s="36">
        <v>30.018999999999998</v>
      </c>
      <c r="CS70" s="36">
        <v>50.637</v>
      </c>
      <c r="CT70" s="36">
        <v>24.123000000000001</v>
      </c>
      <c r="CU70" s="36">
        <v>21.225000000000001</v>
      </c>
      <c r="CV70" s="36">
        <v>26.515000000000001</v>
      </c>
      <c r="CW70" s="36">
        <v>8.3629999999999995</v>
      </c>
      <c r="CX70" s="36">
        <v>5.7050000000000001</v>
      </c>
      <c r="CY70" s="36">
        <v>4.5069999999999997</v>
      </c>
      <c r="CZ70" s="36">
        <v>2.6589999999999998</v>
      </c>
      <c r="DA70" s="36">
        <v>0.84599999999999997</v>
      </c>
      <c r="DB70" s="36">
        <v>120.83499999999999</v>
      </c>
      <c r="DC70" s="36">
        <v>57.923999999999999</v>
      </c>
      <c r="DD70" s="36">
        <v>48.546999999999997</v>
      </c>
      <c r="DE70" s="36">
        <v>62.911000000000001</v>
      </c>
      <c r="DF70" s="36">
        <v>101.252</v>
      </c>
      <c r="DG70" s="36">
        <v>46.704999999999998</v>
      </c>
      <c r="DH70" s="36">
        <v>39.366</v>
      </c>
      <c r="DI70" s="36">
        <v>54.546999999999997</v>
      </c>
      <c r="DJ70" s="36">
        <v>17.466999999999999</v>
      </c>
      <c r="DK70" s="36">
        <v>11.218999999999999</v>
      </c>
      <c r="DL70" s="36">
        <v>9.1809999999999992</v>
      </c>
      <c r="DM70" s="36">
        <v>6.2469999999999999</v>
      </c>
      <c r="DN70" s="36">
        <v>2.117</v>
      </c>
    </row>
    <row r="71" spans="1:118">
      <c r="A71" s="10">
        <v>44621</v>
      </c>
      <c r="B71" s="36">
        <v>7313.3630000000003</v>
      </c>
      <c r="C71" s="36">
        <v>3366.19</v>
      </c>
      <c r="D71" s="36">
        <v>2763.44</v>
      </c>
      <c r="E71" s="36">
        <v>3947.174</v>
      </c>
      <c r="F71" s="36">
        <v>6130.44</v>
      </c>
      <c r="G71" s="36">
        <v>2703.4839999999999</v>
      </c>
      <c r="H71" s="36">
        <v>2236.7260000000001</v>
      </c>
      <c r="I71" s="36">
        <v>3426.9560000000001</v>
      </c>
      <c r="J71" s="36">
        <v>1061.3800000000001</v>
      </c>
      <c r="K71" s="36">
        <v>662.70500000000004</v>
      </c>
      <c r="L71" s="36">
        <v>526.71299999999997</v>
      </c>
      <c r="M71" s="36">
        <v>398.67399999999998</v>
      </c>
      <c r="N71" s="36">
        <v>121.54300000000001</v>
      </c>
      <c r="O71" s="36">
        <v>2309.9290000000001</v>
      </c>
      <c r="P71" s="36">
        <v>1080.7950000000001</v>
      </c>
      <c r="Q71" s="36">
        <v>887.93700000000001</v>
      </c>
      <c r="R71" s="36">
        <v>1229.134</v>
      </c>
      <c r="S71" s="36">
        <v>1929.675</v>
      </c>
      <c r="T71" s="36">
        <v>872.27599999999995</v>
      </c>
      <c r="U71" s="36">
        <v>722.75199999999995</v>
      </c>
      <c r="V71" s="36">
        <v>1057.3989999999999</v>
      </c>
      <c r="W71" s="36">
        <v>343.85199999999998</v>
      </c>
      <c r="X71" s="36">
        <v>208.51900000000001</v>
      </c>
      <c r="Y71" s="36">
        <v>165.185</v>
      </c>
      <c r="Z71" s="36">
        <v>135.333</v>
      </c>
      <c r="AA71" s="36">
        <v>36.402000000000001</v>
      </c>
      <c r="AB71" s="36">
        <v>1871.8119999999999</v>
      </c>
      <c r="AC71" s="36">
        <v>857.26400000000001</v>
      </c>
      <c r="AD71" s="36">
        <v>682.88099999999997</v>
      </c>
      <c r="AE71" s="36">
        <v>1014.548</v>
      </c>
      <c r="AF71" s="36">
        <v>1597.8009999999999</v>
      </c>
      <c r="AG71" s="36">
        <v>712.5</v>
      </c>
      <c r="AH71" s="36">
        <v>570.31399999999996</v>
      </c>
      <c r="AI71" s="36">
        <v>885.30100000000004</v>
      </c>
      <c r="AJ71" s="36">
        <v>243.94300000000001</v>
      </c>
      <c r="AK71" s="36">
        <v>144.76400000000001</v>
      </c>
      <c r="AL71" s="36">
        <v>112.56699999999999</v>
      </c>
      <c r="AM71" s="36">
        <v>99.179000000000002</v>
      </c>
      <c r="AN71" s="36">
        <v>30.068000000000001</v>
      </c>
      <c r="AO71" s="36">
        <v>1518.202</v>
      </c>
      <c r="AP71" s="36">
        <v>691.99900000000002</v>
      </c>
      <c r="AQ71" s="36">
        <v>593.04499999999996</v>
      </c>
      <c r="AR71" s="36">
        <v>826.202</v>
      </c>
      <c r="AS71" s="36">
        <v>1269.2329999999999</v>
      </c>
      <c r="AT71" s="36">
        <v>544.53499999999997</v>
      </c>
      <c r="AU71" s="36">
        <v>466.71300000000002</v>
      </c>
      <c r="AV71" s="36">
        <v>724.69799999999998</v>
      </c>
      <c r="AW71" s="36">
        <v>221.27799999999999</v>
      </c>
      <c r="AX71" s="36">
        <v>147.465</v>
      </c>
      <c r="AY71" s="36">
        <v>126.33199999999999</v>
      </c>
      <c r="AZ71" s="36">
        <v>73.813000000000002</v>
      </c>
      <c r="BA71" s="36">
        <v>27.690999999999999</v>
      </c>
      <c r="BB71" s="36">
        <v>504.38799999999998</v>
      </c>
      <c r="BC71" s="36">
        <v>221.976</v>
      </c>
      <c r="BD71" s="36">
        <v>175.458</v>
      </c>
      <c r="BE71" s="36">
        <v>282.41199999999998</v>
      </c>
      <c r="BF71" s="36">
        <v>408.10700000000003</v>
      </c>
      <c r="BG71" s="36">
        <v>169.41300000000001</v>
      </c>
      <c r="BH71" s="36">
        <v>137.67500000000001</v>
      </c>
      <c r="BI71" s="36">
        <v>238.69300000000001</v>
      </c>
      <c r="BJ71" s="36">
        <v>84.372</v>
      </c>
      <c r="BK71" s="36">
        <v>52.561999999999998</v>
      </c>
      <c r="BL71" s="36">
        <v>37.783000000000001</v>
      </c>
      <c r="BM71" s="36">
        <v>31.809000000000001</v>
      </c>
      <c r="BN71" s="36">
        <v>11.91</v>
      </c>
      <c r="BO71" s="36">
        <v>772.86199999999997</v>
      </c>
      <c r="BP71" s="36">
        <v>362.38600000000002</v>
      </c>
      <c r="BQ71" s="36">
        <v>297.11500000000001</v>
      </c>
      <c r="BR71" s="36">
        <v>410.476</v>
      </c>
      <c r="BS71" s="36">
        <v>647.17100000000005</v>
      </c>
      <c r="BT71" s="36">
        <v>288.803</v>
      </c>
      <c r="BU71" s="36">
        <v>240.08799999999999</v>
      </c>
      <c r="BV71" s="36">
        <v>358.36700000000002</v>
      </c>
      <c r="BW71" s="36">
        <v>115.083</v>
      </c>
      <c r="BX71" s="36">
        <v>73.582999999999998</v>
      </c>
      <c r="BY71" s="36">
        <v>57.026000000000003</v>
      </c>
      <c r="BZ71" s="36">
        <v>41.5</v>
      </c>
      <c r="CA71" s="36">
        <v>10.608000000000001</v>
      </c>
      <c r="CB71" s="36">
        <v>156.66</v>
      </c>
      <c r="CC71" s="36">
        <v>63.732999999999997</v>
      </c>
      <c r="CD71" s="36">
        <v>52.835000000000001</v>
      </c>
      <c r="CE71" s="36">
        <v>92.927000000000007</v>
      </c>
      <c r="CF71" s="36">
        <v>128.24199999999999</v>
      </c>
      <c r="CG71" s="36">
        <v>45.307000000000002</v>
      </c>
      <c r="CH71" s="36">
        <v>38.127000000000002</v>
      </c>
      <c r="CI71" s="36">
        <v>82.936000000000007</v>
      </c>
      <c r="CJ71" s="36">
        <v>26.547999999999998</v>
      </c>
      <c r="CK71" s="36">
        <v>18.427</v>
      </c>
      <c r="CL71" s="36">
        <v>14.708</v>
      </c>
      <c r="CM71" s="36">
        <v>8.1210000000000004</v>
      </c>
      <c r="CN71" s="36">
        <v>1.87</v>
      </c>
      <c r="CO71" s="36">
        <v>58.912999999999997</v>
      </c>
      <c r="CP71" s="36">
        <v>29.434999999999999</v>
      </c>
      <c r="CQ71" s="36">
        <v>25.695</v>
      </c>
      <c r="CR71" s="36">
        <v>29.478000000000002</v>
      </c>
      <c r="CS71" s="36">
        <v>49.037999999999997</v>
      </c>
      <c r="CT71" s="36">
        <v>24.177</v>
      </c>
      <c r="CU71" s="36">
        <v>21.338999999999999</v>
      </c>
      <c r="CV71" s="36">
        <v>24.861000000000001</v>
      </c>
      <c r="CW71" s="36">
        <v>8.5459999999999994</v>
      </c>
      <c r="CX71" s="36">
        <v>5.258</v>
      </c>
      <c r="CY71" s="36">
        <v>4.3550000000000004</v>
      </c>
      <c r="CZ71" s="36">
        <v>3.2890000000000001</v>
      </c>
      <c r="DA71" s="36">
        <v>1.3280000000000001</v>
      </c>
      <c r="DB71" s="36">
        <v>120.59699999999999</v>
      </c>
      <c r="DC71" s="36">
        <v>58.601999999999997</v>
      </c>
      <c r="DD71" s="36">
        <v>48.473999999999997</v>
      </c>
      <c r="DE71" s="36">
        <v>61.996000000000002</v>
      </c>
      <c r="DF71" s="36">
        <v>101.173</v>
      </c>
      <c r="DG71" s="36">
        <v>46.472999999999999</v>
      </c>
      <c r="DH71" s="36">
        <v>39.716999999999999</v>
      </c>
      <c r="DI71" s="36">
        <v>54.7</v>
      </c>
      <c r="DJ71" s="36">
        <v>17.757999999999999</v>
      </c>
      <c r="DK71" s="36">
        <v>12.129</v>
      </c>
      <c r="DL71" s="36">
        <v>8.7569999999999997</v>
      </c>
      <c r="DM71" s="36">
        <v>5.63</v>
      </c>
      <c r="DN71" s="36">
        <v>1.6659999999999999</v>
      </c>
    </row>
    <row r="72" spans="1:118">
      <c r="A72" s="10">
        <v>44713</v>
      </c>
      <c r="B72" s="36">
        <v>7322.3580000000002</v>
      </c>
      <c r="C72" s="36">
        <v>3317.768</v>
      </c>
      <c r="D72" s="36">
        <v>2698.7280000000001</v>
      </c>
      <c r="E72" s="36">
        <v>4004.5909999999999</v>
      </c>
      <c r="F72" s="36">
        <v>6162.2820000000002</v>
      </c>
      <c r="G72" s="36">
        <v>2665.4560000000001</v>
      </c>
      <c r="H72" s="36">
        <v>2185.9740000000002</v>
      </c>
      <c r="I72" s="36">
        <v>3496.8270000000002</v>
      </c>
      <c r="J72" s="36">
        <v>1042.499</v>
      </c>
      <c r="K72" s="36">
        <v>652.31200000000001</v>
      </c>
      <c r="L72" s="36">
        <v>512.75300000000004</v>
      </c>
      <c r="M72" s="36">
        <v>390.18700000000001</v>
      </c>
      <c r="N72" s="36">
        <v>117.577</v>
      </c>
      <c r="O72" s="36">
        <v>2304.7649999999999</v>
      </c>
      <c r="P72" s="36">
        <v>1052.2370000000001</v>
      </c>
      <c r="Q72" s="36">
        <v>854.12199999999996</v>
      </c>
      <c r="R72" s="36">
        <v>1252.527</v>
      </c>
      <c r="S72" s="36">
        <v>1934.8150000000001</v>
      </c>
      <c r="T72" s="36">
        <v>850.17499999999995</v>
      </c>
      <c r="U72" s="36">
        <v>694.87699999999995</v>
      </c>
      <c r="V72" s="36">
        <v>1084.6410000000001</v>
      </c>
      <c r="W72" s="36">
        <v>330.27199999999999</v>
      </c>
      <c r="X72" s="36">
        <v>202.06299999999999</v>
      </c>
      <c r="Y72" s="36">
        <v>159.24600000000001</v>
      </c>
      <c r="Z72" s="36">
        <v>128.21</v>
      </c>
      <c r="AA72" s="36">
        <v>39.677</v>
      </c>
      <c r="AB72" s="36">
        <v>1875.7149999999999</v>
      </c>
      <c r="AC72" s="36">
        <v>859.577</v>
      </c>
      <c r="AD72" s="36">
        <v>683.19399999999996</v>
      </c>
      <c r="AE72" s="36">
        <v>1016.138</v>
      </c>
      <c r="AF72" s="36">
        <v>1603.125</v>
      </c>
      <c r="AG72" s="36">
        <v>714.96400000000006</v>
      </c>
      <c r="AH72" s="36">
        <v>570.61500000000001</v>
      </c>
      <c r="AI72" s="36">
        <v>888.16099999999994</v>
      </c>
      <c r="AJ72" s="36">
        <v>244.59700000000001</v>
      </c>
      <c r="AK72" s="36">
        <v>144.613</v>
      </c>
      <c r="AL72" s="36">
        <v>112.57899999999999</v>
      </c>
      <c r="AM72" s="36">
        <v>99.984999999999999</v>
      </c>
      <c r="AN72" s="36">
        <v>27.992000000000001</v>
      </c>
      <c r="AO72" s="36">
        <v>1524.9</v>
      </c>
      <c r="AP72" s="36">
        <v>674.24900000000002</v>
      </c>
      <c r="AQ72" s="36">
        <v>560.41099999999994</v>
      </c>
      <c r="AR72" s="36">
        <v>850.65200000000004</v>
      </c>
      <c r="AS72" s="36">
        <v>1280.7429999999999</v>
      </c>
      <c r="AT72" s="36">
        <v>527.851</v>
      </c>
      <c r="AU72" s="36">
        <v>442.77800000000002</v>
      </c>
      <c r="AV72" s="36">
        <v>752.89200000000005</v>
      </c>
      <c r="AW72" s="36">
        <v>219.27099999999999</v>
      </c>
      <c r="AX72" s="36">
        <v>146.39699999999999</v>
      </c>
      <c r="AY72" s="36">
        <v>117.633</v>
      </c>
      <c r="AZ72" s="36">
        <v>72.873999999999995</v>
      </c>
      <c r="BA72" s="36">
        <v>24.885999999999999</v>
      </c>
      <c r="BB72" s="36">
        <v>510.38400000000001</v>
      </c>
      <c r="BC72" s="36">
        <v>220.64</v>
      </c>
      <c r="BD72" s="36">
        <v>176.13200000000001</v>
      </c>
      <c r="BE72" s="36">
        <v>289.74400000000003</v>
      </c>
      <c r="BF72" s="36">
        <v>415.11900000000003</v>
      </c>
      <c r="BG72" s="36">
        <v>168.149</v>
      </c>
      <c r="BH72" s="36">
        <v>135.303</v>
      </c>
      <c r="BI72" s="36">
        <v>246.971</v>
      </c>
      <c r="BJ72" s="36">
        <v>84.728999999999999</v>
      </c>
      <c r="BK72" s="36">
        <v>52.491</v>
      </c>
      <c r="BL72" s="36">
        <v>40.829000000000001</v>
      </c>
      <c r="BM72" s="36">
        <v>32.238</v>
      </c>
      <c r="BN72" s="36">
        <v>10.535</v>
      </c>
      <c r="BO72" s="36">
        <v>773.39</v>
      </c>
      <c r="BP72" s="36">
        <v>360.95</v>
      </c>
      <c r="BQ72" s="36">
        <v>297.952</v>
      </c>
      <c r="BR72" s="36">
        <v>412.43900000000002</v>
      </c>
      <c r="BS72" s="36">
        <v>649.56200000000001</v>
      </c>
      <c r="BT72" s="36">
        <v>286.709</v>
      </c>
      <c r="BU72" s="36">
        <v>241.90600000000001</v>
      </c>
      <c r="BV72" s="36">
        <v>362.85300000000001</v>
      </c>
      <c r="BW72" s="36">
        <v>115.01600000000001</v>
      </c>
      <c r="BX72" s="36">
        <v>74.241</v>
      </c>
      <c r="BY72" s="36">
        <v>56.045999999999999</v>
      </c>
      <c r="BZ72" s="36">
        <v>40.774000000000001</v>
      </c>
      <c r="CA72" s="36">
        <v>8.8119999999999994</v>
      </c>
      <c r="CB72" s="36">
        <v>156.09100000000001</v>
      </c>
      <c r="CC72" s="36">
        <v>62.795000000000002</v>
      </c>
      <c r="CD72" s="36">
        <v>52.741</v>
      </c>
      <c r="CE72" s="36">
        <v>93.296000000000006</v>
      </c>
      <c r="CF72" s="36">
        <v>128.94300000000001</v>
      </c>
      <c r="CG72" s="36">
        <v>45.81</v>
      </c>
      <c r="CH72" s="36">
        <v>38.941000000000003</v>
      </c>
      <c r="CI72" s="36">
        <v>83.134</v>
      </c>
      <c r="CJ72" s="36">
        <v>24.856999999999999</v>
      </c>
      <c r="CK72" s="36">
        <v>16.984999999999999</v>
      </c>
      <c r="CL72" s="36">
        <v>13.8</v>
      </c>
      <c r="CM72" s="36">
        <v>7.8719999999999999</v>
      </c>
      <c r="CN72" s="36">
        <v>2.2909999999999999</v>
      </c>
      <c r="CO72" s="36">
        <v>59.377000000000002</v>
      </c>
      <c r="CP72" s="36">
        <v>28.965</v>
      </c>
      <c r="CQ72" s="36">
        <v>25.498999999999999</v>
      </c>
      <c r="CR72" s="36">
        <v>30.411999999999999</v>
      </c>
      <c r="CS72" s="36">
        <v>50.168999999999997</v>
      </c>
      <c r="CT72" s="36">
        <v>24.007000000000001</v>
      </c>
      <c r="CU72" s="36">
        <v>21.2</v>
      </c>
      <c r="CV72" s="36">
        <v>26.161000000000001</v>
      </c>
      <c r="CW72" s="36">
        <v>7.3760000000000003</v>
      </c>
      <c r="CX72" s="36">
        <v>4.9580000000000002</v>
      </c>
      <c r="CY72" s="36">
        <v>4.2990000000000004</v>
      </c>
      <c r="CZ72" s="36">
        <v>2.419</v>
      </c>
      <c r="DA72" s="36">
        <v>1.8320000000000001</v>
      </c>
      <c r="DB72" s="36">
        <v>117.73699999999999</v>
      </c>
      <c r="DC72" s="36">
        <v>58.353999999999999</v>
      </c>
      <c r="DD72" s="36">
        <v>48.676000000000002</v>
      </c>
      <c r="DE72" s="36">
        <v>59.381999999999998</v>
      </c>
      <c r="DF72" s="36">
        <v>99.805000000000007</v>
      </c>
      <c r="DG72" s="36">
        <v>47.790999999999997</v>
      </c>
      <c r="DH72" s="36">
        <v>40.353999999999999</v>
      </c>
      <c r="DI72" s="36">
        <v>52.014000000000003</v>
      </c>
      <c r="DJ72" s="36">
        <v>16.381</v>
      </c>
      <c r="DK72" s="36">
        <v>10.564</v>
      </c>
      <c r="DL72" s="36">
        <v>8.3219999999999992</v>
      </c>
      <c r="DM72" s="36">
        <v>5.8170000000000002</v>
      </c>
      <c r="DN72" s="36">
        <v>1.5509999999999999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723</vt:i4>
      </vt:variant>
    </vt:vector>
  </HeadingPairs>
  <TitlesOfParts>
    <vt:vector size="727" baseType="lpstr">
      <vt:lpstr>Contents</vt:lpstr>
      <vt:lpstr>Table 2</vt:lpstr>
      <vt:lpstr>Index</vt:lpstr>
      <vt:lpstr>Data1</vt:lpstr>
      <vt:lpstr>A129176538L</vt:lpstr>
      <vt:lpstr>A129176542C</vt:lpstr>
      <vt:lpstr>A129176546L</vt:lpstr>
      <vt:lpstr>A129176550C</vt:lpstr>
      <vt:lpstr>A129176554L</vt:lpstr>
      <vt:lpstr>A129176558W</vt:lpstr>
      <vt:lpstr>A129176562L</vt:lpstr>
      <vt:lpstr>A129176566W</vt:lpstr>
      <vt:lpstr>A129176570L</vt:lpstr>
      <vt:lpstr>A129176574W</vt:lpstr>
      <vt:lpstr>A129176578F</vt:lpstr>
      <vt:lpstr>A129176582W</vt:lpstr>
      <vt:lpstr>A129176586F</vt:lpstr>
      <vt:lpstr>A129176590W</vt:lpstr>
      <vt:lpstr>A129176594F</vt:lpstr>
      <vt:lpstr>A129176598R</vt:lpstr>
      <vt:lpstr>A129176602V</vt:lpstr>
      <vt:lpstr>A129176606C</vt:lpstr>
      <vt:lpstr>A129176610V</vt:lpstr>
      <vt:lpstr>A129176614C</vt:lpstr>
      <vt:lpstr>A129176618L</vt:lpstr>
      <vt:lpstr>A129176622C</vt:lpstr>
      <vt:lpstr>A129176626L</vt:lpstr>
      <vt:lpstr>A129176630C</vt:lpstr>
      <vt:lpstr>A129176634L</vt:lpstr>
      <vt:lpstr>A129176638W</vt:lpstr>
      <vt:lpstr>A129176642L</vt:lpstr>
      <vt:lpstr>A129176646W</vt:lpstr>
      <vt:lpstr>A129176650L</vt:lpstr>
      <vt:lpstr>A129176654W</vt:lpstr>
      <vt:lpstr>A129176658F</vt:lpstr>
      <vt:lpstr>A129176662W</vt:lpstr>
      <vt:lpstr>A129176666F</vt:lpstr>
      <vt:lpstr>A129176670W</vt:lpstr>
      <vt:lpstr>A129176674F</vt:lpstr>
      <vt:lpstr>A129176678R</vt:lpstr>
      <vt:lpstr>A129176682F</vt:lpstr>
      <vt:lpstr>A129176686R</vt:lpstr>
      <vt:lpstr>A129176690F</vt:lpstr>
      <vt:lpstr>A129176694R</vt:lpstr>
      <vt:lpstr>A129176698X</vt:lpstr>
      <vt:lpstr>A129176702C</vt:lpstr>
      <vt:lpstr>A129176706L</vt:lpstr>
      <vt:lpstr>A129176710C</vt:lpstr>
      <vt:lpstr>A129176714L</vt:lpstr>
      <vt:lpstr>A129176718W</vt:lpstr>
      <vt:lpstr>A129176722L</vt:lpstr>
      <vt:lpstr>A129176726W</vt:lpstr>
      <vt:lpstr>A129176730L</vt:lpstr>
      <vt:lpstr>A129176734W</vt:lpstr>
      <vt:lpstr>A129176738F</vt:lpstr>
      <vt:lpstr>A129176742W</vt:lpstr>
      <vt:lpstr>A129176746F</vt:lpstr>
      <vt:lpstr>A129176750W</vt:lpstr>
      <vt:lpstr>A129176754F</vt:lpstr>
      <vt:lpstr>A129176758R</vt:lpstr>
      <vt:lpstr>A129176762F</vt:lpstr>
      <vt:lpstr>A129176766R</vt:lpstr>
      <vt:lpstr>A129176770F</vt:lpstr>
      <vt:lpstr>A129176774R</vt:lpstr>
      <vt:lpstr>A129176778X</vt:lpstr>
      <vt:lpstr>A129176782R</vt:lpstr>
      <vt:lpstr>A129176786X</vt:lpstr>
      <vt:lpstr>A129176790R</vt:lpstr>
      <vt:lpstr>A129176794X</vt:lpstr>
      <vt:lpstr>A129176798J</vt:lpstr>
      <vt:lpstr>A129176802L</vt:lpstr>
      <vt:lpstr>A129176806W</vt:lpstr>
      <vt:lpstr>A129176810L</vt:lpstr>
      <vt:lpstr>A129176814W</vt:lpstr>
      <vt:lpstr>A129176818F</vt:lpstr>
      <vt:lpstr>A129176822W</vt:lpstr>
      <vt:lpstr>A129176826F</vt:lpstr>
      <vt:lpstr>A129176830W</vt:lpstr>
      <vt:lpstr>A129176834F</vt:lpstr>
      <vt:lpstr>A129176838R</vt:lpstr>
      <vt:lpstr>A129176842F</vt:lpstr>
      <vt:lpstr>A129176846R</vt:lpstr>
      <vt:lpstr>A129176850F</vt:lpstr>
      <vt:lpstr>A129176854R</vt:lpstr>
      <vt:lpstr>A129176858X</vt:lpstr>
      <vt:lpstr>A129176862R</vt:lpstr>
      <vt:lpstr>A129176866X</vt:lpstr>
      <vt:lpstr>A129176870R</vt:lpstr>
      <vt:lpstr>A129176874X</vt:lpstr>
      <vt:lpstr>A129176878J</vt:lpstr>
      <vt:lpstr>A129176882X</vt:lpstr>
      <vt:lpstr>A129176886J</vt:lpstr>
      <vt:lpstr>A129176890X</vt:lpstr>
      <vt:lpstr>A129176894J</vt:lpstr>
      <vt:lpstr>A129176898T</vt:lpstr>
      <vt:lpstr>A129176902W</vt:lpstr>
      <vt:lpstr>A129176906F</vt:lpstr>
      <vt:lpstr>A129176910W</vt:lpstr>
      <vt:lpstr>A129176914F</vt:lpstr>
      <vt:lpstr>A129176918R</vt:lpstr>
      <vt:lpstr>A129176922F</vt:lpstr>
      <vt:lpstr>A129176926R</vt:lpstr>
      <vt:lpstr>A129176930F</vt:lpstr>
      <vt:lpstr>A129176934R</vt:lpstr>
      <vt:lpstr>A129176938X</vt:lpstr>
      <vt:lpstr>A129176942R</vt:lpstr>
      <vt:lpstr>A129176946X</vt:lpstr>
      <vt:lpstr>A129176950R</vt:lpstr>
      <vt:lpstr>A129176954X</vt:lpstr>
      <vt:lpstr>A129176958J</vt:lpstr>
      <vt:lpstr>A129176962X</vt:lpstr>
      <vt:lpstr>A129176966J</vt:lpstr>
      <vt:lpstr>A129176970X</vt:lpstr>
      <vt:lpstr>A129176974J</vt:lpstr>
      <vt:lpstr>A129176978T</vt:lpstr>
      <vt:lpstr>A129176982J</vt:lpstr>
      <vt:lpstr>A129176986T</vt:lpstr>
      <vt:lpstr>A129176990J</vt:lpstr>
      <vt:lpstr>A129176994T</vt:lpstr>
      <vt:lpstr>A129176998A</vt:lpstr>
      <vt:lpstr>A129177002J</vt:lpstr>
      <vt:lpstr>A129177006T</vt:lpstr>
      <vt:lpstr>A129177010J</vt:lpstr>
      <vt:lpstr>A129177014T</vt:lpstr>
      <vt:lpstr>A129177018A</vt:lpstr>
      <vt:lpstr>A129177022T</vt:lpstr>
      <vt:lpstr>A129177026A</vt:lpstr>
      <vt:lpstr>A129177030T</vt:lpstr>
      <vt:lpstr>A129177034A</vt:lpstr>
      <vt:lpstr>A129177038K</vt:lpstr>
      <vt:lpstr>A129177042A</vt:lpstr>
      <vt:lpstr>A129177046K</vt:lpstr>
      <vt:lpstr>A129177050A</vt:lpstr>
      <vt:lpstr>A129177054K</vt:lpstr>
      <vt:lpstr>A129177058V</vt:lpstr>
      <vt:lpstr>A129177062K</vt:lpstr>
      <vt:lpstr>A129177066V</vt:lpstr>
      <vt:lpstr>A129177070K</vt:lpstr>
      <vt:lpstr>A129177074V</vt:lpstr>
      <vt:lpstr>A129177078C</vt:lpstr>
      <vt:lpstr>A129177082V</vt:lpstr>
      <vt:lpstr>A129177086C</vt:lpstr>
      <vt:lpstr>A129177090V</vt:lpstr>
      <vt:lpstr>A129177094C</vt:lpstr>
      <vt:lpstr>A129177098L</vt:lpstr>
      <vt:lpstr>A129177102T</vt:lpstr>
      <vt:lpstr>A129177106A</vt:lpstr>
      <vt:lpstr>A129177110T</vt:lpstr>
      <vt:lpstr>A129177114A</vt:lpstr>
      <vt:lpstr>A129177118K</vt:lpstr>
      <vt:lpstr>A129177122A</vt:lpstr>
      <vt:lpstr>A129177126K</vt:lpstr>
      <vt:lpstr>A129177130A</vt:lpstr>
      <vt:lpstr>A129177134K</vt:lpstr>
      <vt:lpstr>A129177138V</vt:lpstr>
      <vt:lpstr>A129177142K</vt:lpstr>
      <vt:lpstr>A129177146V</vt:lpstr>
      <vt:lpstr>A129177150K</vt:lpstr>
      <vt:lpstr>A129177154V</vt:lpstr>
      <vt:lpstr>A129177158C</vt:lpstr>
      <vt:lpstr>A129177162V</vt:lpstr>
      <vt:lpstr>A129177166C</vt:lpstr>
      <vt:lpstr>A129177170V</vt:lpstr>
      <vt:lpstr>A129177174C</vt:lpstr>
      <vt:lpstr>A129177178L</vt:lpstr>
      <vt:lpstr>A129177182C</vt:lpstr>
      <vt:lpstr>A129177186L</vt:lpstr>
      <vt:lpstr>A129177190C</vt:lpstr>
      <vt:lpstr>A129177194L</vt:lpstr>
      <vt:lpstr>A129177198W</vt:lpstr>
      <vt:lpstr>A129177202A</vt:lpstr>
      <vt:lpstr>A129177206K</vt:lpstr>
      <vt:lpstr>A129177210A</vt:lpstr>
      <vt:lpstr>A129177214K</vt:lpstr>
      <vt:lpstr>A129177218V</vt:lpstr>
      <vt:lpstr>A129177222K</vt:lpstr>
      <vt:lpstr>A129177226V</vt:lpstr>
      <vt:lpstr>A129177230K</vt:lpstr>
      <vt:lpstr>A129177234V</vt:lpstr>
      <vt:lpstr>A129177238C</vt:lpstr>
      <vt:lpstr>A129177242V</vt:lpstr>
      <vt:lpstr>A129177246C</vt:lpstr>
      <vt:lpstr>A129177250V</vt:lpstr>
      <vt:lpstr>A129177254C</vt:lpstr>
      <vt:lpstr>A129177258L</vt:lpstr>
      <vt:lpstr>A129177262C</vt:lpstr>
      <vt:lpstr>A129177266L</vt:lpstr>
      <vt:lpstr>A129177270C</vt:lpstr>
      <vt:lpstr>A129177274L</vt:lpstr>
      <vt:lpstr>A129177278W</vt:lpstr>
      <vt:lpstr>A129177282L</vt:lpstr>
      <vt:lpstr>A129177286W</vt:lpstr>
      <vt:lpstr>A129177290L</vt:lpstr>
      <vt:lpstr>A129177294W</vt:lpstr>
      <vt:lpstr>A129177298F</vt:lpstr>
      <vt:lpstr>A129177302K</vt:lpstr>
      <vt:lpstr>A129177306V</vt:lpstr>
      <vt:lpstr>A129177310K</vt:lpstr>
      <vt:lpstr>A129177314V</vt:lpstr>
      <vt:lpstr>A129177318C</vt:lpstr>
      <vt:lpstr>A129177322V</vt:lpstr>
      <vt:lpstr>A129177326C</vt:lpstr>
      <vt:lpstr>A129177330V</vt:lpstr>
      <vt:lpstr>A129177334C</vt:lpstr>
      <vt:lpstr>A129177338L</vt:lpstr>
      <vt:lpstr>A129177342C</vt:lpstr>
      <vt:lpstr>A129177346L</vt:lpstr>
      <vt:lpstr>A129177350C</vt:lpstr>
      <vt:lpstr>A129177354L</vt:lpstr>
      <vt:lpstr>A129177358W</vt:lpstr>
      <vt:lpstr>A129177362L</vt:lpstr>
      <vt:lpstr>A129177366W</vt:lpstr>
      <vt:lpstr>A129177370L</vt:lpstr>
      <vt:lpstr>A129177374W</vt:lpstr>
      <vt:lpstr>A129177378F</vt:lpstr>
      <vt:lpstr>A129177382W</vt:lpstr>
      <vt:lpstr>A129177386F</vt:lpstr>
      <vt:lpstr>A129177390W</vt:lpstr>
      <vt:lpstr>A129177394F</vt:lpstr>
      <vt:lpstr>A129177398R</vt:lpstr>
      <vt:lpstr>A129177402V</vt:lpstr>
      <vt:lpstr>A129177406C</vt:lpstr>
      <vt:lpstr>A129177410V</vt:lpstr>
      <vt:lpstr>A129177414C</vt:lpstr>
      <vt:lpstr>A129177418L</vt:lpstr>
      <vt:lpstr>A129177422C</vt:lpstr>
      <vt:lpstr>A129177426L</vt:lpstr>
      <vt:lpstr>A129177430C</vt:lpstr>
      <vt:lpstr>A129177434L</vt:lpstr>
      <vt:lpstr>A129177438W</vt:lpstr>
      <vt:lpstr>A129177442L</vt:lpstr>
      <vt:lpstr>A129177446W</vt:lpstr>
      <vt:lpstr>A129177450L</vt:lpstr>
      <vt:lpstr>A129177454W</vt:lpstr>
      <vt:lpstr>A129177458F</vt:lpstr>
      <vt:lpstr>A129177462W</vt:lpstr>
      <vt:lpstr>A129177466F</vt:lpstr>
      <vt:lpstr>A129177470W</vt:lpstr>
      <vt:lpstr>A129181562J</vt:lpstr>
      <vt:lpstr>A129181566T</vt:lpstr>
      <vt:lpstr>A129181566T_Data</vt:lpstr>
      <vt:lpstr>A129181566T_Latest</vt:lpstr>
      <vt:lpstr>A129181574T</vt:lpstr>
      <vt:lpstr>A129181578A</vt:lpstr>
      <vt:lpstr>A129181582T</vt:lpstr>
      <vt:lpstr>A129181582T_Data</vt:lpstr>
      <vt:lpstr>A129181582T_Latest</vt:lpstr>
      <vt:lpstr>A129181586A</vt:lpstr>
      <vt:lpstr>A129181594A</vt:lpstr>
      <vt:lpstr>A129181594A_Data</vt:lpstr>
      <vt:lpstr>A129181594A_Latest</vt:lpstr>
      <vt:lpstr>A129181598K</vt:lpstr>
      <vt:lpstr>A129181598K_Data</vt:lpstr>
      <vt:lpstr>A129181598K_Latest</vt:lpstr>
      <vt:lpstr>A129181602R</vt:lpstr>
      <vt:lpstr>A129181602R_Data</vt:lpstr>
      <vt:lpstr>A129181602R_Latest</vt:lpstr>
      <vt:lpstr>A129181606X</vt:lpstr>
      <vt:lpstr>A129181610R</vt:lpstr>
      <vt:lpstr>A129181610R_Data</vt:lpstr>
      <vt:lpstr>A129181610R_Latest</vt:lpstr>
      <vt:lpstr>A129181614X</vt:lpstr>
      <vt:lpstr>A129181614X_Data</vt:lpstr>
      <vt:lpstr>A129181614X_Latest</vt:lpstr>
      <vt:lpstr>A129181626J</vt:lpstr>
      <vt:lpstr>A129181626J_Data</vt:lpstr>
      <vt:lpstr>A129181626J_Latest</vt:lpstr>
      <vt:lpstr>A129181630X</vt:lpstr>
      <vt:lpstr>A129181630X_Data</vt:lpstr>
      <vt:lpstr>A129181630X_Latest</vt:lpstr>
      <vt:lpstr>A129181634J</vt:lpstr>
      <vt:lpstr>A129181638T</vt:lpstr>
      <vt:lpstr>A129181638T_Data</vt:lpstr>
      <vt:lpstr>A129181638T_Latest</vt:lpstr>
      <vt:lpstr>A129181642J</vt:lpstr>
      <vt:lpstr>A129181642J_Data</vt:lpstr>
      <vt:lpstr>A129181642J_Latest</vt:lpstr>
      <vt:lpstr>A129181646T</vt:lpstr>
      <vt:lpstr>A129181646T_Data</vt:lpstr>
      <vt:lpstr>A129181646T_Latest</vt:lpstr>
      <vt:lpstr>A129181650J</vt:lpstr>
      <vt:lpstr>A129181662T</vt:lpstr>
      <vt:lpstr>A129181666A</vt:lpstr>
      <vt:lpstr>A129181666A_Data</vt:lpstr>
      <vt:lpstr>A129181666A_Latest</vt:lpstr>
      <vt:lpstr>A129181674A</vt:lpstr>
      <vt:lpstr>A129181678K</vt:lpstr>
      <vt:lpstr>A129181682A</vt:lpstr>
      <vt:lpstr>A129181682A_Data</vt:lpstr>
      <vt:lpstr>A129181682A_Latest</vt:lpstr>
      <vt:lpstr>A129181686K</vt:lpstr>
      <vt:lpstr>A129181690A</vt:lpstr>
      <vt:lpstr>A129181694K</vt:lpstr>
      <vt:lpstr>A129181698V</vt:lpstr>
      <vt:lpstr>A129181698V_Data</vt:lpstr>
      <vt:lpstr>A129181698V_Latest</vt:lpstr>
      <vt:lpstr>A129181702X</vt:lpstr>
      <vt:lpstr>A129181706J</vt:lpstr>
      <vt:lpstr>A129181710X</vt:lpstr>
      <vt:lpstr>A129181710X_Data</vt:lpstr>
      <vt:lpstr>A129181710X_Latest</vt:lpstr>
      <vt:lpstr>A129181714J</vt:lpstr>
      <vt:lpstr>A129181714J_Data</vt:lpstr>
      <vt:lpstr>A129181714J_Latest</vt:lpstr>
      <vt:lpstr>A129181718T</vt:lpstr>
      <vt:lpstr>A129181718T_Data</vt:lpstr>
      <vt:lpstr>A129181718T_Latest</vt:lpstr>
      <vt:lpstr>A129181722J</vt:lpstr>
      <vt:lpstr>A129181726T</vt:lpstr>
      <vt:lpstr>A129181726T_Data</vt:lpstr>
      <vt:lpstr>A129181726T_Latest</vt:lpstr>
      <vt:lpstr>A129181730J</vt:lpstr>
      <vt:lpstr>A129181730J_Data</vt:lpstr>
      <vt:lpstr>A129181730J_Latest</vt:lpstr>
      <vt:lpstr>A129181734T</vt:lpstr>
      <vt:lpstr>A129181738A</vt:lpstr>
      <vt:lpstr>A129181742T</vt:lpstr>
      <vt:lpstr>A129181742T_Data</vt:lpstr>
      <vt:lpstr>A129181742T_Latest</vt:lpstr>
      <vt:lpstr>A129181746A</vt:lpstr>
      <vt:lpstr>A129181746A_Data</vt:lpstr>
      <vt:lpstr>A129181746A_Latest</vt:lpstr>
      <vt:lpstr>A129181750T</vt:lpstr>
      <vt:lpstr>A129181754A</vt:lpstr>
      <vt:lpstr>A129181754A_Data</vt:lpstr>
      <vt:lpstr>A129181754A_Latest</vt:lpstr>
      <vt:lpstr>A129181758K</vt:lpstr>
      <vt:lpstr>A129181758K_Data</vt:lpstr>
      <vt:lpstr>A129181758K_Latest</vt:lpstr>
      <vt:lpstr>A129181762A</vt:lpstr>
      <vt:lpstr>A129181762A_Data</vt:lpstr>
      <vt:lpstr>A129181762A_Latest</vt:lpstr>
      <vt:lpstr>A129181766K</vt:lpstr>
      <vt:lpstr>A129181770A</vt:lpstr>
      <vt:lpstr>A129181774K</vt:lpstr>
      <vt:lpstr>A129181778V</vt:lpstr>
      <vt:lpstr>A129181782K</vt:lpstr>
      <vt:lpstr>A129181782K_Data</vt:lpstr>
      <vt:lpstr>A129181782K_Latest</vt:lpstr>
      <vt:lpstr>A129181786V</vt:lpstr>
      <vt:lpstr>A129181790K</vt:lpstr>
      <vt:lpstr>A129181794V</vt:lpstr>
      <vt:lpstr>A129181798C</vt:lpstr>
      <vt:lpstr>A129181798C_Data</vt:lpstr>
      <vt:lpstr>A129181798C_Latest</vt:lpstr>
      <vt:lpstr>A129181802J</vt:lpstr>
      <vt:lpstr>A129181806T</vt:lpstr>
      <vt:lpstr>A129181810J</vt:lpstr>
      <vt:lpstr>A129181814T</vt:lpstr>
      <vt:lpstr>A129181814T_Data</vt:lpstr>
      <vt:lpstr>A129181814T_Latest</vt:lpstr>
      <vt:lpstr>A129181818A</vt:lpstr>
      <vt:lpstr>A129181822T</vt:lpstr>
      <vt:lpstr>A129181826A</vt:lpstr>
      <vt:lpstr>A129181826A_Data</vt:lpstr>
      <vt:lpstr>A129181826A_Latest</vt:lpstr>
      <vt:lpstr>A129181830T</vt:lpstr>
      <vt:lpstr>A129181830T_Data</vt:lpstr>
      <vt:lpstr>A129181830T_Latest</vt:lpstr>
      <vt:lpstr>A129181834A</vt:lpstr>
      <vt:lpstr>A129181834A_Data</vt:lpstr>
      <vt:lpstr>A129181834A_Latest</vt:lpstr>
      <vt:lpstr>A129181838K</vt:lpstr>
      <vt:lpstr>A129181842A</vt:lpstr>
      <vt:lpstr>A129181842A_Data</vt:lpstr>
      <vt:lpstr>A129181842A_Latest</vt:lpstr>
      <vt:lpstr>A129181846K</vt:lpstr>
      <vt:lpstr>A129181846K_Data</vt:lpstr>
      <vt:lpstr>A129181846K_Latest</vt:lpstr>
      <vt:lpstr>A129181850A</vt:lpstr>
      <vt:lpstr>A129181854K</vt:lpstr>
      <vt:lpstr>A129181858V</vt:lpstr>
      <vt:lpstr>A129181858V_Data</vt:lpstr>
      <vt:lpstr>A129181858V_Latest</vt:lpstr>
      <vt:lpstr>A129181862K</vt:lpstr>
      <vt:lpstr>A129181862K_Data</vt:lpstr>
      <vt:lpstr>A129181862K_Latest</vt:lpstr>
      <vt:lpstr>A129181866V</vt:lpstr>
      <vt:lpstr>A129181870K</vt:lpstr>
      <vt:lpstr>A129181870K_Data</vt:lpstr>
      <vt:lpstr>A129181870K_Latest</vt:lpstr>
      <vt:lpstr>A129181874V</vt:lpstr>
      <vt:lpstr>A129181874V_Data</vt:lpstr>
      <vt:lpstr>A129181874V_Latest</vt:lpstr>
      <vt:lpstr>A129181878C</vt:lpstr>
      <vt:lpstr>A129181878C_Data</vt:lpstr>
      <vt:lpstr>A129181878C_Latest</vt:lpstr>
      <vt:lpstr>A129181882V</vt:lpstr>
      <vt:lpstr>A129181886C</vt:lpstr>
      <vt:lpstr>A129181890V</vt:lpstr>
      <vt:lpstr>A129181894C</vt:lpstr>
      <vt:lpstr>A129181898L</vt:lpstr>
      <vt:lpstr>A129181898L_Data</vt:lpstr>
      <vt:lpstr>A129181898L_Latest</vt:lpstr>
      <vt:lpstr>A129181902T</vt:lpstr>
      <vt:lpstr>A129181906A</vt:lpstr>
      <vt:lpstr>A129181910T</vt:lpstr>
      <vt:lpstr>A129181914A</vt:lpstr>
      <vt:lpstr>A129181914A_Data</vt:lpstr>
      <vt:lpstr>A129181914A_Latest</vt:lpstr>
      <vt:lpstr>A129181918K</vt:lpstr>
      <vt:lpstr>A129181922A</vt:lpstr>
      <vt:lpstr>A129181926K</vt:lpstr>
      <vt:lpstr>A129181930A</vt:lpstr>
      <vt:lpstr>A129181930A_Data</vt:lpstr>
      <vt:lpstr>A129181930A_Latest</vt:lpstr>
      <vt:lpstr>A129181934K</vt:lpstr>
      <vt:lpstr>A129181938V</vt:lpstr>
      <vt:lpstr>A129181942K</vt:lpstr>
      <vt:lpstr>A129181942K_Data</vt:lpstr>
      <vt:lpstr>A129181942K_Latest</vt:lpstr>
      <vt:lpstr>A129181946V</vt:lpstr>
      <vt:lpstr>A129181946V_Data</vt:lpstr>
      <vt:lpstr>A129181946V_Latest</vt:lpstr>
      <vt:lpstr>A129181950K</vt:lpstr>
      <vt:lpstr>A129181950K_Data</vt:lpstr>
      <vt:lpstr>A129181950K_Latest</vt:lpstr>
      <vt:lpstr>A129181954V</vt:lpstr>
      <vt:lpstr>A129181958C</vt:lpstr>
      <vt:lpstr>A129181958C_Data</vt:lpstr>
      <vt:lpstr>A129181958C_Latest</vt:lpstr>
      <vt:lpstr>A129181962V</vt:lpstr>
      <vt:lpstr>A129181962V_Data</vt:lpstr>
      <vt:lpstr>A129181962V_Latest</vt:lpstr>
      <vt:lpstr>A129181966C</vt:lpstr>
      <vt:lpstr>A129181970V</vt:lpstr>
      <vt:lpstr>A129181974C</vt:lpstr>
      <vt:lpstr>A129181974C_Data</vt:lpstr>
      <vt:lpstr>A129181974C_Latest</vt:lpstr>
      <vt:lpstr>A129181978L</vt:lpstr>
      <vt:lpstr>A129181978L_Data</vt:lpstr>
      <vt:lpstr>A129181978L_Latest</vt:lpstr>
      <vt:lpstr>A129181982C</vt:lpstr>
      <vt:lpstr>A129181986L</vt:lpstr>
      <vt:lpstr>A129181986L_Data</vt:lpstr>
      <vt:lpstr>A129181986L_Latest</vt:lpstr>
      <vt:lpstr>A129181990C</vt:lpstr>
      <vt:lpstr>A129181990C_Data</vt:lpstr>
      <vt:lpstr>A129181990C_Latest</vt:lpstr>
      <vt:lpstr>A129181994L</vt:lpstr>
      <vt:lpstr>A129181994L_Data</vt:lpstr>
      <vt:lpstr>A129181994L_Latest</vt:lpstr>
      <vt:lpstr>A129181998W</vt:lpstr>
      <vt:lpstr>A129182002C</vt:lpstr>
      <vt:lpstr>A129182006L</vt:lpstr>
      <vt:lpstr>A129182010C</vt:lpstr>
      <vt:lpstr>A129182014L</vt:lpstr>
      <vt:lpstr>A129182014L_Data</vt:lpstr>
      <vt:lpstr>A129182014L_Latest</vt:lpstr>
      <vt:lpstr>A129182018W</vt:lpstr>
      <vt:lpstr>A129182022L</vt:lpstr>
      <vt:lpstr>A129182026W</vt:lpstr>
      <vt:lpstr>A129182030L</vt:lpstr>
      <vt:lpstr>A129182030L_Data</vt:lpstr>
      <vt:lpstr>A129182030L_Latest</vt:lpstr>
      <vt:lpstr>A129182034W</vt:lpstr>
      <vt:lpstr>A129182038F</vt:lpstr>
      <vt:lpstr>A129182042W</vt:lpstr>
      <vt:lpstr>A129182046F</vt:lpstr>
      <vt:lpstr>A129182046F_Data</vt:lpstr>
      <vt:lpstr>A129182046F_Latest</vt:lpstr>
      <vt:lpstr>A129182050W</vt:lpstr>
      <vt:lpstr>A129182054F</vt:lpstr>
      <vt:lpstr>A129182058R</vt:lpstr>
      <vt:lpstr>A129182058R_Data</vt:lpstr>
      <vt:lpstr>A129182058R_Latest</vt:lpstr>
      <vt:lpstr>A129182062F</vt:lpstr>
      <vt:lpstr>A129182062F_Data</vt:lpstr>
      <vt:lpstr>A129182062F_Latest</vt:lpstr>
      <vt:lpstr>A129182066R</vt:lpstr>
      <vt:lpstr>A129182066R_Data</vt:lpstr>
      <vt:lpstr>A129182066R_Latest</vt:lpstr>
      <vt:lpstr>A129182070F</vt:lpstr>
      <vt:lpstr>A129182074R</vt:lpstr>
      <vt:lpstr>A129182074R_Data</vt:lpstr>
      <vt:lpstr>A129182074R_Latest</vt:lpstr>
      <vt:lpstr>A129182078X</vt:lpstr>
      <vt:lpstr>A129182078X_Data</vt:lpstr>
      <vt:lpstr>A129182078X_Latest</vt:lpstr>
      <vt:lpstr>A129182082R</vt:lpstr>
      <vt:lpstr>A129182086X</vt:lpstr>
      <vt:lpstr>A129182090R</vt:lpstr>
      <vt:lpstr>A129182090R_Data</vt:lpstr>
      <vt:lpstr>A129182090R_Latest</vt:lpstr>
      <vt:lpstr>A129182094X</vt:lpstr>
      <vt:lpstr>A129182094X_Data</vt:lpstr>
      <vt:lpstr>A129182094X_Latest</vt:lpstr>
      <vt:lpstr>A129182098J</vt:lpstr>
      <vt:lpstr>A129182102L</vt:lpstr>
      <vt:lpstr>A129182102L_Data</vt:lpstr>
      <vt:lpstr>A129182102L_Latest</vt:lpstr>
      <vt:lpstr>A129182106W</vt:lpstr>
      <vt:lpstr>A129182106W_Data</vt:lpstr>
      <vt:lpstr>A129182106W_Latest</vt:lpstr>
      <vt:lpstr>A129182110L</vt:lpstr>
      <vt:lpstr>A129182110L_Data</vt:lpstr>
      <vt:lpstr>A129182110L_Latest</vt:lpstr>
      <vt:lpstr>A129182114W</vt:lpstr>
      <vt:lpstr>A129182118F</vt:lpstr>
      <vt:lpstr>A129182122W</vt:lpstr>
      <vt:lpstr>A129182126F</vt:lpstr>
      <vt:lpstr>A129182130W</vt:lpstr>
      <vt:lpstr>A129182130W_Data</vt:lpstr>
      <vt:lpstr>A129182130W_Latest</vt:lpstr>
      <vt:lpstr>A129182134F</vt:lpstr>
      <vt:lpstr>A129182138R</vt:lpstr>
      <vt:lpstr>A129182142F</vt:lpstr>
      <vt:lpstr>A129182146R</vt:lpstr>
      <vt:lpstr>A129182146R_Data</vt:lpstr>
      <vt:lpstr>A129182146R_Latest</vt:lpstr>
      <vt:lpstr>A129182150F</vt:lpstr>
      <vt:lpstr>A129182154R</vt:lpstr>
      <vt:lpstr>A129182158X</vt:lpstr>
      <vt:lpstr>A129182162R</vt:lpstr>
      <vt:lpstr>A129182162R_Data</vt:lpstr>
      <vt:lpstr>A129182162R_Latest</vt:lpstr>
      <vt:lpstr>A129182166X</vt:lpstr>
      <vt:lpstr>A129182170R</vt:lpstr>
      <vt:lpstr>A129182174X</vt:lpstr>
      <vt:lpstr>A129182174X_Data</vt:lpstr>
      <vt:lpstr>A129182174X_Latest</vt:lpstr>
      <vt:lpstr>A129182178J</vt:lpstr>
      <vt:lpstr>A129182178J_Data</vt:lpstr>
      <vt:lpstr>A129182178J_Latest</vt:lpstr>
      <vt:lpstr>A129182182X</vt:lpstr>
      <vt:lpstr>A129182182X_Data</vt:lpstr>
      <vt:lpstr>A129182182X_Latest</vt:lpstr>
      <vt:lpstr>A129182186J</vt:lpstr>
      <vt:lpstr>A129182190X</vt:lpstr>
      <vt:lpstr>A129182190X_Data</vt:lpstr>
      <vt:lpstr>A129182190X_Latest</vt:lpstr>
      <vt:lpstr>A129182194J</vt:lpstr>
      <vt:lpstr>A129182194J_Data</vt:lpstr>
      <vt:lpstr>A129182194J_Latest</vt:lpstr>
      <vt:lpstr>A129182198T</vt:lpstr>
      <vt:lpstr>A129182202W</vt:lpstr>
      <vt:lpstr>A129182206F</vt:lpstr>
      <vt:lpstr>A129182206F_Data</vt:lpstr>
      <vt:lpstr>A129182206F_Latest</vt:lpstr>
      <vt:lpstr>A129182210W</vt:lpstr>
      <vt:lpstr>A129182210W_Data</vt:lpstr>
      <vt:lpstr>A129182210W_Latest</vt:lpstr>
      <vt:lpstr>A129182214F</vt:lpstr>
      <vt:lpstr>A129182218R</vt:lpstr>
      <vt:lpstr>A129182218R_Data</vt:lpstr>
      <vt:lpstr>A129182218R_Latest</vt:lpstr>
      <vt:lpstr>A129182222F</vt:lpstr>
      <vt:lpstr>A129182222F_Data</vt:lpstr>
      <vt:lpstr>A129182222F_Latest</vt:lpstr>
      <vt:lpstr>A129182226R</vt:lpstr>
      <vt:lpstr>A129182226R_Data</vt:lpstr>
      <vt:lpstr>A129182226R_Latest</vt:lpstr>
      <vt:lpstr>A129182230F</vt:lpstr>
      <vt:lpstr>A129182234R</vt:lpstr>
      <vt:lpstr>A129182238X</vt:lpstr>
      <vt:lpstr>A129182242R</vt:lpstr>
      <vt:lpstr>A129182246X</vt:lpstr>
      <vt:lpstr>A129182246X_Data</vt:lpstr>
      <vt:lpstr>A129182246X_Latest</vt:lpstr>
      <vt:lpstr>A129182250R</vt:lpstr>
      <vt:lpstr>A129182254X</vt:lpstr>
      <vt:lpstr>A129182258J</vt:lpstr>
      <vt:lpstr>A129182262X</vt:lpstr>
      <vt:lpstr>A129182262X_Data</vt:lpstr>
      <vt:lpstr>A129182262X_Latest</vt:lpstr>
      <vt:lpstr>A129182266J</vt:lpstr>
      <vt:lpstr>A129182270X</vt:lpstr>
      <vt:lpstr>A129182274J</vt:lpstr>
      <vt:lpstr>A129182278T</vt:lpstr>
      <vt:lpstr>A129182278T_Data</vt:lpstr>
      <vt:lpstr>A129182278T_Latest</vt:lpstr>
      <vt:lpstr>A129182282J</vt:lpstr>
      <vt:lpstr>A129182286T</vt:lpstr>
      <vt:lpstr>A129182290J</vt:lpstr>
      <vt:lpstr>A129182290J_Data</vt:lpstr>
      <vt:lpstr>A129182290J_Latest</vt:lpstr>
      <vt:lpstr>A129182294T</vt:lpstr>
      <vt:lpstr>A129182294T_Data</vt:lpstr>
      <vt:lpstr>A129182294T_Latest</vt:lpstr>
      <vt:lpstr>A129182298A</vt:lpstr>
      <vt:lpstr>A129182298A_Data</vt:lpstr>
      <vt:lpstr>A129182298A_Latest</vt:lpstr>
      <vt:lpstr>A129182302F</vt:lpstr>
      <vt:lpstr>A129182306R</vt:lpstr>
      <vt:lpstr>A129182306R_Data</vt:lpstr>
      <vt:lpstr>A129182306R_Latest</vt:lpstr>
      <vt:lpstr>A129182310F</vt:lpstr>
      <vt:lpstr>A129182310F_Data</vt:lpstr>
      <vt:lpstr>A129182310F_Latest</vt:lpstr>
      <vt:lpstr>A129182314R</vt:lpstr>
      <vt:lpstr>A129182318X</vt:lpstr>
      <vt:lpstr>A129182322R</vt:lpstr>
      <vt:lpstr>A129182322R_Data</vt:lpstr>
      <vt:lpstr>A129182322R_Latest</vt:lpstr>
      <vt:lpstr>A129182326X</vt:lpstr>
      <vt:lpstr>A129182326X_Data</vt:lpstr>
      <vt:lpstr>A129182326X_Latest</vt:lpstr>
      <vt:lpstr>A129182330R</vt:lpstr>
      <vt:lpstr>A129182334X</vt:lpstr>
      <vt:lpstr>A129182334X_Data</vt:lpstr>
      <vt:lpstr>A129182334X_Latest</vt:lpstr>
      <vt:lpstr>A129182338J</vt:lpstr>
      <vt:lpstr>A129182338J_Data</vt:lpstr>
      <vt:lpstr>A129182338J_Latest</vt:lpstr>
      <vt:lpstr>A129182342X</vt:lpstr>
      <vt:lpstr>A129182342X_Data</vt:lpstr>
      <vt:lpstr>A129182342X_Latest</vt:lpstr>
      <vt:lpstr>A129182346J</vt:lpstr>
      <vt:lpstr>A129182350X</vt:lpstr>
      <vt:lpstr>A129182354J</vt:lpstr>
      <vt:lpstr>A129182358T</vt:lpstr>
      <vt:lpstr>A129182362J</vt:lpstr>
      <vt:lpstr>A129182362J_Data</vt:lpstr>
      <vt:lpstr>A129182362J_Latest</vt:lpstr>
      <vt:lpstr>A129182366T</vt:lpstr>
      <vt:lpstr>A129182370J</vt:lpstr>
      <vt:lpstr>A129182374T</vt:lpstr>
      <vt:lpstr>A129182378A</vt:lpstr>
      <vt:lpstr>A129182378A_Data</vt:lpstr>
      <vt:lpstr>A129182378A_Latest</vt:lpstr>
      <vt:lpstr>A129182382T</vt:lpstr>
      <vt:lpstr>A129182386A</vt:lpstr>
      <vt:lpstr>A129182390T</vt:lpstr>
      <vt:lpstr>A129182394A</vt:lpstr>
      <vt:lpstr>A129182394A_Data</vt:lpstr>
      <vt:lpstr>A129182394A_Latest</vt:lpstr>
      <vt:lpstr>A129182398K</vt:lpstr>
      <vt:lpstr>A129182402R</vt:lpstr>
      <vt:lpstr>A129182406X</vt:lpstr>
      <vt:lpstr>A129182406X_Data</vt:lpstr>
      <vt:lpstr>A129182406X_Latest</vt:lpstr>
      <vt:lpstr>A129182410R</vt:lpstr>
      <vt:lpstr>A129182410R_Data</vt:lpstr>
      <vt:lpstr>A129182410R_Latest</vt:lpstr>
      <vt:lpstr>A129182414X</vt:lpstr>
      <vt:lpstr>A129182414X_Data</vt:lpstr>
      <vt:lpstr>A129182414X_Latest</vt:lpstr>
      <vt:lpstr>A129182418J</vt:lpstr>
      <vt:lpstr>A129182422X</vt:lpstr>
      <vt:lpstr>A129182422X_Data</vt:lpstr>
      <vt:lpstr>A129182422X_Latest</vt:lpstr>
      <vt:lpstr>A129182426J</vt:lpstr>
      <vt:lpstr>A129182426J_Data</vt:lpstr>
      <vt:lpstr>A129182426J_Latest</vt:lpstr>
      <vt:lpstr>A129182430X</vt:lpstr>
      <vt:lpstr>A129182434J</vt:lpstr>
      <vt:lpstr>A129182438T</vt:lpstr>
      <vt:lpstr>A129182438T_Data</vt:lpstr>
      <vt:lpstr>A129182438T_Latest</vt:lpstr>
      <vt:lpstr>A129182442J</vt:lpstr>
      <vt:lpstr>A129182442J_Data</vt:lpstr>
      <vt:lpstr>A129182442J_Latest</vt:lpstr>
      <vt:lpstr>A129182446T</vt:lpstr>
      <vt:lpstr>A129182450J</vt:lpstr>
      <vt:lpstr>A129182450J_Data</vt:lpstr>
      <vt:lpstr>A129182450J_Latest</vt:lpstr>
      <vt:lpstr>A129182454T</vt:lpstr>
      <vt:lpstr>A129182454T_Data</vt:lpstr>
      <vt:lpstr>A129182454T_Latest</vt:lpstr>
      <vt:lpstr>A129182458A</vt:lpstr>
      <vt:lpstr>A129182458A_Data</vt:lpstr>
      <vt:lpstr>A129182458A_Latest</vt:lpstr>
      <vt:lpstr>A129182462T</vt:lpstr>
      <vt:lpstr>A129182466A</vt:lpstr>
      <vt:lpstr>A129182470T</vt:lpstr>
      <vt:lpstr>A129182474A</vt:lpstr>
      <vt:lpstr>A129182478K</vt:lpstr>
      <vt:lpstr>A129182478K_Data</vt:lpstr>
      <vt:lpstr>A129182478K_Latest</vt:lpstr>
      <vt:lpstr>A129182482A</vt:lpstr>
      <vt:lpstr>A129182486K</vt:lpstr>
      <vt:lpstr>A129182490A</vt:lpstr>
      <vt:lpstr>A129182494K</vt:lpstr>
      <vt:lpstr>A129182494K_Data</vt:lpstr>
      <vt:lpstr>A129182494K_Latest</vt:lpstr>
      <vt:lpstr>A129182498V</vt:lpstr>
      <vt:lpstr>A129182502X</vt:lpstr>
      <vt:lpstr>A129182506J</vt:lpstr>
      <vt:lpstr>A129182510X</vt:lpstr>
      <vt:lpstr>A129182510X_Data</vt:lpstr>
      <vt:lpstr>A129182510X_Latest</vt:lpstr>
      <vt:lpstr>A129182514J</vt:lpstr>
      <vt:lpstr>A129182518T</vt:lpstr>
      <vt:lpstr>A129182522J</vt:lpstr>
      <vt:lpstr>A129182522J_Data</vt:lpstr>
      <vt:lpstr>A129182522J_Latest</vt:lpstr>
      <vt:lpstr>A129182526T</vt:lpstr>
      <vt:lpstr>A129182526T_Data</vt:lpstr>
      <vt:lpstr>A129182526T_Latest</vt:lpstr>
      <vt:lpstr>A129182530J</vt:lpstr>
      <vt:lpstr>A129182530J_Data</vt:lpstr>
      <vt:lpstr>A129182530J_Latest</vt:lpstr>
      <vt:lpstr>A129182534T</vt:lpstr>
      <vt:lpstr>A129182538A</vt:lpstr>
      <vt:lpstr>A129182538A_Data</vt:lpstr>
      <vt:lpstr>A129182538A_Latest</vt:lpstr>
      <vt:lpstr>A129182542T</vt:lpstr>
      <vt:lpstr>A129182542T_Data</vt:lpstr>
      <vt:lpstr>A129182542T_Latest</vt:lpstr>
      <vt:lpstr>A129182546A</vt:lpstr>
      <vt:lpstr>A129182550T</vt:lpstr>
      <vt:lpstr>A129182554A</vt:lpstr>
      <vt:lpstr>A129182554A_Data</vt:lpstr>
      <vt:lpstr>A129182554A_Latest</vt:lpstr>
      <vt:lpstr>A129182558K</vt:lpstr>
      <vt:lpstr>A129182558K_Data</vt:lpstr>
      <vt:lpstr>A129182558K_Latest</vt:lpstr>
      <vt:lpstr>A129182562A</vt:lpstr>
      <vt:lpstr>A129182566K</vt:lpstr>
      <vt:lpstr>A129182566K_Data</vt:lpstr>
      <vt:lpstr>A129182566K_Latest</vt:lpstr>
      <vt:lpstr>A129182570A</vt:lpstr>
      <vt:lpstr>A129182570A_Data</vt:lpstr>
      <vt:lpstr>A129182570A_Latest</vt:lpstr>
      <vt:lpstr>A129182574K</vt:lpstr>
      <vt:lpstr>A129182574K_Data</vt:lpstr>
      <vt:lpstr>A129182574K_Latest</vt:lpstr>
      <vt:lpstr>A129182578V</vt:lpstr>
      <vt:lpstr>A129182582K</vt:lpstr>
      <vt:lpstr>A129182586V</vt:lpstr>
      <vt:lpstr>A129182590K</vt:lpstr>
      <vt:lpstr>A129182594V</vt:lpstr>
      <vt:lpstr>A129182594V_Data</vt:lpstr>
      <vt:lpstr>A129182594V_Latest</vt:lpstr>
      <vt:lpstr>A129182598C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2022-08-18T02:51:54Z</dcterms:created>
  <dcterms:modified xsi:type="dcterms:W3CDTF">2022-09-06T08:43:24Z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2022-08-18T04:36:14Z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ca7781d1-6efa-4048-93ac-010448cbc20f</vt:lpwstr>
  </property>
  <property fmtid="{D5CDD505-2E9C-101B-9397-08002B2CF9AE}" pid="8" name="MSIP_Label_c8e5a7ee-c283-40b0-98eb-fa437df4c031_ContentBits">
    <vt:lpwstr>0</vt:lpwstr>
  </property>
</Properties>
</file>