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1\Excel\"/>
    </mc:Choice>
  </mc:AlternateContent>
  <xr:revisionPtr revIDLastSave="0" documentId="13_ncr:1_{11202C20-8935-4A57-BAB6-923352F96008}" xr6:coauthVersionLast="45" xr6:coauthVersionMax="45" xr10:uidLastSave="{00000000-0000-0000-0000-000000000000}"/>
  <bookViews>
    <workbookView xWindow="4245" yWindow="4245" windowWidth="43200" windowHeight="23535" xr2:uid="{00000000-000D-0000-FFFF-FFFF00000000}"/>
  </bookViews>
  <sheets>
    <sheet name="Contents" sheetId="4" r:id="rId1"/>
    <sheet name="Table 10.1" sheetId="5" r:id="rId2"/>
    <sheet name="Table 10.2" sheetId="6" r:id="rId3"/>
    <sheet name="Index" sheetId="3" r:id="rId4"/>
    <sheet name="Data1" sheetId="1" r:id="rId5"/>
  </sheets>
  <externalReferences>
    <externalReference r:id="rId6"/>
  </externalReferences>
  <definedNames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4698W">Data1!$N$1:$N$10,Data1!$N$11:$N$30</definedName>
    <definedName name="A124854698W_Data">Data1!$N$11:$N$30</definedName>
    <definedName name="A124854698W_Latest">Data1!$N$30</definedName>
    <definedName name="A124854702A">Data1!$U$1:$U$10,Data1!$U$11:$U$30</definedName>
    <definedName name="A124854702A_Data">Data1!$U$11:$U$30</definedName>
    <definedName name="A124854702A_Latest">Data1!$U$30</definedName>
    <definedName name="A124854706K">Data1!$X$1:$X$10,Data1!$X$11:$X$30</definedName>
    <definedName name="A124854706K_Data">Data1!$X$11:$X$30</definedName>
    <definedName name="A124854706K_Latest">Data1!$X$30</definedName>
    <definedName name="A124854710A">Data1!$AB$1:$AB$10,Data1!$AB$11:$AB$30</definedName>
    <definedName name="A124854710A_Data">Data1!$AB$11:$AB$30</definedName>
    <definedName name="A124854710A_Latest">Data1!$AB$30</definedName>
    <definedName name="A124854714K">Data1!$AF$1:$AF$10,Data1!$AF$11:$AF$30</definedName>
    <definedName name="A124854714K_Data">Data1!$AF$11:$AF$30</definedName>
    <definedName name="A124854714K_Latest">Data1!$AF$30</definedName>
    <definedName name="A124854718V">Data1!$AS$1:$AS$10,Data1!$AS$11:$AS$30</definedName>
    <definedName name="A124854718V_Data">Data1!$AS$11:$AS$30</definedName>
    <definedName name="A124854718V_Latest">Data1!$AS$30</definedName>
    <definedName name="A124854722K">[1]Data1!$AY$1:$AY$10,[1]Data1!$AY$11:$AY$155</definedName>
    <definedName name="A124854726V">Data1!$BA$1:$BA$10,Data1!$BA$11:$BA$30</definedName>
    <definedName name="A124854726V_Data">Data1!$BA$11:$BA$30</definedName>
    <definedName name="A124854726V_Latest">Data1!$BA$30</definedName>
    <definedName name="A124854730K">Data1!$BC$1:$BC$10,Data1!$BC$11:$BC$30</definedName>
    <definedName name="A124854730K_Data">Data1!$BC$11:$BC$30</definedName>
    <definedName name="A124854730K_Latest">Data1!$BC$30</definedName>
    <definedName name="A124854734V">Data1!$BL$1:$BL$10,Data1!$BL$11:$BL$30</definedName>
    <definedName name="A124854734V_Data">Data1!$BL$11:$BL$30</definedName>
    <definedName name="A124854734V_Latest">Data1!$BL$30</definedName>
    <definedName name="A124854738C">Data1!$BN$1:$BN$10,Data1!$BN$11:$BN$30</definedName>
    <definedName name="A124854738C_Data">Data1!$BN$11:$BN$30</definedName>
    <definedName name="A124854738C_Latest">Data1!$BN$30</definedName>
    <definedName name="A124854742V">Data1!$BS$1:$BS$10,Data1!$BS$11:$BS$30</definedName>
    <definedName name="A124854742V_Data">Data1!$BS$11:$BS$30</definedName>
    <definedName name="A124854742V_Latest">Data1!$BS$30</definedName>
    <definedName name="A124854746C">Data1!$O$1:$O$10,Data1!$O$11:$O$30</definedName>
    <definedName name="A124854746C_Data">Data1!$O$11:$O$30</definedName>
    <definedName name="A124854746C_Latest">Data1!$O$30</definedName>
    <definedName name="A124854750V">Data1!$Q$1:$Q$10,Data1!$Q$11:$Q$30</definedName>
    <definedName name="A124854750V_Data">Data1!$Q$11:$Q$30</definedName>
    <definedName name="A124854750V_Latest">Data1!$Q$30</definedName>
    <definedName name="A124854754C">Data1!$AH$1:$AH$10,Data1!$AH$11:$AH$30</definedName>
    <definedName name="A124854754C_Data">Data1!$AH$11:$AH$30</definedName>
    <definedName name="A124854754C_Latest">Data1!$AH$30</definedName>
    <definedName name="A124854758L">Data1!$AU$1:$AU$10,Data1!$AU$11:$AU$30</definedName>
    <definedName name="A124854758L_Data">Data1!$AU$11:$AU$30</definedName>
    <definedName name="A124854758L_Latest">Data1!$AU$30</definedName>
    <definedName name="A124854762C">Data1!$BF$1:$BF$10,Data1!$BF$11:$BF$30</definedName>
    <definedName name="A124854762C_Data">Data1!$BF$11:$BF$30</definedName>
    <definedName name="A124854762C_Latest">Data1!$BF$30</definedName>
    <definedName name="A124854766L">[1]Data1!$BM$1:$BM$10,[1]Data1!$BM$11:$BM$155</definedName>
    <definedName name="A124854770C">Data1!$BM$1:$BM$10,Data1!$BM$11:$BM$30</definedName>
    <definedName name="A124854770C_Data">Data1!$BM$11:$BM$30</definedName>
    <definedName name="A124854770C_Latest">Data1!$BM$30</definedName>
    <definedName name="A124854774L">Data1!$BZ$1:$BZ$10,Data1!$BZ$11:$BZ$30</definedName>
    <definedName name="A124854774L_Data">Data1!$BZ$11:$BZ$30</definedName>
    <definedName name="A124854774L_Latest">Data1!$BZ$30</definedName>
    <definedName name="A124854778W">Data1!$AE$1:$AE$10,Data1!$AE$11:$AE$30</definedName>
    <definedName name="A124854778W_Data">Data1!$AE$11:$AE$30</definedName>
    <definedName name="A124854778W_Latest">Data1!$AE$30</definedName>
    <definedName name="A124854782L">Data1!$AJ$1:$AJ$10,Data1!$AJ$11:$AJ$30</definedName>
    <definedName name="A124854782L_Data">Data1!$AJ$11:$AJ$30</definedName>
    <definedName name="A124854782L_Latest">Data1!$AJ$30</definedName>
    <definedName name="A124854786W">Data1!$AN$1:$AN$10,Data1!$AN$11:$AN$30</definedName>
    <definedName name="A124854786W_Data">Data1!$AN$11:$AN$30</definedName>
    <definedName name="A124854786W_Latest">Data1!$AN$30</definedName>
    <definedName name="A124854790L">[1]Data1!$AX$1:$AX$10,[1]Data1!$AX$11:$AX$155</definedName>
    <definedName name="A124854794W">Data1!$BB$1:$BB$10,Data1!$BB$11:$BB$30</definedName>
    <definedName name="A124854794W_Data">Data1!$BB$11:$BB$30</definedName>
    <definedName name="A124854794W_Latest">Data1!$BB$30</definedName>
    <definedName name="A124854798F">[1]Data1!$BZ$1:$BZ$10,[1]Data1!$BZ$11:$BZ$155</definedName>
    <definedName name="A124854802K">Data1!$BT$1:$BT$10,Data1!$BT$11:$BT$30</definedName>
    <definedName name="A124854802K_Data">Data1!$BT$11:$BT$30</definedName>
    <definedName name="A124854802K_Latest">Data1!$BT$30</definedName>
    <definedName name="A124854806V">Data1!$BW$1:$BW$10,Data1!$BW$11:$BW$30</definedName>
    <definedName name="A124854806V_Data">Data1!$BW$11:$BW$30</definedName>
    <definedName name="A124854806V_Latest">Data1!$BW$30</definedName>
    <definedName name="A124854810K">Data1!$M$1:$M$10,Data1!$M$11:$M$30</definedName>
    <definedName name="A124854810K_Data">Data1!$M$11:$M$30</definedName>
    <definedName name="A124854810K_Latest">Data1!$M$30</definedName>
    <definedName name="A124854814V">Data1!$Y$1:$Y$10,Data1!$Y$11:$Y$30</definedName>
    <definedName name="A124854814V_Data">Data1!$Y$11:$Y$30</definedName>
    <definedName name="A124854814V_Latest">Data1!$Y$30</definedName>
    <definedName name="A124854818C">Data1!$AG$1:$AG$10,Data1!$AG$11:$AG$30</definedName>
    <definedName name="A124854818C_Data">Data1!$AG$11:$AG$30</definedName>
    <definedName name="A124854818C_Latest">Data1!$AG$30</definedName>
    <definedName name="A124854822V">Data1!$AI$1:$AI$10,Data1!$AI$11:$AI$30</definedName>
    <definedName name="A124854822V_Data">Data1!$AI$11:$AI$30</definedName>
    <definedName name="A124854822V_Latest">Data1!$AI$30</definedName>
    <definedName name="A124854826C">Data1!$AK$1:$AK$10,Data1!$AK$11:$AK$30</definedName>
    <definedName name="A124854826C_Data">Data1!$AK$11:$AK$30</definedName>
    <definedName name="A124854826C_Latest">Data1!$AK$30</definedName>
    <definedName name="A124854830V">Data1!$AM$1:$AM$10,Data1!$AM$11:$AM$30</definedName>
    <definedName name="A124854830V_Data">Data1!$AM$11:$AM$30</definedName>
    <definedName name="A124854830V_Latest">Data1!$AM$30</definedName>
    <definedName name="A124854834C">Data1!$AT$1:$AT$10,Data1!$AT$11:$AT$30</definedName>
    <definedName name="A124854834C_Data">Data1!$AT$11:$AT$30</definedName>
    <definedName name="A124854834C_Latest">Data1!$AT$30</definedName>
    <definedName name="A124854838L">Data1!$AX$1:$AX$10,Data1!$AX$11:$AX$30</definedName>
    <definedName name="A124854838L_Data">Data1!$AX$11:$AX$30</definedName>
    <definedName name="A124854838L_Latest">Data1!$AX$30</definedName>
    <definedName name="A124854842C">Data1!$BE$1:$BE$10,Data1!$BE$11:$BE$30</definedName>
    <definedName name="A124854842C_Data">Data1!$BE$11:$BE$30</definedName>
    <definedName name="A124854842C_Latest">Data1!$BE$30</definedName>
    <definedName name="A124854846L">[1]Data1!$BN$1:$BN$10,[1]Data1!$BN$11:$BN$155</definedName>
    <definedName name="A124854850C">Data1!$I$1:$I$10,Data1!$I$11:$I$30</definedName>
    <definedName name="A124854850C_Data">Data1!$I$11:$I$30</definedName>
    <definedName name="A124854850C_Latest">Data1!$I$30</definedName>
    <definedName name="A124854854L">[1]Data1!$CG$1:$CG$10,[1]Data1!$CG$11:$CG$155</definedName>
    <definedName name="A124854858W">Data1!$BX$1:$BX$10,Data1!$BX$11:$BX$30</definedName>
    <definedName name="A124854858W_Data">Data1!$BX$11:$BX$30</definedName>
    <definedName name="A124854858W_Latest">Data1!$BX$30</definedName>
    <definedName name="A124854862L">Data1!$BY$1:$BY$10,Data1!$BY$11:$BY$30</definedName>
    <definedName name="A124854862L_Data">Data1!$BY$11:$BY$30</definedName>
    <definedName name="A124854862L_Latest">Data1!$BY$30</definedName>
    <definedName name="A124854866W">Data1!$P$1:$P$10,Data1!$P$11:$P$30</definedName>
    <definedName name="A124854866W_Data">Data1!$P$11:$P$30</definedName>
    <definedName name="A124854866W_Latest">Data1!$P$30</definedName>
    <definedName name="A124854870L">Data1!$R$1:$R$10,Data1!$R$11:$R$30</definedName>
    <definedName name="A124854870L_Data">Data1!$R$11:$R$30</definedName>
    <definedName name="A124854870L_Latest">Data1!$R$30</definedName>
    <definedName name="A124854874W">Data1!$S$1:$S$10,Data1!$S$11:$S$30</definedName>
    <definedName name="A124854874W_Data">Data1!$S$11:$S$30</definedName>
    <definedName name="A124854874W_Latest">Data1!$S$30</definedName>
    <definedName name="A124854878F">Data1!$C$1:$C$10,Data1!$C$11:$C$30</definedName>
    <definedName name="A124854878F_Data">Data1!$C$11:$C$30</definedName>
    <definedName name="A124854878F_Latest">Data1!$C$30</definedName>
    <definedName name="A124854882W">Data1!$Z$1:$Z$10,Data1!$Z$11:$Z$30</definedName>
    <definedName name="A124854882W_Data">Data1!$Z$11:$Z$30</definedName>
    <definedName name="A124854882W_Latest">Data1!$Z$30</definedName>
    <definedName name="A124854886F">Data1!$AL$1:$AL$10,Data1!$AL$11:$AL$30</definedName>
    <definedName name="A124854886F_Data">Data1!$AL$11:$AL$30</definedName>
    <definedName name="A124854886F_Latest">Data1!$AL$30</definedName>
    <definedName name="A124854890W">Data1!$AP$1:$AP$10,Data1!$AP$11:$AP$30</definedName>
    <definedName name="A124854890W_Data">Data1!$AP$11:$AP$30</definedName>
    <definedName name="A124854890W_Latest">Data1!$AP$30</definedName>
    <definedName name="A124854894F">Data1!$AQ$1:$AQ$10,Data1!$AQ$11:$AQ$30</definedName>
    <definedName name="A124854894F_Data">Data1!$AQ$11:$AQ$30</definedName>
    <definedName name="A124854894F_Latest">Data1!$AQ$30</definedName>
    <definedName name="A124854898R">Data1!$AV$1:$AV$10,Data1!$AV$11:$AV$30</definedName>
    <definedName name="A124854898R_Data">Data1!$AV$11:$AV$30</definedName>
    <definedName name="A124854898R_Latest">Data1!$AV$30</definedName>
    <definedName name="A124854902V">Data1!$AW$1:$AW$10,Data1!$AW$11:$AW$30</definedName>
    <definedName name="A124854902V_Data">Data1!$AW$11:$AW$30</definedName>
    <definedName name="A124854902V_Latest">Data1!$AW$30</definedName>
    <definedName name="A124854906C">Data1!$F$1:$F$10,Data1!$F$11:$F$30</definedName>
    <definedName name="A124854906C_Data">Data1!$F$11:$F$30</definedName>
    <definedName name="A124854906C_Latest">Data1!$F$30</definedName>
    <definedName name="A124854910V">Data1!$G$1:$G$10,Data1!$G$11:$G$30</definedName>
    <definedName name="A124854910V_Data">Data1!$G$11:$G$30</definedName>
    <definedName name="A124854910V_Latest">Data1!$G$30</definedName>
    <definedName name="A124854914C">Data1!$BQ$1:$BQ$10,Data1!$BQ$11:$BQ$30</definedName>
    <definedName name="A124854914C_Data">Data1!$BQ$11:$BQ$30</definedName>
    <definedName name="A124854914C_Latest">Data1!$BQ$30</definedName>
    <definedName name="A124854918L">Data1!$BR$1:$BR$10,Data1!$BR$11:$BR$30</definedName>
    <definedName name="A124854918L_Data">Data1!$BR$11:$BR$30</definedName>
    <definedName name="A124854918L_Latest">Data1!$BR$30</definedName>
    <definedName name="A124854922C">Data1!$BU$1:$BU$10,Data1!$BU$11:$BU$30</definedName>
    <definedName name="A124854922C_Data">Data1!$BU$11:$BU$30</definedName>
    <definedName name="A124854922C_Latest">Data1!$BU$30</definedName>
    <definedName name="A124854926L">Data1!$K$1:$K$10,Data1!$K$11:$K$30</definedName>
    <definedName name="A124854926L_Data">Data1!$K$11:$K$30</definedName>
    <definedName name="A124854926L_Latest">Data1!$K$30</definedName>
    <definedName name="A124854930C">Data1!$AC$1:$AC$10,Data1!$AC$11:$AC$30</definedName>
    <definedName name="A124854930C_Data">Data1!$AC$11:$AC$30</definedName>
    <definedName name="A124854930C_Latest">Data1!$AC$30</definedName>
    <definedName name="A124854934L">Data1!$AD$1:$AD$10,Data1!$AD$11:$AD$30</definedName>
    <definedName name="A124854934L_Data">Data1!$AD$11:$AD$30</definedName>
    <definedName name="A124854934L_Latest">Data1!$AD$30</definedName>
    <definedName name="A124854938W">Data1!$AO$1:$AO$10,Data1!$AO$11:$AO$30</definedName>
    <definedName name="A124854938W_Data">Data1!$AO$11:$AO$30</definedName>
    <definedName name="A124854938W_Latest">Data1!$AO$30</definedName>
    <definedName name="A124854942L">Data1!$AY$1:$AY$10,Data1!$AY$11:$AY$30</definedName>
    <definedName name="A124854942L_Data">Data1!$AY$11:$AY$30</definedName>
    <definedName name="A124854942L_Latest">Data1!$AY$30</definedName>
    <definedName name="A124854946W">Data1!$BG$1:$BG$10,Data1!$BG$11:$BG$30</definedName>
    <definedName name="A124854946W_Data">Data1!$BG$11:$BG$30</definedName>
    <definedName name="A124854946W_Latest">Data1!$BG$30</definedName>
    <definedName name="A124854950L">Data1!$H$1:$H$10,Data1!$H$11:$H$30</definedName>
    <definedName name="A124854950L_Data">Data1!$H$11:$H$30</definedName>
    <definedName name="A124854950L_Latest">Data1!$H$30</definedName>
    <definedName name="A124854954W">[1]Data1!$BY$1:$BY$10,[1]Data1!$BY$11:$BY$155</definedName>
    <definedName name="A124854958F">Data1!$BV$1:$BV$10,Data1!$BV$11:$BV$30</definedName>
    <definedName name="A124854958F_Data">Data1!$BV$11:$BV$30</definedName>
    <definedName name="A124854958F_Latest">Data1!$BV$30</definedName>
    <definedName name="A124854962W">[1]Data1!$CF$1:$CF$10,[1]Data1!$CF$11:$CF$155</definedName>
    <definedName name="A124854966F">Data1!$B$1:$B$10,Data1!$B$11:$B$30</definedName>
    <definedName name="A124854966F_Data">Data1!$B$11:$B$30</definedName>
    <definedName name="A124854966F_Latest">Data1!$B$30</definedName>
    <definedName name="A124854970W">Data1!$V$1:$V$10,Data1!$V$11:$V$30</definedName>
    <definedName name="A124854970W_Data">Data1!$V$11:$V$30</definedName>
    <definedName name="A124854970W_Latest">Data1!$V$30</definedName>
    <definedName name="A124854974F">Data1!$W$1:$W$10,Data1!$W$11:$W$30</definedName>
    <definedName name="A124854974F_Data">Data1!$W$11:$W$30</definedName>
    <definedName name="A124854974F_Latest">Data1!$W$30</definedName>
    <definedName name="A124854978R">Data1!$D$1:$D$10,Data1!$D$11:$D$30</definedName>
    <definedName name="A124854978R_Data">Data1!$D$11:$D$30</definedName>
    <definedName name="A124854978R_Latest">Data1!$D$30</definedName>
    <definedName name="A124854982F">Data1!$E$1:$E$10,Data1!$E$11:$E$30</definedName>
    <definedName name="A124854982F_Data">Data1!$E$11:$E$30</definedName>
    <definedName name="A124854982F_Latest">Data1!$E$30</definedName>
    <definedName name="A124854986R">[1]Data1!$BF$1:$BF$10,[1]Data1!$BF$11:$BF$155</definedName>
    <definedName name="A124854990F">Data1!$BD$1:$BD$10,Data1!$BD$11:$BD$30</definedName>
    <definedName name="A124854990F_Data">Data1!$BD$11:$BD$30</definedName>
    <definedName name="A124854990F_Latest">Data1!$BD$30</definedName>
    <definedName name="A124854994R">Data1!$BH$1:$BH$10,Data1!$BH$11:$BH$30</definedName>
    <definedName name="A124854994R_Data">Data1!$BH$11:$BH$30</definedName>
    <definedName name="A124854994R_Latest">Data1!$BH$30</definedName>
    <definedName name="A124854998X">Data1!$BI$1:$BI$10,Data1!$BI$11:$BI$30</definedName>
    <definedName name="A124854998X_Data">Data1!$BI$11:$BI$30</definedName>
    <definedName name="A124854998X_Latest">Data1!$BI$30</definedName>
    <definedName name="A124855002F">Data1!$J$1:$J$10,Data1!$J$11:$J$30</definedName>
    <definedName name="A124855002F_Data">Data1!$J$11:$J$30</definedName>
    <definedName name="A124855002F_Latest">Data1!$J$30</definedName>
    <definedName name="A124855006R">Data1!$CA$1:$CA$10,Data1!$CA$11:$CA$30</definedName>
    <definedName name="A124855006R_Data">Data1!$CA$11:$CA$30</definedName>
    <definedName name="A124855006R_Latest">Data1!$CA$30</definedName>
    <definedName name="A124855010F">Data1!$L$1:$L$10,Data1!$L$11:$L$30</definedName>
    <definedName name="A124855010F_Data">Data1!$L$11:$L$30</definedName>
    <definedName name="A124855010F_Latest">Data1!$L$30</definedName>
    <definedName name="A124855014R">Data1!$T$1:$T$10,Data1!$T$11:$T$30</definedName>
    <definedName name="A124855014R_Data">Data1!$T$11:$T$30</definedName>
    <definedName name="A124855014R_Latest">Data1!$T$30</definedName>
    <definedName name="A124855018X">Data1!$AA$1:$AA$10,Data1!$AA$11:$AA$30</definedName>
    <definedName name="A124855018X_Data">Data1!$AA$11:$AA$30</definedName>
    <definedName name="A124855018X_Latest">Data1!$AA$30</definedName>
    <definedName name="A124855022R">Data1!$AR$1:$AR$10,Data1!$AR$11:$AR$30</definedName>
    <definedName name="A124855022R_Data">Data1!$AR$11:$AR$30</definedName>
    <definedName name="A124855022R_Latest">Data1!$AR$30</definedName>
    <definedName name="A124855026X">[1]Data1!$AZ$1:$AZ$10,[1]Data1!$AZ$11:$AZ$155</definedName>
    <definedName name="A124855030R">Data1!$AZ$1:$AZ$10,Data1!$AZ$11:$AZ$30</definedName>
    <definedName name="A124855030R_Data">Data1!$AZ$11:$AZ$30</definedName>
    <definedName name="A124855030R_Latest">Data1!$AZ$30</definedName>
    <definedName name="A124855034X">[1]Data1!$BL$1:$BL$10,[1]Data1!$BL$11:$BL$155</definedName>
    <definedName name="A124855038J">Data1!$BJ$1:$BJ$10,Data1!$BJ$11:$BJ$30</definedName>
    <definedName name="A124855038J_Data">Data1!$BJ$11:$BJ$30</definedName>
    <definedName name="A124855038J_Latest">Data1!$BJ$30</definedName>
    <definedName name="A124855042X">Data1!$BK$1:$BK$10,Data1!$BK$11:$BK$30</definedName>
    <definedName name="A124855042X_Data">Data1!$BK$11:$BK$30</definedName>
    <definedName name="A124855042X_Latest">Data1!$BK$30</definedName>
    <definedName name="A124855046J">Data1!$BO$1:$BO$10,Data1!$BO$11:$BO$30</definedName>
    <definedName name="A124855046J_Data">Data1!$BO$11:$BO$30</definedName>
    <definedName name="A124855046J_Latest">Data1!$BO$30</definedName>
    <definedName name="A124855050X">Data1!$BP$1:$BP$10,Data1!$BP$11:$BP$30</definedName>
    <definedName name="A124855050X_Data">Data1!$BP$11:$BP$30</definedName>
    <definedName name="A124855050X_Latest">Data1!$BP$30</definedName>
    <definedName name="Date_Range">Data1!$A$2:$A$10,Data1!$A$11:$A$30</definedName>
    <definedName name="Date_Range_Data">Data1!$A$11:$A$30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B5" i="6"/>
  <c r="C115" i="5"/>
  <c r="C114" i="5"/>
  <c r="C113" i="5"/>
  <c r="C112" i="5"/>
  <c r="C111" i="5"/>
  <c r="C108" i="5"/>
  <c r="C107" i="5"/>
  <c r="C106" i="5"/>
  <c r="C105" i="5"/>
  <c r="C104" i="5"/>
  <c r="C101" i="5"/>
  <c r="C100" i="5"/>
  <c r="C99" i="5"/>
  <c r="C98" i="5"/>
  <c r="C97" i="5"/>
  <c r="C94" i="5"/>
  <c r="C93" i="5"/>
  <c r="C92" i="5"/>
  <c r="C91" i="5"/>
  <c r="C90" i="5"/>
  <c r="C87" i="5"/>
  <c r="C86" i="5"/>
  <c r="C85" i="5"/>
  <c r="C84" i="5"/>
  <c r="C83" i="5"/>
  <c r="C80" i="5"/>
  <c r="C79" i="5"/>
  <c r="C78" i="5"/>
  <c r="C77" i="5"/>
  <c r="C76" i="5"/>
  <c r="C71" i="5"/>
  <c r="C70" i="5"/>
  <c r="C69" i="5"/>
  <c r="C68" i="5"/>
  <c r="C67" i="5"/>
  <c r="C66" i="5"/>
  <c r="C65" i="5"/>
  <c r="C64" i="5"/>
  <c r="C61" i="5"/>
  <c r="C60" i="5"/>
  <c r="C59" i="5"/>
  <c r="C58" i="5"/>
  <c r="C57" i="5"/>
  <c r="C56" i="5"/>
  <c r="C55" i="5"/>
  <c r="C54" i="5"/>
  <c r="C51" i="5"/>
  <c r="C50" i="5"/>
  <c r="C49" i="5"/>
  <c r="C48" i="5"/>
  <c r="C47" i="5"/>
  <c r="C46" i="5"/>
  <c r="C45" i="5"/>
  <c r="C44" i="5"/>
  <c r="C41" i="5"/>
  <c r="C40" i="5"/>
  <c r="C39" i="5"/>
  <c r="C38" i="5"/>
  <c r="C37" i="5"/>
  <c r="C36" i="5"/>
  <c r="C35" i="5"/>
  <c r="C34" i="5"/>
  <c r="C31" i="5"/>
  <c r="C30" i="5"/>
  <c r="C29" i="5"/>
  <c r="C28" i="5"/>
  <c r="C27" i="5"/>
  <c r="C26" i="5"/>
  <c r="C25" i="5"/>
  <c r="C24" i="5"/>
  <c r="C21" i="5"/>
  <c r="C20" i="5"/>
  <c r="C19" i="5"/>
  <c r="C18" i="5"/>
  <c r="C17" i="5"/>
  <c r="C16" i="5"/>
  <c r="C15" i="5"/>
  <c r="C14" i="5"/>
  <c r="A8" i="5"/>
  <c r="B7" i="5"/>
  <c r="B6" i="5"/>
  <c r="B5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3" authorId="0" shapeId="0" xr:uid="{E6EB6F4A-B58C-481E-95CE-4B28B988F58F}">
      <text>
        <r>
          <rPr>
            <sz val="8"/>
            <color indexed="81"/>
            <rFont val="arial"/>
            <family val="2"/>
          </rPr>
          <t xml:space="preserve">Includes families where one or both parents had labour force status not determined, or was a member of Australian defence force (Australian defence force are out of scope of the Labour Force Survey).
</t>
        </r>
      </text>
    </comment>
    <comment ref="B110" authorId="0" shapeId="0" xr:uid="{F1305CD7-2C29-4707-B072-428F30703492}">
      <text>
        <r>
          <rPr>
            <sz val="8"/>
            <color indexed="81"/>
            <rFont val="arial"/>
            <family val="2"/>
          </rPr>
          <t xml:space="preserve">Includes families where one or both parents had labour force status not determined, or was a member of Australian defence force (Australian defence force are out of scope of the Labour Force Survey).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3" authorId="0" shapeId="0" xr:uid="{5EE72807-B3D5-426B-B82C-7262DD42225C}">
      <text>
        <r>
          <rPr>
            <sz val="8"/>
            <color indexed="81"/>
            <rFont val="arial"/>
            <family val="2"/>
          </rPr>
          <t xml:space="preserve">Includes families where one or both parents had labour force status not determined, or was a member of Australian defence force (Australian defence force are out of scope of the Labour Force Survey).
</t>
        </r>
      </text>
    </comment>
    <comment ref="B110" authorId="0" shapeId="0" xr:uid="{0D2B4923-5134-4C76-B4F0-070A81B5A22C}">
      <text>
        <r>
          <rPr>
            <sz val="8"/>
            <color indexed="81"/>
            <rFont val="arial"/>
            <family val="2"/>
          </rPr>
          <t xml:space="preserve">Includes families where one or both parents had labour force status not determined, or was a member of Australian defence force (Australian defence force are out of scope of the Labour Force Survey).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J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2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2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2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12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2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2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2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2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2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2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2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2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3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3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3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13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3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3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3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3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3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3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3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3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3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3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4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4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4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4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4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4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4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4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4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4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5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5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5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5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5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5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5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5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5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5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5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5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6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6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6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6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6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6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6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6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6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6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6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6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7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7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7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7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7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7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7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7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7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7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7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7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8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8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8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8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8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8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8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8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8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8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8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8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8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8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8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8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9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9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19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9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9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9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9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9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9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9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9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9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9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9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9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0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0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0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0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0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0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0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0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0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0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0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0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0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1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1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1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1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1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1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1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1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1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1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1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1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1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1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1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1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1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2" authorId="0" shapeId="0" xr:uid="{00000000-0006-0000-01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2" authorId="0" shapeId="0" xr:uid="{00000000-0006-0000-01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2" authorId="0" shapeId="0" xr:uid="{00000000-0006-0000-01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2" authorId="0" shapeId="0" xr:uid="{00000000-0006-0000-0100-0000A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2" authorId="0" shapeId="0" xr:uid="{00000000-0006-0000-01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2" authorId="0" shapeId="0" xr:uid="{00000000-0006-0000-01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2" authorId="0" shapeId="0" xr:uid="{00000000-0006-0000-0100-0000A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2" authorId="0" shapeId="0" xr:uid="{00000000-0006-0000-0100-0000A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2" authorId="0" shapeId="0" xr:uid="{00000000-0006-0000-01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2" authorId="0" shapeId="0" xr:uid="{00000000-0006-0000-01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2" authorId="0" shapeId="0" xr:uid="{00000000-0006-0000-01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2" authorId="0" shapeId="0" xr:uid="{00000000-0006-0000-01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2" authorId="0" shapeId="0" xr:uid="{00000000-0006-0000-01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2" authorId="0" shapeId="0" xr:uid="{00000000-0006-0000-01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2" authorId="0" shapeId="0" xr:uid="{00000000-0006-0000-0100-0000B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2" authorId="0" shapeId="0" xr:uid="{00000000-0006-0000-0100-0000B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2" authorId="0" shapeId="0" xr:uid="{00000000-0006-0000-0100-0000B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3" authorId="0" shapeId="0" xr:uid="{00000000-0006-0000-01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3" authorId="0" shapeId="0" xr:uid="{00000000-0006-0000-01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3" authorId="0" shapeId="0" xr:uid="{00000000-0006-0000-0100-0000B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3" authorId="0" shapeId="0" xr:uid="{00000000-0006-0000-0100-0000B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3" authorId="0" shapeId="0" xr:uid="{00000000-0006-0000-0100-0000B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3" authorId="0" shapeId="0" xr:uid="{00000000-0006-0000-0100-0000B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3" authorId="0" shapeId="0" xr:uid="{00000000-0006-0000-0100-0000B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3" authorId="0" shapeId="0" xr:uid="{00000000-0006-0000-0100-0000B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3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3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3" authorId="0" shapeId="0" xr:uid="{00000000-0006-0000-0100-0000C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3" authorId="0" shapeId="0" xr:uid="{00000000-0006-0000-01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3" authorId="0" shapeId="0" xr:uid="{00000000-0006-0000-0100-0000C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3" authorId="0" shapeId="0" xr:uid="{00000000-0006-0000-01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3" authorId="0" shapeId="0" xr:uid="{00000000-0006-0000-01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3" authorId="0" shapeId="0" xr:uid="{00000000-0006-0000-01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4" authorId="0" shapeId="0" xr:uid="{00000000-0006-0000-01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4" authorId="0" shapeId="0" xr:uid="{00000000-0006-0000-0100-0000C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4" authorId="0" shapeId="0" xr:uid="{00000000-0006-0000-0100-0000C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4" authorId="0" shapeId="0" xr:uid="{00000000-0006-0000-0100-0000C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4" authorId="0" shapeId="0" xr:uid="{00000000-0006-0000-0100-0000C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4" authorId="0" shapeId="0" xr:uid="{00000000-0006-0000-0100-0000C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4" authorId="0" shapeId="0" xr:uid="{00000000-0006-0000-0100-0000C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4" authorId="0" shapeId="0" xr:uid="{00000000-0006-0000-0100-0000C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4" authorId="0" shapeId="0" xr:uid="{00000000-0006-0000-0100-0000D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4" authorId="0" shapeId="0" xr:uid="{00000000-0006-0000-0100-0000D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4" authorId="0" shapeId="0" xr:uid="{00000000-0006-0000-0100-0000D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4" authorId="0" shapeId="0" xr:uid="{00000000-0006-0000-0100-0000D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4" authorId="0" shapeId="0" xr:uid="{00000000-0006-0000-01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4" authorId="0" shapeId="0" xr:uid="{00000000-0006-0000-01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4" authorId="0" shapeId="0" xr:uid="{00000000-0006-0000-01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5" authorId="0" shapeId="0" xr:uid="{00000000-0006-0000-01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5" authorId="0" shapeId="0" xr:uid="{00000000-0006-0000-01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5" authorId="0" shapeId="0" xr:uid="{00000000-0006-0000-0100-0000D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5" authorId="0" shapeId="0" xr:uid="{00000000-0006-0000-01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5" authorId="0" shapeId="0" xr:uid="{00000000-0006-0000-01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5" authorId="0" shapeId="0" xr:uid="{00000000-0006-0000-01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5" authorId="0" shapeId="0" xr:uid="{00000000-0006-0000-0100-0000D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5" authorId="0" shapeId="0" xr:uid="{00000000-0006-0000-0100-0000D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5" authorId="0" shapeId="0" xr:uid="{00000000-0006-0000-01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5" authorId="0" shapeId="0" xr:uid="{00000000-0006-0000-0100-0000E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5" authorId="0" shapeId="0" xr:uid="{00000000-0006-0000-01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5" authorId="0" shapeId="0" xr:uid="{00000000-0006-0000-0100-0000E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6" authorId="0" shapeId="0" xr:uid="{00000000-0006-0000-0100-0000E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26" authorId="0" shapeId="0" xr:uid="{00000000-0006-0000-01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6" authorId="0" shapeId="0" xr:uid="{00000000-0006-0000-01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6" authorId="0" shapeId="0" xr:uid="{00000000-0006-0000-0100-0000E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6" authorId="0" shapeId="0" xr:uid="{00000000-0006-0000-01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6" authorId="0" shapeId="0" xr:uid="{00000000-0006-0000-0100-0000E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6" authorId="0" shapeId="0" xr:uid="{00000000-0006-0000-01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6" authorId="0" shapeId="0" xr:uid="{00000000-0006-0000-01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6" authorId="0" shapeId="0" xr:uid="{00000000-0006-0000-0100-0000E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6" authorId="0" shapeId="0" xr:uid="{00000000-0006-0000-0100-0000E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6" authorId="0" shapeId="0" xr:uid="{00000000-0006-0000-01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6" authorId="0" shapeId="0" xr:uid="{00000000-0006-0000-01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6" authorId="0" shapeId="0" xr:uid="{00000000-0006-0000-0100-0000E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6" authorId="0" shapeId="0" xr:uid="{00000000-0006-0000-0100-0000F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6" authorId="0" shapeId="0" xr:uid="{00000000-0006-0000-01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6" authorId="0" shapeId="0" xr:uid="{00000000-0006-0000-01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00000000-0006-0000-0100-0000F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7" authorId="0" shapeId="0" xr:uid="{00000000-0006-0000-01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7" authorId="0" shapeId="0" xr:uid="{00000000-0006-0000-0100-0000F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7" authorId="0" shapeId="0" xr:uid="{00000000-0006-0000-0100-0000F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7" authorId="0" shapeId="0" xr:uid="{00000000-0006-0000-0100-0000F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7" authorId="0" shapeId="0" xr:uid="{00000000-0006-0000-01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7" authorId="0" shapeId="0" xr:uid="{00000000-0006-0000-01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7" authorId="0" shapeId="0" xr:uid="{00000000-0006-0000-0100-0000F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7" authorId="0" shapeId="0" xr:uid="{00000000-0006-0000-0100-0000F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7" authorId="0" shapeId="0" xr:uid="{00000000-0006-0000-01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7" authorId="0" shapeId="0" xr:uid="{00000000-0006-0000-01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7" authorId="0" shapeId="0" xr:uid="{00000000-0006-0000-0100-0000F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7" authorId="0" shapeId="0" xr:uid="{00000000-0006-0000-0100-0000F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7" authorId="0" shapeId="0" xr:uid="{00000000-0006-0000-0100-00000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7" authorId="0" shapeId="0" xr:uid="{00000000-0006-0000-01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7" authorId="0" shapeId="0" xr:uid="{00000000-0006-0000-0100-00000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8" authorId="0" shapeId="0" xr:uid="{00000000-0006-0000-01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8" authorId="0" shapeId="0" xr:uid="{00000000-0006-0000-01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8" authorId="0" shapeId="0" xr:uid="{00000000-0006-0000-0100-00000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8" authorId="0" shapeId="0" xr:uid="{00000000-0006-0000-01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8" authorId="0" shapeId="0" xr:uid="{00000000-0006-0000-0100-00000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8" authorId="0" shapeId="0" xr:uid="{00000000-0006-0000-01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8" authorId="0" shapeId="0" xr:uid="{00000000-0006-0000-0100-00000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28" authorId="0" shapeId="0" xr:uid="{00000000-0006-0000-01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8" authorId="0" shapeId="0" xr:uid="{00000000-0006-0000-0100-00000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8" authorId="0" shapeId="0" xr:uid="{00000000-0006-0000-0100-00000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8" authorId="0" shapeId="0" xr:uid="{00000000-0006-0000-0100-00000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8" authorId="0" shapeId="0" xr:uid="{00000000-0006-0000-0100-00000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8" authorId="0" shapeId="0" xr:uid="{00000000-0006-0000-0100-00000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8" authorId="0" shapeId="0" xr:uid="{00000000-0006-0000-0100-00001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8" authorId="0" shapeId="0" xr:uid="{00000000-0006-0000-01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9" authorId="0" shapeId="0" xr:uid="{00000000-0006-0000-0100-00001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9" authorId="0" shapeId="0" xr:uid="{00000000-0006-0000-01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9" authorId="0" shapeId="0" xr:uid="{00000000-0006-0000-0100-00001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9" authorId="0" shapeId="0" xr:uid="{00000000-0006-0000-0100-00001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9" authorId="0" shapeId="0" xr:uid="{00000000-0006-0000-01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9" authorId="0" shapeId="0" xr:uid="{00000000-0006-0000-0100-00001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29" authorId="0" shapeId="0" xr:uid="{00000000-0006-0000-0100-00001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9" authorId="0" shapeId="0" xr:uid="{00000000-0006-0000-0100-00001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9" authorId="0" shapeId="0" xr:uid="{00000000-0006-0000-0100-00001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9" authorId="0" shapeId="0" xr:uid="{00000000-0006-0000-0100-00001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9" authorId="0" shapeId="0" xr:uid="{00000000-0006-0000-0100-00001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9" authorId="0" shapeId="0" xr:uid="{00000000-0006-0000-0100-00001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9" authorId="0" shapeId="0" xr:uid="{00000000-0006-0000-0100-00001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9" authorId="0" shapeId="0" xr:uid="{00000000-0006-0000-0100-00001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9" authorId="0" shapeId="0" xr:uid="{00000000-0006-0000-0100-00002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9" authorId="0" shapeId="0" xr:uid="{00000000-0006-0000-0100-00002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9" authorId="0" shapeId="0" xr:uid="{00000000-0006-0000-0100-00002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29" authorId="0" shapeId="0" xr:uid="{00000000-0006-0000-0100-00002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30" authorId="0" shapeId="0" xr:uid="{00000000-0006-0000-0100-00002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0" authorId="0" shapeId="0" xr:uid="{00000000-0006-0000-0100-00002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0" authorId="0" shapeId="0" xr:uid="{00000000-0006-0000-0100-00002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0" authorId="0" shapeId="0" xr:uid="{00000000-0006-0000-0100-00002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0" authorId="0" shapeId="0" xr:uid="{00000000-0006-0000-0100-00002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0" authorId="0" shapeId="0" xr:uid="{00000000-0006-0000-0100-00002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0" authorId="0" shapeId="0" xr:uid="{00000000-0006-0000-0100-00002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0" authorId="0" shapeId="0" xr:uid="{00000000-0006-0000-0100-00002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0" authorId="0" shapeId="0" xr:uid="{00000000-0006-0000-0100-00002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0" authorId="0" shapeId="0" xr:uid="{00000000-0006-0000-0100-00002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0" authorId="0" shapeId="0" xr:uid="{00000000-0006-0000-0100-00002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0" authorId="0" shapeId="0" xr:uid="{00000000-0006-0000-0100-00002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0" authorId="0" shapeId="0" xr:uid="{00000000-0006-0000-0100-00003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0" authorId="0" shapeId="0" xr:uid="{00000000-0006-0000-0100-00003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0" authorId="0" shapeId="0" xr:uid="{00000000-0006-0000-01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0" authorId="0" shapeId="0" xr:uid="{00000000-0006-0000-0100-00003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0" authorId="0" shapeId="0" xr:uid="{00000000-0006-0000-0100-00003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<sst xmlns="http://schemas.openxmlformats.org/spreadsheetml/2006/main" count="1404" uniqueCount="222">
  <si>
    <t>Couple families ; Full-time workers ; Wives/Partners aged 15–19 years ;</t>
  </si>
  <si>
    <t>Couple families ; Full-time workers ; Wives/Partners aged 20–24 years ;</t>
  </si>
  <si>
    <t>Couple families ; Full-time workers ; Wives/Partners aged 25–34 years ;</t>
  </si>
  <si>
    <t>Couple families ; Full-time workers ; Wives/Partners aged 35–44 years ;</t>
  </si>
  <si>
    <t>Couple families ; Full-time workers ; Wives/Partners aged 45–54 years ;</t>
  </si>
  <si>
    <t>Couple families ; Full-time workers ; Wives/Partners aged 55–64 years ;</t>
  </si>
  <si>
    <t>Couple families ; Full-time workers ; Wives/Partners aged 65 years and over ;</t>
  </si>
  <si>
    <t>Couple families ; Full-time workers ; Total ;</t>
  </si>
  <si>
    <t>Couple families ; Part-time workers ; Wives/Partners aged 15–19 years ;</t>
  </si>
  <si>
    <t>Couple families ; Part-time workers ; Wives/Partners aged 20–24 years ;</t>
  </si>
  <si>
    <t>Couple families ; Part-time workers ; Wives/Partners aged 25–34 years ;</t>
  </si>
  <si>
    <t>Couple families ; Part-time workers ; Wives/Partners aged 35–44 years ;</t>
  </si>
  <si>
    <t>Couple families ; Part-time workers ; Wives/Partners aged 45–54 years ;</t>
  </si>
  <si>
    <t>Couple families ; Part-time workers ; Wives/Partners aged 55–64 years ;</t>
  </si>
  <si>
    <t>Couple families ; Part-time workers ; Wives/Partners aged 65 years and over ;</t>
  </si>
  <si>
    <t>Couple families ; Part-time workers ; Total ;</t>
  </si>
  <si>
    <t>Couple families ; Employed total ; Wives/Partners aged 15–19 years ;</t>
  </si>
  <si>
    <t>Couple families ; Employed total ; Wives/Partners aged 20–24 years ;</t>
  </si>
  <si>
    <t>Couple families ; Employed total ; Wives/Partners aged 25–34 years ;</t>
  </si>
  <si>
    <t>Couple families ; Employed total ; Wives/Partners aged 35–44 years ;</t>
  </si>
  <si>
    <t>Couple families ; Employed total ; Wives/Partners aged 45–54 years ;</t>
  </si>
  <si>
    <t>Couple families ; Employed total ; Wives/Partners aged 55–64 years ;</t>
  </si>
  <si>
    <t>Couple families ; Employed total ; Wives/Partners aged 65 years and over ;</t>
  </si>
  <si>
    <t>Couple families ; Employed total ; Total ;</t>
  </si>
  <si>
    <t>Couple families ; Unemployed ; Wives/Partners aged 15–19 years ;</t>
  </si>
  <si>
    <t>Couple families ; Unemployed ; Wives/Partners aged 20–24 years ;</t>
  </si>
  <si>
    <t>Couple families ; Unemployed ; Wives/Partners aged 25–34 years ;</t>
  </si>
  <si>
    <t>Couple families ; Unemployed ; Wives/Partners aged 35–44 years ;</t>
  </si>
  <si>
    <t>Couple families ; Unemployed ; Wives/Partners aged 45–54 years ;</t>
  </si>
  <si>
    <t>Couple families ; Unemployed ; Wives/Partners aged 55–64 years ;</t>
  </si>
  <si>
    <t>Couple families ; Unemployed ; Wives/Partners aged 65 years and over ;</t>
  </si>
  <si>
    <t>Couple families ; Unemployed ; Total ;</t>
  </si>
  <si>
    <t>Couple families ; Not in the labour force ; Wives/Partners aged 15–19 years ;</t>
  </si>
  <si>
    <t>Couple families ; Not in the labour force ; Wives/Partners aged 20–24 years ;</t>
  </si>
  <si>
    <t>Couple families ; Not in the labour force ; Wives/Partners aged 25–34 years ;</t>
  </si>
  <si>
    <t>Couple families ; Not in the labour force ; Wives/Partners aged 35–44 years ;</t>
  </si>
  <si>
    <t>Couple families ; Not in the labour force ; Wives/Partners aged 45–54 years ;</t>
  </si>
  <si>
    <t>Couple families ; Not in the labour force ; Wives/Partners aged 55–64 years ;</t>
  </si>
  <si>
    <t>Couple families ; Not in the labour force ; Wives/Partners aged 65 years and over ;</t>
  </si>
  <si>
    <t>Couple families ; Not in the labour force ;  Total ;</t>
  </si>
  <si>
    <t>Couple families ; Total ; Wives/Partners aged 15–19 years ;</t>
  </si>
  <si>
    <t>Couple families ; Total ; Wives/Partners aged 20–24 years ;</t>
  </si>
  <si>
    <t>Couple families ; Total ; Wives/Partners aged 25–34 years ;</t>
  </si>
  <si>
    <t>Couple families ; Total ; Wives/Partners aged 35–44 years ;</t>
  </si>
  <si>
    <t>Couple families ; Total ; Wives/Partners aged 45–54 years ;</t>
  </si>
  <si>
    <t>Couple families ; Total ; Wives/Partners aged 55–64 years ;</t>
  </si>
  <si>
    <t>Couple families ; Total ; Wives/Partners aged 65 years and over ;</t>
  </si>
  <si>
    <t>Couple families ; Total ; Total ;</t>
  </si>
  <si>
    <t>One parent families ; Full-time workers ; Mothers aged 15–44 years ;</t>
  </si>
  <si>
    <t>One parent families ; Full-time workers ; Mothers aged 45–54 years ;</t>
  </si>
  <si>
    <t>One parent families ; Full-time workers ; Mothers aged 55–64 years ;</t>
  </si>
  <si>
    <t>One parent families ; Full-time workers ; Mothers aged 65 years and over ;</t>
  </si>
  <si>
    <t>One parent families ; Full-time workers ; Total ;</t>
  </si>
  <si>
    <t>One parent families ; Part-time workers ; Mothers aged 15–44 years ;</t>
  </si>
  <si>
    <t>One parent families ; Part-time workers ; Mothers aged 45–54 years ;</t>
  </si>
  <si>
    <t>One parent families ; Part-time workers ; Mothers aged 55–64 years ;</t>
  </si>
  <si>
    <t>One parent families ; Part-time workers ; Mothers aged 65 years and over ;</t>
  </si>
  <si>
    <t>One parent families ; Part-time workers ; Total ;</t>
  </si>
  <si>
    <t>One parent families ; Employed total ; Mothers aged 15–44 years ;</t>
  </si>
  <si>
    <t>One parent families ; Employed total ; Mothers aged 45–54 years ;</t>
  </si>
  <si>
    <t>One parent families ; Employed total ; Mothers aged 55–64 years ;</t>
  </si>
  <si>
    <t>One parent families ; Employed total ; Mothers aged 65 years and over ;</t>
  </si>
  <si>
    <t>One parent families ; Employed total ; Total ;</t>
  </si>
  <si>
    <t>One parent families ; Unemployed ; Mothers aged 15–44 years ;</t>
  </si>
  <si>
    <t>One parent families ; Unemployed ; Mothers aged 45–54 years ;</t>
  </si>
  <si>
    <t>One parent families ; Unemployed ; Mothers aged 55–64 years ;</t>
  </si>
  <si>
    <t>One parent families ; Unemployed ; Mothers aged 65 years and over ;</t>
  </si>
  <si>
    <t>One parent families ; Unemployed ; Total ;</t>
  </si>
  <si>
    <t>One parent families ; Not in the labour force ; Mothers aged 15–44 years ;</t>
  </si>
  <si>
    <t>One parent families ; Not in the labour force ; Mothers aged 45–54 years ;</t>
  </si>
  <si>
    <t>One parent families ; Not in the labour force ; Mothers aged 55–64 years ;</t>
  </si>
  <si>
    <t>One parent families ; Not in the labour force ; Mothers aged 65 years and over ;</t>
  </si>
  <si>
    <t>One parent families ; Not in the labour force ; Total ;</t>
  </si>
  <si>
    <t>One parent families ; Total ; Mothers aged 15–44 years ;</t>
  </si>
  <si>
    <t>One parent families ; Total ; Mothers aged 45–54 years ;</t>
  </si>
  <si>
    <t>One parent families ; Total ; Mothers aged 55–64 years ;</t>
  </si>
  <si>
    <t>One parent families ; Total ; Mothers aged 65 years and over ;</t>
  </si>
  <si>
    <t>One parent families ; Total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</si>
  <si>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</si>
  <si>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</si>
  <si>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</si>
  <si>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</si>
  <si>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</si>
  <si>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</si>
  <si>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</si>
  <si>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</si>
  <si>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</si>
  <si>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</si>
  <si>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</si>
  <si>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</si>
  <si>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A124854966F</t>
  </si>
  <si>
    <t>A124854878F</t>
  </si>
  <si>
    <t>A124854978R</t>
  </si>
  <si>
    <t>A124854982F</t>
  </si>
  <si>
    <t>A124854906C</t>
  </si>
  <si>
    <t>A124854910V</t>
  </si>
  <si>
    <t>A124854950L</t>
  </si>
  <si>
    <t>A124854850C</t>
  </si>
  <si>
    <t>A124855002F</t>
  </si>
  <si>
    <t>A124854926L</t>
  </si>
  <si>
    <t>A124855010F</t>
  </si>
  <si>
    <t>A124854810K</t>
  </si>
  <si>
    <t>A124854698W</t>
  </si>
  <si>
    <t>A124854746C</t>
  </si>
  <si>
    <t>A124854866W</t>
  </si>
  <si>
    <t>A124854750V</t>
  </si>
  <si>
    <t>A124854870L</t>
  </si>
  <si>
    <t>A124854874W</t>
  </si>
  <si>
    <t>A124855014R</t>
  </si>
  <si>
    <t>A124854702A</t>
  </si>
  <si>
    <t>A124854970W</t>
  </si>
  <si>
    <t>A124854974F</t>
  </si>
  <si>
    <t>A124854706K</t>
  </si>
  <si>
    <t>A124854814V</t>
  </si>
  <si>
    <t>A124854882W</t>
  </si>
  <si>
    <t>A124855018X</t>
  </si>
  <si>
    <t>A124854710A</t>
  </si>
  <si>
    <t>A124854930C</t>
  </si>
  <si>
    <t>A124854934L</t>
  </si>
  <si>
    <t>A124854778W</t>
  </si>
  <si>
    <t>A124854714K</t>
  </si>
  <si>
    <t>A124854818C</t>
  </si>
  <si>
    <t>A124854754C</t>
  </si>
  <si>
    <t>A124854822V</t>
  </si>
  <si>
    <t>A124854782L</t>
  </si>
  <si>
    <t>A124854826C</t>
  </si>
  <si>
    <t>A124854886F</t>
  </si>
  <si>
    <t>A124854830V</t>
  </si>
  <si>
    <t>A124854786W</t>
  </si>
  <si>
    <t>A124854938W</t>
  </si>
  <si>
    <t>A124854890W</t>
  </si>
  <si>
    <t>A124854894F</t>
  </si>
  <si>
    <t>A124855022R</t>
  </si>
  <si>
    <t>A124854718V</t>
  </si>
  <si>
    <t>A124854834C</t>
  </si>
  <si>
    <t>A124854758L</t>
  </si>
  <si>
    <t>A124854898R</t>
  </si>
  <si>
    <t>A124854902V</t>
  </si>
  <si>
    <t>A124854838L</t>
  </si>
  <si>
    <t>A124854942L</t>
  </si>
  <si>
    <t>A124855030R</t>
  </si>
  <si>
    <t>A124854726V</t>
  </si>
  <si>
    <t>A124854794W</t>
  </si>
  <si>
    <t>A124854730K</t>
  </si>
  <si>
    <t>A124854990F</t>
  </si>
  <si>
    <t>A124854842C</t>
  </si>
  <si>
    <t>A124854762C</t>
  </si>
  <si>
    <t>A124854946W</t>
  </si>
  <si>
    <t>A124854994R</t>
  </si>
  <si>
    <t>A124854998X</t>
  </si>
  <si>
    <t>A124855038J</t>
  </si>
  <si>
    <t>A124855042X</t>
  </si>
  <si>
    <t>A124854734V</t>
  </si>
  <si>
    <t>A124854770C</t>
  </si>
  <si>
    <t>A124854738C</t>
  </si>
  <si>
    <t>A124855046J</t>
  </si>
  <si>
    <t>A124855050X</t>
  </si>
  <si>
    <t>A124854914C</t>
  </si>
  <si>
    <t>A124854918L</t>
  </si>
  <si>
    <t>A124854742V</t>
  </si>
  <si>
    <t>A124854802K</t>
  </si>
  <si>
    <t>A124854922C</t>
  </si>
  <si>
    <t>A124854958F</t>
  </si>
  <si>
    <t>A124854806V</t>
  </si>
  <si>
    <t>A124854858W</t>
  </si>
  <si>
    <t>A124854862L</t>
  </si>
  <si>
    <t>A124854774L</t>
  </si>
  <si>
    <t>A124855006R</t>
  </si>
  <si>
    <t>Time Series Workbook</t>
  </si>
  <si>
    <t>6224.0.55.001 Labour Force Status of Families</t>
  </si>
  <si>
    <t>Table 10. Families with no dependent children by characteristics of wives, partners and mothers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</si>
  <si>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</si>
  <si>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</si>
  <si>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</si>
  <si>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</si>
  <si>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</si>
  <si>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</si>
  <si>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Varies</t>
  </si>
  <si>
    <t>3,6,9,12</t>
  </si>
  <si>
    <t>Released at 11:30 am (Canberra time) Tue 12 Oct 2021</t>
  </si>
  <si>
    <t>Contents</t>
  </si>
  <si>
    <t>Tables</t>
  </si>
  <si>
    <t>Table 10.1 - June 2021</t>
  </si>
  <si>
    <t>Table 10.2 -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</si>
  <si>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</si>
  <si>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</si>
  <si>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</si>
  <si>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Labour Force Status of Families, Jun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</si>
  <si>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</si>
  <si>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</si>
  <si>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</si>
  <si>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</si>
  <si>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'000</t>
  </si>
  <si>
    <t>COUPLE FAMILIES</t>
  </si>
  <si>
    <t>Labour force status and age of wives/partners</t>
  </si>
  <si>
    <t>Full-time workers</t>
  </si>
  <si>
    <t xml:space="preserve">  Wives/Partners aged 15–19 years</t>
  </si>
  <si>
    <t xml:space="preserve">  Wives/Partners aged 20–24 years</t>
  </si>
  <si>
    <t xml:space="preserve">  Wives/Partners aged 25–34 years</t>
  </si>
  <si>
    <t xml:space="preserve">  Wives/Partners aged 35–44 years</t>
  </si>
  <si>
    <t xml:space="preserve">  Wives/Partners aged 45–54 years</t>
  </si>
  <si>
    <t xml:space="preserve">  Wives/Partners aged 55–64 years</t>
  </si>
  <si>
    <t xml:space="preserve">  Wives/Partners aged 65 years and over</t>
  </si>
  <si>
    <t xml:space="preserve">  Total employed full-time</t>
  </si>
  <si>
    <t>Part-time workers</t>
  </si>
  <si>
    <t xml:space="preserve">  Total employed part-time</t>
  </si>
  <si>
    <t>Total employed</t>
  </si>
  <si>
    <t xml:space="preserve">  Total employed</t>
  </si>
  <si>
    <t>Unemployed</t>
  </si>
  <si>
    <t xml:space="preserve">  Total unemployed</t>
  </si>
  <si>
    <r>
      <t xml:space="preserve">Not in </t>
    </r>
    <r>
      <rPr>
        <sz val="8"/>
        <color indexed="8"/>
        <rFont val="Arial"/>
        <family val="2"/>
      </rPr>
      <t>the</t>
    </r>
    <r>
      <rPr>
        <sz val="8"/>
        <rFont val="Arial"/>
        <family val="2"/>
      </rPr>
      <t xml:space="preserve"> labour force</t>
    </r>
  </si>
  <si>
    <t xml:space="preserve">  Total not in labour force</t>
  </si>
  <si>
    <t>Total</t>
  </si>
  <si>
    <t xml:space="preserve">Total </t>
  </si>
  <si>
    <t>ONE PARENT FAMILIES</t>
  </si>
  <si>
    <t>Labour force status and age of mothers</t>
  </si>
  <si>
    <t xml:space="preserve">  Mothers aged 15–44 years</t>
  </si>
  <si>
    <t xml:space="preserve">  Mothers aged 45–54 years</t>
  </si>
  <si>
    <t xml:space="preserve">  Mothers aged 55–64 years</t>
  </si>
  <si>
    <t xml:space="preserve">  Mothers aged 65 years and over</t>
  </si>
  <si>
    <t xml:space="preserve">  Total 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</si>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</sst>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23" fillId="0" borderId="0">
      <alignment horizontal="left"/>
    </xf>
    <xf numFmtId="0" fontId="12" fillId="0" borderId="0"/>
    <xf numFmtId="0" fontId="2" fillId="0" borderId="0"/>
    <xf numFmtId="0" fontId="9" fillId="0" borderId="0"/>
    <xf numFmtId="0" fontId="26" fillId="0" borderId="0">
      <alignment horizontal="right"/>
    </xf>
  </cellStyleXfs>
  <cellXfs count="8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24" fillId="0" borderId="0" xfId="0" applyFont="1" applyAlignment="1">
      <alignment horizontal="center"/>
    </xf>
    <xf numFmtId="17" fontId="27" fillId="0" borderId="0" xfId="0" applyNumberFormat="1" applyFont="1" applyAlignment="1">
      <alignment horizontal="right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2" fillId="0" borderId="0" xfId="7"/>
    <xf numFmtId="0" fontId="0" fillId="0" borderId="0" xfId="0" applyAlignment="1">
      <alignment horizontal="left" wrapText="1"/>
    </xf>
    <xf numFmtId="0" fontId="10" fillId="0" borderId="0" xfId="0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166" fontId="10" fillId="0" borderId="0" xfId="11" applyNumberFormat="1" applyAlignment="1">
      <alignment horizontal="left" vertical="center"/>
    </xf>
    <xf numFmtId="0" fontId="27" fillId="0" borderId="0" xfId="4" applyFont="1" applyAlignment="1">
      <alignment horizontal="left" wrapText="1"/>
    </xf>
    <xf numFmtId="167" fontId="10" fillId="0" borderId="0" xfId="12" applyNumberFormat="1" applyFont="1" applyAlignment="1">
      <alignment horizontal="right"/>
    </xf>
    <xf numFmtId="166" fontId="18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30" fillId="0" borderId="0" xfId="7" applyFont="1"/>
    <xf numFmtId="0" fontId="11" fillId="0" borderId="0" xfId="7" applyFont="1"/>
    <xf numFmtId="0" fontId="2" fillId="0" borderId="0" xfId="13" applyFont="1"/>
    <xf numFmtId="1" fontId="28" fillId="0" borderId="0" xfId="14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27" fillId="0" borderId="0" xfId="7" applyFont="1"/>
    <xf numFmtId="0" fontId="10" fillId="0" borderId="0" xfId="13" applyFont="1"/>
    <xf numFmtId="166" fontId="2" fillId="0" borderId="0" xfId="15" applyNumberFormat="1" applyFont="1"/>
    <xf numFmtId="167" fontId="10" fillId="0" borderId="0" xfId="7" applyNumberFormat="1" applyFont="1"/>
    <xf numFmtId="0" fontId="31" fillId="0" borderId="0" xfId="7" applyFont="1"/>
    <xf numFmtId="0" fontId="32" fillId="0" borderId="0" xfId="13" applyFont="1"/>
    <xf numFmtId="0" fontId="27" fillId="0" borderId="0" xfId="13" applyFont="1"/>
    <xf numFmtId="166" fontId="27" fillId="0" borderId="0" xfId="11" applyNumberFormat="1" applyFont="1" applyAlignment="1">
      <alignment horizontal="left" vertical="center"/>
    </xf>
    <xf numFmtId="166" fontId="18" fillId="0" borderId="0" xfId="7" applyNumberFormat="1" applyFont="1"/>
    <xf numFmtId="166" fontId="15" fillId="0" borderId="0" xfId="7" applyNumberFormat="1" applyFont="1"/>
    <xf numFmtId="1" fontId="28" fillId="0" borderId="0" xfId="16" applyNumberFormat="1" applyFont="1" applyAlignment="1">
      <alignment horizontal="center"/>
    </xf>
    <xf numFmtId="0" fontId="10" fillId="0" borderId="0" xfId="0" applyFont="1"/>
    <xf numFmtId="0" fontId="22" fillId="0" borderId="0" xfId="1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166" fontId="27" fillId="0" borderId="3" xfId="4" applyNumberFormat="1" applyFont="1" applyBorder="1" applyAlignment="1">
      <alignment horizontal="center" wrapText="1"/>
    </xf>
    <xf numFmtId="0" fontId="27" fillId="0" borderId="3" xfId="4" applyFont="1" applyBorder="1" applyAlignment="1">
      <alignment horizontal="center" wrapText="1"/>
    </xf>
  </cellXfs>
  <cellStyles count="17">
    <cellStyle name="Hyperlink" xfId="1" builtinId="8"/>
    <cellStyle name="Hyperlink 2" xfId="5" xr:uid="{C311BC5C-D321-4E5C-97E6-948F9964BD0A}"/>
    <cellStyle name="Normal" xfId="0" builtinId="0"/>
    <cellStyle name="Normal 10" xfId="3" xr:uid="{6BC8D97E-15DF-406F-B4A8-57517C3AFE78}"/>
    <cellStyle name="Normal 10 2" xfId="13" xr:uid="{AA3E7F56-FA7D-421B-B5C4-A6BD641AEA12}"/>
    <cellStyle name="Normal 2" xfId="7" xr:uid="{B22E5567-0B7D-4ABB-8783-F023CCF281D6}"/>
    <cellStyle name="Normal 2 2" xfId="10" xr:uid="{02B829E4-E946-4B86-B25F-B0F939C0E581}"/>
    <cellStyle name="Normal 2 4" xfId="4" xr:uid="{3733FFB7-D039-49E2-A2F3-31B85B006735}"/>
    <cellStyle name="Normal 3" xfId="15" xr:uid="{D2E48E6E-374B-4713-B186-C3E758DA80D1}"/>
    <cellStyle name="Normal 3 5 4" xfId="2" xr:uid="{CF1D329F-2864-4981-BB76-85AF3A2769A1}"/>
    <cellStyle name="Normal 30" xfId="14" xr:uid="{27E2B375-CED1-4EB6-B51C-C5FA8E250D20}"/>
    <cellStyle name="Style1" xfId="6" xr:uid="{BD7D4819-1DD8-4E6A-BACA-5E30EFD3E598}"/>
    <cellStyle name="Style4" xfId="8" xr:uid="{ED6B4D7B-0DFC-4966-8D42-366536C79736}"/>
    <cellStyle name="Style5" xfId="9" xr:uid="{17242711-D78E-45CE-BDF8-6908B3F2CB66}"/>
    <cellStyle name="Style8" xfId="12" xr:uid="{D89A9146-395A-4197-A77B-E555375319D4}"/>
    <cellStyle name="Style8 2" xfId="16" xr:uid="{DBA9D67E-5061-4A90-8920-F684AE8597DC}"/>
    <cellStyle name="Style9" xfId="11" xr:uid="{771C0F5A-11EE-4BBF-A2AC-B40E3F2A3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5B187-39E1-4CE0-A418-01B45D184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6A8966-67DC-4A21-B96E-FBB5CBEDD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CEEC9D-2CDF-4041-9AF7-7E6EF26D2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0C59FD3A-A33B-4801-8F67-6C5E71BB9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Families%20data/Table_outputs/2021/templates/62240_Table10_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0.1"/>
      <sheetName val="Table 10.2"/>
      <sheetName val="Index"/>
      <sheetName val="Data1"/>
    </sheetNames>
    <sheetDataSet>
      <sheetData sheetId="0"/>
      <sheetData sheetId="1"/>
      <sheetData sheetId="2"/>
      <sheetData sheetId="3"/>
      <sheetData sheetId="4">
        <row r="1">
          <cell r="AX1" t="str">
            <v>One parent families ; Full-time workers ; Mothers aged 15–19 years ;</v>
          </cell>
          <cell r="AY1" t="str">
            <v>One parent families ; Full-time workers ; Mothers aged 20–24 years ;</v>
          </cell>
          <cell r="AZ1" t="str">
            <v>One parent families ; Full-time workers ; Mothers aged 25–34 years ;</v>
          </cell>
          <cell r="BF1" t="str">
            <v>One parent families ; Part-time workers ; Mothers aged 25–34 years ;</v>
          </cell>
          <cell r="BL1" t="str">
            <v>One parent families ; Employed total ; Mothers aged 15–19 years ;</v>
          </cell>
          <cell r="BM1" t="str">
            <v>One parent families ; Employed total ; Mothers aged 20–24 years ;</v>
          </cell>
          <cell r="BN1" t="str">
            <v>One parent families ; Employed total ; Mothers aged 25–34 years ;</v>
          </cell>
          <cell r="BY1" t="str">
            <v>One parent families ; Not in the labour force ; Mothers aged 15–19 years ;</v>
          </cell>
          <cell r="BZ1" t="str">
            <v>One parent families ; Not in the labour force ; Mothers aged 25–34 years ;</v>
          </cell>
          <cell r="CF1" t="str">
            <v>One parent families ; Total ; Mothers aged 15–19 years ;</v>
          </cell>
          <cell r="CG1" t="str">
            <v>One parent families ; Total ; Mothers aged 25–34 years ;</v>
          </cell>
        </row>
        <row r="2">
          <cell r="AX2" t="str">
            <v>000</v>
          </cell>
          <cell r="AY2" t="str">
            <v>000</v>
          </cell>
          <cell r="AZ2" t="str">
            <v>000</v>
          </cell>
          <cell r="BF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Y2" t="str">
            <v>000</v>
          </cell>
          <cell r="BZ2" t="str">
            <v>000</v>
          </cell>
          <cell r="CF2" t="str">
            <v>000</v>
          </cell>
          <cell r="CG2" t="str">
            <v>000</v>
          </cell>
        </row>
        <row r="3">
          <cell r="AX3" t="str">
            <v>Original</v>
          </cell>
          <cell r="AY3" t="str">
            <v>Original</v>
          </cell>
          <cell r="AZ3" t="str">
            <v>Original</v>
          </cell>
          <cell r="BF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Y3" t="str">
            <v>Original</v>
          </cell>
          <cell r="BZ3" t="str">
            <v>Original</v>
          </cell>
          <cell r="CF3" t="str">
            <v>Original</v>
          </cell>
          <cell r="CG3" t="str">
            <v>Original</v>
          </cell>
        </row>
        <row r="4">
          <cell r="AX4" t="str">
            <v>STOCK</v>
          </cell>
          <cell r="AY4" t="str">
            <v>STOCK</v>
          </cell>
          <cell r="AZ4" t="str">
            <v>STOCK</v>
          </cell>
          <cell r="BF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Y4" t="str">
            <v>STOCK</v>
          </cell>
          <cell r="BZ4" t="str">
            <v>STOCK</v>
          </cell>
          <cell r="CF4" t="str">
            <v>STOCK</v>
          </cell>
          <cell r="CG4" t="str">
            <v>STOCK</v>
          </cell>
        </row>
        <row r="5">
          <cell r="AX5" t="str">
            <v>Month</v>
          </cell>
          <cell r="AY5" t="str">
            <v>Month</v>
          </cell>
          <cell r="AZ5" t="str">
            <v>Month</v>
          </cell>
          <cell r="BF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Y5" t="str">
            <v>Month</v>
          </cell>
          <cell r="BZ5" t="str">
            <v>Month</v>
          </cell>
          <cell r="CF5" t="str">
            <v>Month</v>
          </cell>
          <cell r="CG5" t="str">
            <v>Month</v>
          </cell>
        </row>
        <row r="6">
          <cell r="AX6">
            <v>1</v>
          </cell>
          <cell r="AY6">
            <v>1</v>
          </cell>
          <cell r="AZ6">
            <v>1</v>
          </cell>
          <cell r="BF6">
            <v>1</v>
          </cell>
          <cell r="BL6">
            <v>1</v>
          </cell>
          <cell r="BM6">
            <v>1</v>
          </cell>
          <cell r="BN6">
            <v>1</v>
          </cell>
          <cell r="BY6">
            <v>1</v>
          </cell>
          <cell r="BZ6">
            <v>1</v>
          </cell>
          <cell r="CF6">
            <v>1</v>
          </cell>
          <cell r="CG6">
            <v>1</v>
          </cell>
        </row>
        <row r="7">
          <cell r="AX7">
            <v>39965</v>
          </cell>
          <cell r="AY7">
            <v>39965</v>
          </cell>
          <cell r="AZ7">
            <v>39965</v>
          </cell>
          <cell r="BF7">
            <v>39965</v>
          </cell>
          <cell r="BL7">
            <v>39965</v>
          </cell>
          <cell r="BM7">
            <v>39965</v>
          </cell>
          <cell r="BN7">
            <v>39965</v>
          </cell>
          <cell r="BY7">
            <v>39965</v>
          </cell>
          <cell r="BZ7">
            <v>39965</v>
          </cell>
          <cell r="CF7">
            <v>39965</v>
          </cell>
          <cell r="CG7">
            <v>39965</v>
          </cell>
        </row>
        <row r="8">
          <cell r="AX8">
            <v>44348</v>
          </cell>
          <cell r="AY8">
            <v>44348</v>
          </cell>
          <cell r="AZ8">
            <v>44348</v>
          </cell>
          <cell r="BF8">
            <v>44348</v>
          </cell>
          <cell r="BL8">
            <v>44348</v>
          </cell>
          <cell r="BM8">
            <v>44348</v>
          </cell>
          <cell r="BN8">
            <v>44348</v>
          </cell>
          <cell r="BY8">
            <v>44348</v>
          </cell>
          <cell r="BZ8">
            <v>44348</v>
          </cell>
          <cell r="CF8">
            <v>44348</v>
          </cell>
          <cell r="CG8">
            <v>44348</v>
          </cell>
        </row>
        <row r="9">
          <cell r="AX9">
            <v>145</v>
          </cell>
          <cell r="AY9">
            <v>145</v>
          </cell>
          <cell r="AZ9">
            <v>145</v>
          </cell>
          <cell r="BF9">
            <v>145</v>
          </cell>
          <cell r="BL9">
            <v>145</v>
          </cell>
          <cell r="BM9">
            <v>145</v>
          </cell>
          <cell r="BN9">
            <v>145</v>
          </cell>
          <cell r="BY9">
            <v>145</v>
          </cell>
          <cell r="BZ9">
            <v>145</v>
          </cell>
          <cell r="CF9">
            <v>145</v>
          </cell>
          <cell r="CG9">
            <v>145</v>
          </cell>
        </row>
        <row r="10">
          <cell r="AX10" t="str">
            <v>A124854790L</v>
          </cell>
          <cell r="AY10" t="str">
            <v>A124854722K</v>
          </cell>
          <cell r="AZ10" t="str">
            <v>A124855026X</v>
          </cell>
          <cell r="BF10" t="str">
            <v>A124854986R</v>
          </cell>
          <cell r="BL10" t="str">
            <v>A124855034X</v>
          </cell>
          <cell r="BM10" t="str">
            <v>A124854766L</v>
          </cell>
          <cell r="BN10" t="str">
            <v>A124854846L</v>
          </cell>
          <cell r="BY10" t="str">
            <v>A124854954W</v>
          </cell>
          <cell r="BZ10" t="str">
            <v>A124854798F</v>
          </cell>
          <cell r="CF10" t="str">
            <v>A124854962W</v>
          </cell>
          <cell r="CG10" t="str">
            <v>A124854854L</v>
          </cell>
        </row>
        <row r="11">
          <cell r="AX11">
            <v>0.26600000000000001</v>
          </cell>
          <cell r="AY11">
            <v>0</v>
          </cell>
          <cell r="AZ11">
            <v>0.35899999999999999</v>
          </cell>
          <cell r="BF11">
            <v>0</v>
          </cell>
          <cell r="BL11">
            <v>0.26600000000000001</v>
          </cell>
          <cell r="BM11">
            <v>0</v>
          </cell>
          <cell r="BN11">
            <v>0.35899999999999999</v>
          </cell>
          <cell r="BY11">
            <v>0</v>
          </cell>
          <cell r="BZ11">
            <v>0</v>
          </cell>
          <cell r="CF11">
            <v>0.26600000000000001</v>
          </cell>
          <cell r="CG11">
            <v>0.35899999999999999</v>
          </cell>
        </row>
        <row r="12">
          <cell r="AX12">
            <v>0</v>
          </cell>
          <cell r="AY12">
            <v>0</v>
          </cell>
          <cell r="AZ12">
            <v>0</v>
          </cell>
          <cell r="BF12">
            <v>0</v>
          </cell>
          <cell r="BL12">
            <v>0</v>
          </cell>
          <cell r="BM12">
            <v>0</v>
          </cell>
          <cell r="BN12">
            <v>0</v>
          </cell>
          <cell r="BY12">
            <v>0</v>
          </cell>
          <cell r="BZ12">
            <v>0</v>
          </cell>
          <cell r="CF12">
            <v>0</v>
          </cell>
          <cell r="CG12">
            <v>0</v>
          </cell>
        </row>
        <row r="13">
          <cell r="AX13">
            <v>0</v>
          </cell>
          <cell r="AY13">
            <v>0</v>
          </cell>
          <cell r="AZ13">
            <v>0</v>
          </cell>
          <cell r="BF13">
            <v>0</v>
          </cell>
          <cell r="BL13">
            <v>0</v>
          </cell>
          <cell r="BM13">
            <v>0</v>
          </cell>
          <cell r="BN13">
            <v>0</v>
          </cell>
          <cell r="BY13">
            <v>0</v>
          </cell>
          <cell r="BZ13">
            <v>0</v>
          </cell>
          <cell r="CF13">
            <v>0</v>
          </cell>
          <cell r="CG13">
            <v>0</v>
          </cell>
        </row>
        <row r="14">
          <cell r="AX14">
            <v>0</v>
          </cell>
          <cell r="AY14">
            <v>0</v>
          </cell>
          <cell r="AZ14">
            <v>0</v>
          </cell>
          <cell r="BF14">
            <v>0</v>
          </cell>
          <cell r="BL14">
            <v>0</v>
          </cell>
          <cell r="BM14">
            <v>0</v>
          </cell>
          <cell r="BN14">
            <v>0</v>
          </cell>
          <cell r="BY14">
            <v>0</v>
          </cell>
          <cell r="BZ14">
            <v>0</v>
          </cell>
          <cell r="CF14">
            <v>0</v>
          </cell>
          <cell r="CG14">
            <v>0</v>
          </cell>
        </row>
        <row r="15">
          <cell r="AX15">
            <v>0</v>
          </cell>
          <cell r="AY15">
            <v>0</v>
          </cell>
          <cell r="AZ15">
            <v>0</v>
          </cell>
          <cell r="BF15">
            <v>0</v>
          </cell>
          <cell r="BL15">
            <v>0</v>
          </cell>
          <cell r="BM15">
            <v>0</v>
          </cell>
          <cell r="BN15">
            <v>0</v>
          </cell>
          <cell r="BY15">
            <v>0</v>
          </cell>
          <cell r="BZ15">
            <v>0</v>
          </cell>
          <cell r="CF15">
            <v>0</v>
          </cell>
          <cell r="CG15">
            <v>0</v>
          </cell>
        </row>
        <row r="16">
          <cell r="AX16">
            <v>0</v>
          </cell>
          <cell r="AY16">
            <v>0</v>
          </cell>
          <cell r="AZ16">
            <v>0</v>
          </cell>
          <cell r="BF16">
            <v>0</v>
          </cell>
          <cell r="BL16">
            <v>0</v>
          </cell>
          <cell r="BM16">
            <v>0</v>
          </cell>
          <cell r="BN16">
            <v>0</v>
          </cell>
          <cell r="BY16">
            <v>0</v>
          </cell>
          <cell r="BZ16">
            <v>0</v>
          </cell>
          <cell r="CF16">
            <v>0</v>
          </cell>
          <cell r="CG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  <cell r="BF17">
            <v>0</v>
          </cell>
          <cell r="BL17">
            <v>0</v>
          </cell>
          <cell r="BM17">
            <v>0</v>
          </cell>
          <cell r="BN17">
            <v>0</v>
          </cell>
          <cell r="BY17">
            <v>0</v>
          </cell>
          <cell r="BZ17">
            <v>0</v>
          </cell>
          <cell r="CF17">
            <v>0</v>
          </cell>
          <cell r="CG17">
            <v>0</v>
          </cell>
        </row>
        <row r="18">
          <cell r="AX18">
            <v>0</v>
          </cell>
          <cell r="AY18">
            <v>0</v>
          </cell>
          <cell r="AZ18">
            <v>0</v>
          </cell>
          <cell r="BF18">
            <v>0</v>
          </cell>
          <cell r="BL18">
            <v>0</v>
          </cell>
          <cell r="BM18">
            <v>0</v>
          </cell>
          <cell r="BN18">
            <v>0</v>
          </cell>
          <cell r="BY18">
            <v>0</v>
          </cell>
          <cell r="BZ18">
            <v>0</v>
          </cell>
          <cell r="CF18">
            <v>0</v>
          </cell>
          <cell r="CG18">
            <v>0</v>
          </cell>
        </row>
        <row r="19">
          <cell r="AX19">
            <v>0</v>
          </cell>
          <cell r="AY19">
            <v>0</v>
          </cell>
          <cell r="AZ19">
            <v>0</v>
          </cell>
          <cell r="BF19">
            <v>0</v>
          </cell>
          <cell r="BL19">
            <v>0</v>
          </cell>
          <cell r="BM19">
            <v>0</v>
          </cell>
          <cell r="BN19">
            <v>0</v>
          </cell>
          <cell r="BY19">
            <v>0</v>
          </cell>
          <cell r="BZ19">
            <v>0</v>
          </cell>
          <cell r="CF19">
            <v>0</v>
          </cell>
          <cell r="CG19">
            <v>0</v>
          </cell>
        </row>
        <row r="20">
          <cell r="AX20">
            <v>0</v>
          </cell>
          <cell r="AY20">
            <v>0</v>
          </cell>
          <cell r="AZ20">
            <v>0</v>
          </cell>
          <cell r="BF20">
            <v>0</v>
          </cell>
          <cell r="BL20">
            <v>0</v>
          </cell>
          <cell r="BM20">
            <v>0</v>
          </cell>
          <cell r="BN20">
            <v>0</v>
          </cell>
          <cell r="BY20">
            <v>0</v>
          </cell>
          <cell r="BZ20">
            <v>0</v>
          </cell>
          <cell r="CF20">
            <v>0</v>
          </cell>
          <cell r="CG20">
            <v>0</v>
          </cell>
        </row>
        <row r="21">
          <cell r="AX21">
            <v>0</v>
          </cell>
          <cell r="AY21">
            <v>0</v>
          </cell>
          <cell r="AZ21">
            <v>0</v>
          </cell>
          <cell r="BF21">
            <v>0</v>
          </cell>
          <cell r="BL21">
            <v>0</v>
          </cell>
          <cell r="BM21">
            <v>0</v>
          </cell>
          <cell r="BN21">
            <v>0</v>
          </cell>
          <cell r="BY21">
            <v>0</v>
          </cell>
          <cell r="BZ21">
            <v>0</v>
          </cell>
          <cell r="CF21">
            <v>0</v>
          </cell>
          <cell r="CG21">
            <v>0</v>
          </cell>
        </row>
        <row r="22">
          <cell r="AX22">
            <v>0</v>
          </cell>
          <cell r="AY22">
            <v>0</v>
          </cell>
          <cell r="AZ22">
            <v>0</v>
          </cell>
          <cell r="BF22">
            <v>0</v>
          </cell>
          <cell r="BL22">
            <v>0</v>
          </cell>
          <cell r="BM22">
            <v>0</v>
          </cell>
          <cell r="BN22">
            <v>0</v>
          </cell>
          <cell r="BY22">
            <v>0</v>
          </cell>
          <cell r="BZ22">
            <v>0</v>
          </cell>
          <cell r="CF22">
            <v>0</v>
          </cell>
          <cell r="CG22">
            <v>0</v>
          </cell>
        </row>
        <row r="23">
          <cell r="AX23">
            <v>0</v>
          </cell>
          <cell r="AY23">
            <v>0</v>
          </cell>
          <cell r="AZ23">
            <v>0</v>
          </cell>
          <cell r="BF23">
            <v>0</v>
          </cell>
          <cell r="BL23">
            <v>0</v>
          </cell>
          <cell r="BM23">
            <v>0</v>
          </cell>
          <cell r="BN23">
            <v>0</v>
          </cell>
          <cell r="BY23">
            <v>0</v>
          </cell>
          <cell r="BZ23">
            <v>0</v>
          </cell>
          <cell r="CF23">
            <v>0</v>
          </cell>
          <cell r="CG23">
            <v>0</v>
          </cell>
        </row>
        <row r="24">
          <cell r="AX24">
            <v>0</v>
          </cell>
          <cell r="AY24">
            <v>0</v>
          </cell>
          <cell r="AZ24">
            <v>0</v>
          </cell>
          <cell r="BF24">
            <v>0</v>
          </cell>
          <cell r="BL24">
            <v>0</v>
          </cell>
          <cell r="BM24">
            <v>0</v>
          </cell>
          <cell r="BN24">
            <v>0</v>
          </cell>
          <cell r="BY24">
            <v>0</v>
          </cell>
          <cell r="BZ24">
            <v>0</v>
          </cell>
          <cell r="CF24">
            <v>0</v>
          </cell>
          <cell r="CG24">
            <v>0</v>
          </cell>
        </row>
        <row r="25">
          <cell r="AX25">
            <v>0</v>
          </cell>
          <cell r="AY25">
            <v>0</v>
          </cell>
          <cell r="AZ25">
            <v>0</v>
          </cell>
          <cell r="BF25">
            <v>0</v>
          </cell>
          <cell r="BL25">
            <v>0</v>
          </cell>
          <cell r="BM25">
            <v>0</v>
          </cell>
          <cell r="BN25">
            <v>0</v>
          </cell>
          <cell r="BY25">
            <v>0</v>
          </cell>
          <cell r="BZ25">
            <v>0</v>
          </cell>
          <cell r="CF25">
            <v>0</v>
          </cell>
          <cell r="CG25">
            <v>0</v>
          </cell>
        </row>
        <row r="26">
          <cell r="AX26">
            <v>0</v>
          </cell>
          <cell r="AY26">
            <v>0</v>
          </cell>
          <cell r="AZ26">
            <v>0</v>
          </cell>
          <cell r="BF26">
            <v>0</v>
          </cell>
          <cell r="BL26">
            <v>0</v>
          </cell>
          <cell r="BM26">
            <v>0</v>
          </cell>
          <cell r="BN26">
            <v>0</v>
          </cell>
          <cell r="BY26">
            <v>0</v>
          </cell>
          <cell r="BZ26">
            <v>0</v>
          </cell>
          <cell r="CF26">
            <v>0</v>
          </cell>
          <cell r="CG26">
            <v>0</v>
          </cell>
        </row>
        <row r="27">
          <cell r="AX27">
            <v>0</v>
          </cell>
          <cell r="AY27">
            <v>0</v>
          </cell>
          <cell r="AZ27">
            <v>0</v>
          </cell>
          <cell r="BF27">
            <v>0</v>
          </cell>
          <cell r="BL27">
            <v>0</v>
          </cell>
          <cell r="BM27">
            <v>0</v>
          </cell>
          <cell r="BN27">
            <v>0</v>
          </cell>
          <cell r="BY27">
            <v>0</v>
          </cell>
          <cell r="BZ27">
            <v>0</v>
          </cell>
          <cell r="CF27">
            <v>0</v>
          </cell>
          <cell r="CG27">
            <v>0</v>
          </cell>
        </row>
        <row r="28">
          <cell r="AX28">
            <v>0</v>
          </cell>
          <cell r="AY28">
            <v>0</v>
          </cell>
          <cell r="AZ28">
            <v>0</v>
          </cell>
          <cell r="BF28">
            <v>0</v>
          </cell>
          <cell r="BL28">
            <v>0</v>
          </cell>
          <cell r="BM28">
            <v>0</v>
          </cell>
          <cell r="BN28">
            <v>0</v>
          </cell>
          <cell r="BY28">
            <v>0</v>
          </cell>
          <cell r="BZ28">
            <v>0</v>
          </cell>
          <cell r="CF28">
            <v>0</v>
          </cell>
          <cell r="CG28">
            <v>0</v>
          </cell>
        </row>
        <row r="29">
          <cell r="AX29">
            <v>0</v>
          </cell>
          <cell r="AY29">
            <v>0</v>
          </cell>
          <cell r="AZ29">
            <v>0</v>
          </cell>
          <cell r="BF29">
            <v>0</v>
          </cell>
          <cell r="BL29">
            <v>0</v>
          </cell>
          <cell r="BM29">
            <v>0</v>
          </cell>
          <cell r="BN29">
            <v>0</v>
          </cell>
          <cell r="BY29">
            <v>0</v>
          </cell>
          <cell r="BZ29">
            <v>0</v>
          </cell>
          <cell r="CF29">
            <v>0</v>
          </cell>
          <cell r="CG29">
            <v>0</v>
          </cell>
        </row>
        <row r="30">
          <cell r="AX30">
            <v>0</v>
          </cell>
          <cell r="AY30">
            <v>0</v>
          </cell>
          <cell r="AZ30">
            <v>0</v>
          </cell>
          <cell r="BF30">
            <v>0</v>
          </cell>
          <cell r="BL30">
            <v>0</v>
          </cell>
          <cell r="BM30">
            <v>0</v>
          </cell>
          <cell r="BN30">
            <v>0</v>
          </cell>
          <cell r="BY30">
            <v>0</v>
          </cell>
          <cell r="BZ30">
            <v>0</v>
          </cell>
          <cell r="CF30">
            <v>0</v>
          </cell>
          <cell r="CG30">
            <v>0</v>
          </cell>
        </row>
        <row r="31">
          <cell r="AX31">
            <v>0</v>
          </cell>
          <cell r="AY31">
            <v>0</v>
          </cell>
          <cell r="AZ31">
            <v>0</v>
          </cell>
          <cell r="BF31">
            <v>0</v>
          </cell>
          <cell r="BL31">
            <v>0</v>
          </cell>
          <cell r="BM31">
            <v>0</v>
          </cell>
          <cell r="BN31">
            <v>0</v>
          </cell>
          <cell r="BY31">
            <v>0</v>
          </cell>
          <cell r="BZ31">
            <v>0</v>
          </cell>
          <cell r="CF31">
            <v>0</v>
          </cell>
          <cell r="CG31">
            <v>0</v>
          </cell>
        </row>
        <row r="32">
          <cell r="AX32">
            <v>0</v>
          </cell>
          <cell r="AY32">
            <v>0</v>
          </cell>
          <cell r="AZ32">
            <v>0</v>
          </cell>
          <cell r="BF32">
            <v>0</v>
          </cell>
          <cell r="BL32">
            <v>0</v>
          </cell>
          <cell r="BM32">
            <v>0</v>
          </cell>
          <cell r="BN32">
            <v>0</v>
          </cell>
          <cell r="BY32">
            <v>0</v>
          </cell>
          <cell r="BZ32">
            <v>0</v>
          </cell>
          <cell r="CF32">
            <v>0</v>
          </cell>
          <cell r="CG32">
            <v>0</v>
          </cell>
        </row>
        <row r="33">
          <cell r="AX33">
            <v>0</v>
          </cell>
          <cell r="AY33">
            <v>0</v>
          </cell>
          <cell r="AZ33">
            <v>0</v>
          </cell>
          <cell r="BF33">
            <v>0</v>
          </cell>
          <cell r="BL33">
            <v>0</v>
          </cell>
          <cell r="BM33">
            <v>0</v>
          </cell>
          <cell r="BN33">
            <v>0</v>
          </cell>
          <cell r="BY33">
            <v>0</v>
          </cell>
          <cell r="BZ33">
            <v>0</v>
          </cell>
          <cell r="CF33">
            <v>0</v>
          </cell>
          <cell r="CG33">
            <v>0</v>
          </cell>
        </row>
        <row r="34">
          <cell r="AX34">
            <v>0</v>
          </cell>
          <cell r="AY34">
            <v>0</v>
          </cell>
          <cell r="AZ34">
            <v>0</v>
          </cell>
          <cell r="BF34">
            <v>0</v>
          </cell>
          <cell r="BL34">
            <v>0</v>
          </cell>
          <cell r="BM34">
            <v>0</v>
          </cell>
          <cell r="BN34">
            <v>0</v>
          </cell>
          <cell r="BY34">
            <v>0</v>
          </cell>
          <cell r="BZ34">
            <v>0</v>
          </cell>
          <cell r="CF34">
            <v>0</v>
          </cell>
          <cell r="CG34">
            <v>0</v>
          </cell>
        </row>
        <row r="35">
          <cell r="AX35">
            <v>0</v>
          </cell>
          <cell r="AY35">
            <v>0.38300000000000001</v>
          </cell>
          <cell r="AZ35">
            <v>0</v>
          </cell>
          <cell r="BF35">
            <v>0</v>
          </cell>
          <cell r="BL35">
            <v>0</v>
          </cell>
          <cell r="BM35">
            <v>0.38300000000000001</v>
          </cell>
          <cell r="BN35">
            <v>0</v>
          </cell>
          <cell r="BY35">
            <v>0</v>
          </cell>
          <cell r="BZ35">
            <v>0</v>
          </cell>
          <cell r="CF35">
            <v>0</v>
          </cell>
          <cell r="CG35">
            <v>0</v>
          </cell>
        </row>
        <row r="36">
          <cell r="AX36">
            <v>0</v>
          </cell>
          <cell r="AY36">
            <v>0</v>
          </cell>
          <cell r="AZ36">
            <v>0</v>
          </cell>
          <cell r="BF36">
            <v>0</v>
          </cell>
          <cell r="BL36">
            <v>0</v>
          </cell>
          <cell r="BM36">
            <v>0</v>
          </cell>
          <cell r="BN36">
            <v>0</v>
          </cell>
          <cell r="BY36">
            <v>0</v>
          </cell>
          <cell r="BZ36">
            <v>0</v>
          </cell>
          <cell r="CF36">
            <v>0</v>
          </cell>
          <cell r="CG36">
            <v>0</v>
          </cell>
        </row>
        <row r="37">
          <cell r="AX37">
            <v>0</v>
          </cell>
          <cell r="AY37">
            <v>0</v>
          </cell>
          <cell r="AZ37">
            <v>0</v>
          </cell>
          <cell r="BF37">
            <v>0</v>
          </cell>
          <cell r="BL37">
            <v>0</v>
          </cell>
          <cell r="BM37">
            <v>0</v>
          </cell>
          <cell r="BN37">
            <v>0</v>
          </cell>
          <cell r="BY37">
            <v>0</v>
          </cell>
          <cell r="BZ37">
            <v>0</v>
          </cell>
          <cell r="CF37">
            <v>0</v>
          </cell>
          <cell r="CG37">
            <v>0</v>
          </cell>
        </row>
        <row r="38">
          <cell r="AX38">
            <v>0</v>
          </cell>
          <cell r="AY38">
            <v>0</v>
          </cell>
          <cell r="AZ38">
            <v>0</v>
          </cell>
          <cell r="BF38">
            <v>0</v>
          </cell>
          <cell r="BL38">
            <v>0</v>
          </cell>
          <cell r="BM38">
            <v>0</v>
          </cell>
          <cell r="BN38">
            <v>0</v>
          </cell>
          <cell r="BY38">
            <v>0</v>
          </cell>
          <cell r="BZ38">
            <v>0</v>
          </cell>
          <cell r="CF38">
            <v>0</v>
          </cell>
          <cell r="CG38">
            <v>0</v>
          </cell>
        </row>
        <row r="39">
          <cell r="AX39">
            <v>0</v>
          </cell>
          <cell r="AY39">
            <v>0</v>
          </cell>
          <cell r="AZ39">
            <v>0</v>
          </cell>
          <cell r="BF39">
            <v>0</v>
          </cell>
          <cell r="BL39">
            <v>0</v>
          </cell>
          <cell r="BM39">
            <v>0</v>
          </cell>
          <cell r="BN39">
            <v>0</v>
          </cell>
          <cell r="BY39">
            <v>0</v>
          </cell>
          <cell r="BZ39">
            <v>0</v>
          </cell>
          <cell r="CF39">
            <v>0</v>
          </cell>
          <cell r="CG39">
            <v>0</v>
          </cell>
        </row>
        <row r="40">
          <cell r="AX40">
            <v>0</v>
          </cell>
          <cell r="AY40">
            <v>0</v>
          </cell>
          <cell r="AZ40">
            <v>0</v>
          </cell>
          <cell r="BF40">
            <v>0</v>
          </cell>
          <cell r="BL40">
            <v>0</v>
          </cell>
          <cell r="BM40">
            <v>0</v>
          </cell>
          <cell r="BN40">
            <v>0</v>
          </cell>
          <cell r="BY40">
            <v>0</v>
          </cell>
          <cell r="BZ40">
            <v>0</v>
          </cell>
          <cell r="CF40">
            <v>0</v>
          </cell>
          <cell r="CG40">
            <v>0</v>
          </cell>
        </row>
        <row r="41">
          <cell r="AX41">
            <v>0</v>
          </cell>
          <cell r="AY41">
            <v>0</v>
          </cell>
          <cell r="AZ41">
            <v>0</v>
          </cell>
          <cell r="BF41">
            <v>0</v>
          </cell>
          <cell r="BL41">
            <v>0</v>
          </cell>
          <cell r="BM41">
            <v>0</v>
          </cell>
          <cell r="BN41">
            <v>0</v>
          </cell>
          <cell r="BY41">
            <v>0</v>
          </cell>
          <cell r="BZ41">
            <v>0</v>
          </cell>
          <cell r="CF41">
            <v>0</v>
          </cell>
          <cell r="CG41">
            <v>0</v>
          </cell>
        </row>
        <row r="42">
          <cell r="AX42">
            <v>0</v>
          </cell>
          <cell r="AY42">
            <v>0</v>
          </cell>
          <cell r="AZ42">
            <v>0</v>
          </cell>
          <cell r="BF42">
            <v>0</v>
          </cell>
          <cell r="BL42">
            <v>0</v>
          </cell>
          <cell r="BM42">
            <v>0</v>
          </cell>
          <cell r="BN42">
            <v>0</v>
          </cell>
          <cell r="BY42">
            <v>0</v>
          </cell>
          <cell r="BZ42">
            <v>0</v>
          </cell>
          <cell r="CF42">
            <v>0</v>
          </cell>
          <cell r="CG42">
            <v>0</v>
          </cell>
        </row>
        <row r="43">
          <cell r="AX43">
            <v>0</v>
          </cell>
          <cell r="AY43">
            <v>0</v>
          </cell>
          <cell r="AZ43">
            <v>0</v>
          </cell>
          <cell r="BF43">
            <v>0</v>
          </cell>
          <cell r="BL43">
            <v>0</v>
          </cell>
          <cell r="BM43">
            <v>0</v>
          </cell>
          <cell r="BN43">
            <v>0</v>
          </cell>
          <cell r="BY43">
            <v>0</v>
          </cell>
          <cell r="BZ43">
            <v>0</v>
          </cell>
          <cell r="CF43">
            <v>0</v>
          </cell>
          <cell r="CG43">
            <v>0</v>
          </cell>
        </row>
        <row r="44">
          <cell r="AX44">
            <v>0</v>
          </cell>
          <cell r="AY44">
            <v>0</v>
          </cell>
          <cell r="AZ44">
            <v>0</v>
          </cell>
          <cell r="BF44">
            <v>0</v>
          </cell>
          <cell r="BL44">
            <v>0</v>
          </cell>
          <cell r="BM44">
            <v>0</v>
          </cell>
          <cell r="BN44">
            <v>0</v>
          </cell>
          <cell r="BY44">
            <v>0</v>
          </cell>
          <cell r="BZ44">
            <v>0</v>
          </cell>
          <cell r="CF44">
            <v>0</v>
          </cell>
          <cell r="CG44">
            <v>0</v>
          </cell>
        </row>
        <row r="45">
          <cell r="AX45">
            <v>0</v>
          </cell>
          <cell r="AY45">
            <v>0</v>
          </cell>
          <cell r="AZ45">
            <v>0</v>
          </cell>
          <cell r="BF45">
            <v>0</v>
          </cell>
          <cell r="BL45">
            <v>0</v>
          </cell>
          <cell r="BM45">
            <v>0</v>
          </cell>
          <cell r="BN45">
            <v>0</v>
          </cell>
          <cell r="BY45">
            <v>0</v>
          </cell>
          <cell r="BZ45">
            <v>0</v>
          </cell>
          <cell r="CF45">
            <v>0</v>
          </cell>
          <cell r="CG45">
            <v>0</v>
          </cell>
        </row>
        <row r="46">
          <cell r="AX46">
            <v>0</v>
          </cell>
          <cell r="AY46">
            <v>0</v>
          </cell>
          <cell r="AZ46">
            <v>0</v>
          </cell>
          <cell r="BF46">
            <v>0</v>
          </cell>
          <cell r="BL46">
            <v>0</v>
          </cell>
          <cell r="BM46">
            <v>0</v>
          </cell>
          <cell r="BN46">
            <v>0</v>
          </cell>
          <cell r="BY46">
            <v>0</v>
          </cell>
          <cell r="BZ46">
            <v>0</v>
          </cell>
          <cell r="CF46">
            <v>0</v>
          </cell>
          <cell r="CG46">
            <v>0</v>
          </cell>
        </row>
        <row r="47">
          <cell r="AX47">
            <v>0</v>
          </cell>
          <cell r="AY47">
            <v>0</v>
          </cell>
          <cell r="AZ47">
            <v>0.24099999999999999</v>
          </cell>
          <cell r="BF47">
            <v>0</v>
          </cell>
          <cell r="BL47">
            <v>0</v>
          </cell>
          <cell r="BM47">
            <v>0</v>
          </cell>
          <cell r="BN47">
            <v>0.24099999999999999</v>
          </cell>
          <cell r="BY47">
            <v>0</v>
          </cell>
          <cell r="BZ47">
            <v>0</v>
          </cell>
          <cell r="CF47">
            <v>0</v>
          </cell>
          <cell r="CG47">
            <v>0.24099999999999999</v>
          </cell>
        </row>
        <row r="48">
          <cell r="AX48">
            <v>0</v>
          </cell>
          <cell r="AY48">
            <v>0</v>
          </cell>
          <cell r="AZ48">
            <v>0</v>
          </cell>
          <cell r="BF48">
            <v>0</v>
          </cell>
          <cell r="BL48">
            <v>0</v>
          </cell>
          <cell r="BM48">
            <v>0</v>
          </cell>
          <cell r="BN48">
            <v>0</v>
          </cell>
          <cell r="BY48">
            <v>0</v>
          </cell>
          <cell r="BZ48">
            <v>0</v>
          </cell>
          <cell r="CF48">
            <v>0</v>
          </cell>
          <cell r="CG48">
            <v>0</v>
          </cell>
        </row>
        <row r="49">
          <cell r="AX49">
            <v>0</v>
          </cell>
          <cell r="AY49">
            <v>0</v>
          </cell>
          <cell r="AZ49">
            <v>0</v>
          </cell>
          <cell r="BF49">
            <v>0</v>
          </cell>
          <cell r="BL49">
            <v>0</v>
          </cell>
          <cell r="BM49">
            <v>0</v>
          </cell>
          <cell r="BN49">
            <v>0</v>
          </cell>
          <cell r="BY49">
            <v>0</v>
          </cell>
          <cell r="BZ49">
            <v>0</v>
          </cell>
          <cell r="CF49">
            <v>0</v>
          </cell>
          <cell r="CG49">
            <v>0</v>
          </cell>
        </row>
        <row r="50">
          <cell r="AX50">
            <v>0</v>
          </cell>
          <cell r="AY50">
            <v>0</v>
          </cell>
          <cell r="AZ50">
            <v>0</v>
          </cell>
          <cell r="BF50">
            <v>0</v>
          </cell>
          <cell r="BL50">
            <v>0</v>
          </cell>
          <cell r="BM50">
            <v>0</v>
          </cell>
          <cell r="BN50">
            <v>0</v>
          </cell>
          <cell r="BY50">
            <v>0</v>
          </cell>
          <cell r="BZ50">
            <v>0</v>
          </cell>
          <cell r="CF50">
            <v>0</v>
          </cell>
          <cell r="CG50">
            <v>0</v>
          </cell>
        </row>
        <row r="51">
          <cell r="AX51">
            <v>0</v>
          </cell>
          <cell r="AY51">
            <v>0</v>
          </cell>
          <cell r="AZ51">
            <v>0</v>
          </cell>
          <cell r="BF51">
            <v>0</v>
          </cell>
          <cell r="BL51">
            <v>0</v>
          </cell>
          <cell r="BM51">
            <v>0</v>
          </cell>
          <cell r="BN51">
            <v>0</v>
          </cell>
          <cell r="BY51">
            <v>0</v>
          </cell>
          <cell r="BZ51">
            <v>0</v>
          </cell>
          <cell r="CF51">
            <v>0</v>
          </cell>
          <cell r="CG51">
            <v>0</v>
          </cell>
        </row>
        <row r="52">
          <cell r="AX52">
            <v>0</v>
          </cell>
          <cell r="AY52">
            <v>0</v>
          </cell>
          <cell r="AZ52">
            <v>0</v>
          </cell>
          <cell r="BF52">
            <v>0</v>
          </cell>
          <cell r="BL52">
            <v>0</v>
          </cell>
          <cell r="BM52">
            <v>0</v>
          </cell>
          <cell r="BN52">
            <v>0</v>
          </cell>
          <cell r="BY52">
            <v>0</v>
          </cell>
          <cell r="BZ52">
            <v>0</v>
          </cell>
          <cell r="CF52">
            <v>0</v>
          </cell>
          <cell r="CG52">
            <v>0</v>
          </cell>
        </row>
        <row r="53">
          <cell r="AX53">
            <v>0</v>
          </cell>
          <cell r="AY53">
            <v>0</v>
          </cell>
          <cell r="AZ53">
            <v>0</v>
          </cell>
          <cell r="BF53">
            <v>0</v>
          </cell>
          <cell r="BL53">
            <v>0</v>
          </cell>
          <cell r="BM53">
            <v>0</v>
          </cell>
          <cell r="BN53">
            <v>0</v>
          </cell>
          <cell r="BY53">
            <v>0</v>
          </cell>
          <cell r="BZ53">
            <v>0</v>
          </cell>
          <cell r="CF53">
            <v>0</v>
          </cell>
          <cell r="CG53">
            <v>0</v>
          </cell>
        </row>
        <row r="54">
          <cell r="AX54">
            <v>0</v>
          </cell>
          <cell r="AY54">
            <v>0</v>
          </cell>
          <cell r="AZ54">
            <v>0</v>
          </cell>
          <cell r="BF54">
            <v>0</v>
          </cell>
          <cell r="BL54">
            <v>0</v>
          </cell>
          <cell r="BM54">
            <v>0</v>
          </cell>
          <cell r="BN54">
            <v>0</v>
          </cell>
          <cell r="BY54">
            <v>0</v>
          </cell>
          <cell r="BZ54">
            <v>0</v>
          </cell>
          <cell r="CF54">
            <v>0</v>
          </cell>
          <cell r="CG54">
            <v>0</v>
          </cell>
        </row>
        <row r="55">
          <cell r="AX55">
            <v>0</v>
          </cell>
          <cell r="AY55">
            <v>0</v>
          </cell>
          <cell r="AZ55">
            <v>0</v>
          </cell>
          <cell r="BF55">
            <v>0</v>
          </cell>
          <cell r="BL55">
            <v>0</v>
          </cell>
          <cell r="BM55">
            <v>0</v>
          </cell>
          <cell r="BN55">
            <v>0</v>
          </cell>
          <cell r="BY55">
            <v>0</v>
          </cell>
          <cell r="BZ55">
            <v>0</v>
          </cell>
          <cell r="CF55">
            <v>0</v>
          </cell>
          <cell r="CG55">
            <v>0</v>
          </cell>
        </row>
        <row r="56">
          <cell r="AX56">
            <v>0</v>
          </cell>
          <cell r="AY56">
            <v>0</v>
          </cell>
          <cell r="AZ56">
            <v>0</v>
          </cell>
          <cell r="BF56">
            <v>0</v>
          </cell>
          <cell r="BL56">
            <v>0</v>
          </cell>
          <cell r="BM56">
            <v>0</v>
          </cell>
          <cell r="BN56">
            <v>0</v>
          </cell>
          <cell r="BY56">
            <v>0</v>
          </cell>
          <cell r="BZ56">
            <v>0</v>
          </cell>
          <cell r="CF56">
            <v>0</v>
          </cell>
          <cell r="CG56">
            <v>0</v>
          </cell>
        </row>
        <row r="57">
          <cell r="AX57">
            <v>0</v>
          </cell>
          <cell r="AY57">
            <v>0</v>
          </cell>
          <cell r="AZ57">
            <v>0</v>
          </cell>
          <cell r="BF57">
            <v>0</v>
          </cell>
          <cell r="BL57">
            <v>0</v>
          </cell>
          <cell r="BM57">
            <v>0</v>
          </cell>
          <cell r="BN57">
            <v>0</v>
          </cell>
          <cell r="BY57">
            <v>0</v>
          </cell>
          <cell r="BZ57">
            <v>0</v>
          </cell>
          <cell r="CF57">
            <v>0</v>
          </cell>
          <cell r="CG57">
            <v>0</v>
          </cell>
        </row>
        <row r="58">
          <cell r="AX58">
            <v>0</v>
          </cell>
          <cell r="AY58">
            <v>0</v>
          </cell>
          <cell r="AZ58">
            <v>0</v>
          </cell>
          <cell r="BF58">
            <v>0</v>
          </cell>
          <cell r="BL58">
            <v>0</v>
          </cell>
          <cell r="BM58">
            <v>0</v>
          </cell>
          <cell r="BN58">
            <v>0</v>
          </cell>
          <cell r="BY58">
            <v>0</v>
          </cell>
          <cell r="BZ58">
            <v>0</v>
          </cell>
          <cell r="CF58">
            <v>0</v>
          </cell>
          <cell r="CG58">
            <v>0</v>
          </cell>
        </row>
        <row r="59">
          <cell r="AX59">
            <v>0</v>
          </cell>
          <cell r="AY59">
            <v>0</v>
          </cell>
          <cell r="AZ59">
            <v>0</v>
          </cell>
          <cell r="BF59">
            <v>0</v>
          </cell>
          <cell r="BL59">
            <v>0</v>
          </cell>
          <cell r="BM59">
            <v>0</v>
          </cell>
          <cell r="BN59">
            <v>0</v>
          </cell>
          <cell r="BY59">
            <v>0.58099999999999996</v>
          </cell>
          <cell r="BZ59">
            <v>0</v>
          </cell>
          <cell r="CF59">
            <v>0.58099999999999996</v>
          </cell>
          <cell r="CG59">
            <v>0</v>
          </cell>
        </row>
        <row r="60">
          <cell r="AX60">
            <v>0</v>
          </cell>
          <cell r="AY60">
            <v>0</v>
          </cell>
          <cell r="AZ60">
            <v>0</v>
          </cell>
          <cell r="BF60">
            <v>0</v>
          </cell>
          <cell r="BL60">
            <v>0</v>
          </cell>
          <cell r="BM60">
            <v>0</v>
          </cell>
          <cell r="BN60">
            <v>0</v>
          </cell>
          <cell r="BY60">
            <v>0</v>
          </cell>
          <cell r="BZ60">
            <v>0</v>
          </cell>
          <cell r="CF60">
            <v>0</v>
          </cell>
          <cell r="CG60">
            <v>0</v>
          </cell>
        </row>
        <row r="61">
          <cell r="AX61">
            <v>0</v>
          </cell>
          <cell r="AY61">
            <v>0</v>
          </cell>
          <cell r="AZ61">
            <v>0</v>
          </cell>
          <cell r="BF61">
            <v>0</v>
          </cell>
          <cell r="BL61">
            <v>0</v>
          </cell>
          <cell r="BM61">
            <v>0</v>
          </cell>
          <cell r="BN61">
            <v>0</v>
          </cell>
          <cell r="BY61">
            <v>0</v>
          </cell>
          <cell r="BZ61">
            <v>0</v>
          </cell>
          <cell r="CF61">
            <v>0</v>
          </cell>
          <cell r="CG61">
            <v>0</v>
          </cell>
        </row>
        <row r="62">
          <cell r="AX62">
            <v>0</v>
          </cell>
          <cell r="AY62">
            <v>0</v>
          </cell>
          <cell r="AZ62">
            <v>0</v>
          </cell>
          <cell r="BF62">
            <v>0</v>
          </cell>
          <cell r="BL62">
            <v>0</v>
          </cell>
          <cell r="BM62">
            <v>0</v>
          </cell>
          <cell r="BN62">
            <v>0</v>
          </cell>
          <cell r="BY62">
            <v>0</v>
          </cell>
          <cell r="BZ62">
            <v>0</v>
          </cell>
          <cell r="CF62">
            <v>0</v>
          </cell>
          <cell r="CG62">
            <v>0</v>
          </cell>
        </row>
        <row r="63">
          <cell r="AX63">
            <v>0</v>
          </cell>
          <cell r="AY63">
            <v>0</v>
          </cell>
          <cell r="AZ63">
            <v>0</v>
          </cell>
          <cell r="BF63">
            <v>0</v>
          </cell>
          <cell r="BL63">
            <v>0</v>
          </cell>
          <cell r="BM63">
            <v>0</v>
          </cell>
          <cell r="BN63">
            <v>0</v>
          </cell>
          <cell r="BY63">
            <v>0</v>
          </cell>
          <cell r="BZ63">
            <v>0</v>
          </cell>
          <cell r="CF63">
            <v>0</v>
          </cell>
          <cell r="CG63">
            <v>0</v>
          </cell>
        </row>
        <row r="64">
          <cell r="AX64">
            <v>0</v>
          </cell>
          <cell r="AY64">
            <v>0</v>
          </cell>
          <cell r="AZ64">
            <v>0</v>
          </cell>
          <cell r="BF64">
            <v>0</v>
          </cell>
          <cell r="BL64">
            <v>0</v>
          </cell>
          <cell r="BM64">
            <v>0</v>
          </cell>
          <cell r="BN64">
            <v>0</v>
          </cell>
          <cell r="BY64">
            <v>0</v>
          </cell>
          <cell r="BZ64">
            <v>0</v>
          </cell>
          <cell r="CF64">
            <v>0</v>
          </cell>
          <cell r="CG64">
            <v>0</v>
          </cell>
        </row>
        <row r="65">
          <cell r="AX65">
            <v>0</v>
          </cell>
          <cell r="AY65">
            <v>0</v>
          </cell>
          <cell r="AZ65">
            <v>0</v>
          </cell>
          <cell r="BF65">
            <v>0</v>
          </cell>
          <cell r="BL65">
            <v>0</v>
          </cell>
          <cell r="BM65">
            <v>0</v>
          </cell>
          <cell r="BN65">
            <v>0</v>
          </cell>
          <cell r="BY65">
            <v>0</v>
          </cell>
          <cell r="BZ65">
            <v>0</v>
          </cell>
          <cell r="CF65">
            <v>0</v>
          </cell>
          <cell r="CG65">
            <v>0</v>
          </cell>
        </row>
        <row r="66">
          <cell r="AX66">
            <v>0</v>
          </cell>
          <cell r="AY66">
            <v>0</v>
          </cell>
          <cell r="AZ66">
            <v>0</v>
          </cell>
          <cell r="BF66">
            <v>0</v>
          </cell>
          <cell r="BL66">
            <v>0</v>
          </cell>
          <cell r="BM66">
            <v>0</v>
          </cell>
          <cell r="BN66">
            <v>0</v>
          </cell>
          <cell r="BY66">
            <v>0</v>
          </cell>
          <cell r="BZ66">
            <v>0</v>
          </cell>
          <cell r="CF66">
            <v>0</v>
          </cell>
          <cell r="CG66">
            <v>0</v>
          </cell>
        </row>
        <row r="67">
          <cell r="AX67">
            <v>0</v>
          </cell>
          <cell r="AY67">
            <v>0</v>
          </cell>
          <cell r="AZ67">
            <v>0</v>
          </cell>
          <cell r="BF67">
            <v>0</v>
          </cell>
          <cell r="BL67">
            <v>0</v>
          </cell>
          <cell r="BM67">
            <v>0</v>
          </cell>
          <cell r="BN67">
            <v>0</v>
          </cell>
          <cell r="BY67">
            <v>0</v>
          </cell>
          <cell r="BZ67">
            <v>0</v>
          </cell>
          <cell r="CF67">
            <v>0</v>
          </cell>
          <cell r="CG67">
            <v>0</v>
          </cell>
        </row>
        <row r="68">
          <cell r="AX68">
            <v>0</v>
          </cell>
          <cell r="AY68">
            <v>0</v>
          </cell>
          <cell r="AZ68">
            <v>0</v>
          </cell>
          <cell r="BF68">
            <v>0</v>
          </cell>
          <cell r="BL68">
            <v>0</v>
          </cell>
          <cell r="BM68">
            <v>0</v>
          </cell>
          <cell r="BN68">
            <v>0</v>
          </cell>
          <cell r="BY68">
            <v>0</v>
          </cell>
          <cell r="BZ68">
            <v>0</v>
          </cell>
          <cell r="CF68">
            <v>0</v>
          </cell>
          <cell r="CG68">
            <v>0</v>
          </cell>
        </row>
        <row r="69">
          <cell r="AX69">
            <v>0</v>
          </cell>
          <cell r="AY69">
            <v>0</v>
          </cell>
          <cell r="AZ69">
            <v>0</v>
          </cell>
          <cell r="BF69">
            <v>0</v>
          </cell>
          <cell r="BL69">
            <v>0</v>
          </cell>
          <cell r="BM69">
            <v>0</v>
          </cell>
          <cell r="BN69">
            <v>0</v>
          </cell>
          <cell r="BY69">
            <v>0</v>
          </cell>
          <cell r="BZ69">
            <v>0</v>
          </cell>
          <cell r="CF69">
            <v>0</v>
          </cell>
          <cell r="CG69">
            <v>0</v>
          </cell>
        </row>
        <row r="70">
          <cell r="AX70">
            <v>0</v>
          </cell>
          <cell r="AY70">
            <v>0</v>
          </cell>
          <cell r="AZ70">
            <v>0</v>
          </cell>
          <cell r="BF70">
            <v>0</v>
          </cell>
          <cell r="BL70">
            <v>0</v>
          </cell>
          <cell r="BM70">
            <v>0</v>
          </cell>
          <cell r="BN70">
            <v>0</v>
          </cell>
          <cell r="BY70">
            <v>0</v>
          </cell>
          <cell r="BZ70">
            <v>0</v>
          </cell>
          <cell r="CF70">
            <v>0</v>
          </cell>
          <cell r="CG70">
            <v>0</v>
          </cell>
        </row>
        <row r="71">
          <cell r="AX71">
            <v>0</v>
          </cell>
          <cell r="AY71">
            <v>0</v>
          </cell>
          <cell r="AZ71">
            <v>0</v>
          </cell>
          <cell r="BF71">
            <v>0</v>
          </cell>
          <cell r="BL71">
            <v>0</v>
          </cell>
          <cell r="BM71">
            <v>0</v>
          </cell>
          <cell r="BN71">
            <v>0</v>
          </cell>
          <cell r="BY71">
            <v>0</v>
          </cell>
          <cell r="BZ71">
            <v>0</v>
          </cell>
          <cell r="CF71">
            <v>0</v>
          </cell>
          <cell r="CG71">
            <v>0</v>
          </cell>
        </row>
        <row r="72">
          <cell r="AX72">
            <v>0</v>
          </cell>
          <cell r="AY72">
            <v>0</v>
          </cell>
          <cell r="AZ72">
            <v>0</v>
          </cell>
          <cell r="BF72">
            <v>0</v>
          </cell>
          <cell r="BL72">
            <v>0</v>
          </cell>
          <cell r="BM72">
            <v>0</v>
          </cell>
          <cell r="BN72">
            <v>0</v>
          </cell>
          <cell r="BY72">
            <v>0</v>
          </cell>
          <cell r="BZ72">
            <v>0</v>
          </cell>
          <cell r="CF72">
            <v>0</v>
          </cell>
          <cell r="CG72">
            <v>0</v>
          </cell>
        </row>
        <row r="73">
          <cell r="AX73">
            <v>0</v>
          </cell>
          <cell r="AY73">
            <v>0</v>
          </cell>
          <cell r="AZ73">
            <v>0</v>
          </cell>
          <cell r="BF73">
            <v>0</v>
          </cell>
          <cell r="BL73">
            <v>0</v>
          </cell>
          <cell r="BM73">
            <v>0</v>
          </cell>
          <cell r="BN73">
            <v>0</v>
          </cell>
          <cell r="BY73">
            <v>0</v>
          </cell>
          <cell r="BZ73">
            <v>0</v>
          </cell>
          <cell r="CF73">
            <v>0</v>
          </cell>
          <cell r="CG73">
            <v>0</v>
          </cell>
        </row>
        <row r="74">
          <cell r="AX74">
            <v>0</v>
          </cell>
          <cell r="AY74">
            <v>0</v>
          </cell>
          <cell r="AZ74">
            <v>0</v>
          </cell>
          <cell r="BF74">
            <v>0</v>
          </cell>
          <cell r="BL74">
            <v>0</v>
          </cell>
          <cell r="BM74">
            <v>0</v>
          </cell>
          <cell r="BN74">
            <v>0</v>
          </cell>
          <cell r="BY74">
            <v>0</v>
          </cell>
          <cell r="BZ74">
            <v>0</v>
          </cell>
          <cell r="CF74">
            <v>0</v>
          </cell>
          <cell r="CG74">
            <v>0</v>
          </cell>
        </row>
        <row r="75">
          <cell r="AX75">
            <v>0</v>
          </cell>
          <cell r="AY75">
            <v>0</v>
          </cell>
          <cell r="AZ75">
            <v>0</v>
          </cell>
          <cell r="BF75">
            <v>0</v>
          </cell>
          <cell r="BL75">
            <v>0</v>
          </cell>
          <cell r="BM75">
            <v>0</v>
          </cell>
          <cell r="BN75">
            <v>0</v>
          </cell>
          <cell r="BY75">
            <v>0</v>
          </cell>
          <cell r="BZ75">
            <v>0</v>
          </cell>
          <cell r="CF75">
            <v>0</v>
          </cell>
          <cell r="CG75">
            <v>0</v>
          </cell>
        </row>
        <row r="76">
          <cell r="AX76">
            <v>0</v>
          </cell>
          <cell r="AY76">
            <v>0</v>
          </cell>
          <cell r="AZ76">
            <v>0</v>
          </cell>
          <cell r="BF76">
            <v>0</v>
          </cell>
          <cell r="BL76">
            <v>0</v>
          </cell>
          <cell r="BM76">
            <v>0</v>
          </cell>
          <cell r="BN76">
            <v>0</v>
          </cell>
          <cell r="BY76">
            <v>0</v>
          </cell>
          <cell r="BZ76">
            <v>0</v>
          </cell>
          <cell r="CF76">
            <v>0</v>
          </cell>
          <cell r="CG76">
            <v>0</v>
          </cell>
        </row>
        <row r="77">
          <cell r="AX77">
            <v>0</v>
          </cell>
          <cell r="AY77">
            <v>0</v>
          </cell>
          <cell r="AZ77">
            <v>0</v>
          </cell>
          <cell r="BF77">
            <v>0</v>
          </cell>
          <cell r="BL77">
            <v>0</v>
          </cell>
          <cell r="BM77">
            <v>0</v>
          </cell>
          <cell r="BN77">
            <v>0</v>
          </cell>
          <cell r="BY77">
            <v>0</v>
          </cell>
          <cell r="BZ77">
            <v>0</v>
          </cell>
          <cell r="CF77">
            <v>0</v>
          </cell>
          <cell r="CG77">
            <v>0</v>
          </cell>
        </row>
        <row r="78">
          <cell r="AX78">
            <v>0</v>
          </cell>
          <cell r="AY78">
            <v>0</v>
          </cell>
          <cell r="AZ78">
            <v>0</v>
          </cell>
          <cell r="BF78">
            <v>0</v>
          </cell>
          <cell r="BL78">
            <v>0</v>
          </cell>
          <cell r="BM78">
            <v>0</v>
          </cell>
          <cell r="BN78">
            <v>0</v>
          </cell>
          <cell r="BY78">
            <v>0</v>
          </cell>
          <cell r="BZ78">
            <v>0</v>
          </cell>
          <cell r="CF78">
            <v>0</v>
          </cell>
          <cell r="CG78">
            <v>0</v>
          </cell>
        </row>
        <row r="79">
          <cell r="AX79">
            <v>0</v>
          </cell>
          <cell r="AY79">
            <v>0</v>
          </cell>
          <cell r="AZ79">
            <v>0</v>
          </cell>
          <cell r="BF79">
            <v>0</v>
          </cell>
          <cell r="BL79">
            <v>0</v>
          </cell>
          <cell r="BM79">
            <v>0</v>
          </cell>
          <cell r="BN79">
            <v>0</v>
          </cell>
          <cell r="BY79">
            <v>0</v>
          </cell>
          <cell r="BZ79">
            <v>0</v>
          </cell>
          <cell r="CF79">
            <v>0</v>
          </cell>
          <cell r="CG79">
            <v>0</v>
          </cell>
        </row>
        <row r="80">
          <cell r="AX80">
            <v>0</v>
          </cell>
          <cell r="AY80">
            <v>0</v>
          </cell>
          <cell r="AZ80">
            <v>0</v>
          </cell>
          <cell r="BF80">
            <v>0</v>
          </cell>
          <cell r="BL80">
            <v>0</v>
          </cell>
          <cell r="BM80">
            <v>0</v>
          </cell>
          <cell r="BN80">
            <v>0</v>
          </cell>
          <cell r="BY80">
            <v>0</v>
          </cell>
          <cell r="BZ80">
            <v>0</v>
          </cell>
          <cell r="CF80">
            <v>0</v>
          </cell>
          <cell r="CG80">
            <v>0</v>
          </cell>
        </row>
        <row r="81">
          <cell r="AX81">
            <v>0</v>
          </cell>
          <cell r="AY81">
            <v>0</v>
          </cell>
          <cell r="AZ81">
            <v>0</v>
          </cell>
          <cell r="BF81">
            <v>0</v>
          </cell>
          <cell r="BL81">
            <v>0</v>
          </cell>
          <cell r="BM81">
            <v>0</v>
          </cell>
          <cell r="BN81">
            <v>0</v>
          </cell>
          <cell r="BY81">
            <v>0</v>
          </cell>
          <cell r="BZ81">
            <v>0</v>
          </cell>
          <cell r="CF81">
            <v>0</v>
          </cell>
          <cell r="CG81">
            <v>0</v>
          </cell>
        </row>
        <row r="82">
          <cell r="AX82">
            <v>0</v>
          </cell>
          <cell r="AY82">
            <v>0</v>
          </cell>
          <cell r="AZ82">
            <v>0</v>
          </cell>
          <cell r="BF82">
            <v>0</v>
          </cell>
          <cell r="BL82">
            <v>0</v>
          </cell>
          <cell r="BM82">
            <v>0</v>
          </cell>
          <cell r="BN82">
            <v>0</v>
          </cell>
          <cell r="BY82">
            <v>0</v>
          </cell>
          <cell r="BZ82">
            <v>0</v>
          </cell>
          <cell r="CF82">
            <v>0</v>
          </cell>
          <cell r="CG82">
            <v>0</v>
          </cell>
        </row>
        <row r="83">
          <cell r="AX83">
            <v>0</v>
          </cell>
          <cell r="AY83">
            <v>0</v>
          </cell>
          <cell r="AZ83">
            <v>0.61</v>
          </cell>
          <cell r="BF83">
            <v>0</v>
          </cell>
          <cell r="BL83">
            <v>0</v>
          </cell>
          <cell r="BM83">
            <v>0</v>
          </cell>
          <cell r="BN83">
            <v>0.61</v>
          </cell>
          <cell r="BY83">
            <v>0</v>
          </cell>
          <cell r="BZ83">
            <v>0</v>
          </cell>
          <cell r="CF83">
            <v>0</v>
          </cell>
          <cell r="CG83">
            <v>0.61</v>
          </cell>
        </row>
        <row r="84">
          <cell r="AX84">
            <v>0</v>
          </cell>
          <cell r="AY84">
            <v>0</v>
          </cell>
          <cell r="AZ84">
            <v>0</v>
          </cell>
          <cell r="BF84">
            <v>0</v>
          </cell>
          <cell r="BL84">
            <v>0</v>
          </cell>
          <cell r="BM84">
            <v>0</v>
          </cell>
          <cell r="BN84">
            <v>0</v>
          </cell>
          <cell r="BY84">
            <v>0</v>
          </cell>
          <cell r="BZ84">
            <v>0</v>
          </cell>
          <cell r="CF84">
            <v>0</v>
          </cell>
          <cell r="CG84">
            <v>0</v>
          </cell>
        </row>
        <row r="85">
          <cell r="AX85">
            <v>0</v>
          </cell>
          <cell r="AY85">
            <v>0</v>
          </cell>
          <cell r="AZ85">
            <v>0</v>
          </cell>
          <cell r="BF85">
            <v>0</v>
          </cell>
          <cell r="BL85">
            <v>0</v>
          </cell>
          <cell r="BM85">
            <v>0</v>
          </cell>
          <cell r="BN85">
            <v>0</v>
          </cell>
          <cell r="BY85">
            <v>0</v>
          </cell>
          <cell r="BZ85">
            <v>0</v>
          </cell>
          <cell r="CF85">
            <v>0</v>
          </cell>
          <cell r="CG85">
            <v>0</v>
          </cell>
        </row>
        <row r="86">
          <cell r="AX86">
            <v>0</v>
          </cell>
          <cell r="AY86">
            <v>0</v>
          </cell>
          <cell r="AZ86">
            <v>0</v>
          </cell>
          <cell r="BF86">
            <v>0</v>
          </cell>
          <cell r="BL86">
            <v>0</v>
          </cell>
          <cell r="BM86">
            <v>0</v>
          </cell>
          <cell r="BN86">
            <v>0</v>
          </cell>
          <cell r="BY86">
            <v>0</v>
          </cell>
          <cell r="BZ86">
            <v>0</v>
          </cell>
          <cell r="CF86">
            <v>0</v>
          </cell>
          <cell r="CG86">
            <v>0</v>
          </cell>
        </row>
        <row r="87">
          <cell r="AX87">
            <v>0</v>
          </cell>
          <cell r="AY87">
            <v>0</v>
          </cell>
          <cell r="AZ87">
            <v>0</v>
          </cell>
          <cell r="BF87">
            <v>0</v>
          </cell>
          <cell r="BL87">
            <v>0</v>
          </cell>
          <cell r="BM87">
            <v>0</v>
          </cell>
          <cell r="BN87">
            <v>0</v>
          </cell>
          <cell r="BY87">
            <v>0</v>
          </cell>
          <cell r="BZ87">
            <v>0</v>
          </cell>
          <cell r="CF87">
            <v>0</v>
          </cell>
          <cell r="CG87">
            <v>0</v>
          </cell>
        </row>
        <row r="88">
          <cell r="AX88">
            <v>0</v>
          </cell>
          <cell r="AY88">
            <v>0</v>
          </cell>
          <cell r="AZ88">
            <v>0</v>
          </cell>
          <cell r="BF88">
            <v>0</v>
          </cell>
          <cell r="BL88">
            <v>0</v>
          </cell>
          <cell r="BM88">
            <v>0</v>
          </cell>
          <cell r="BN88">
            <v>0</v>
          </cell>
          <cell r="BY88">
            <v>0</v>
          </cell>
          <cell r="BZ88">
            <v>0</v>
          </cell>
          <cell r="CF88">
            <v>0</v>
          </cell>
          <cell r="CG88">
            <v>0</v>
          </cell>
        </row>
        <row r="89">
          <cell r="AX89">
            <v>0</v>
          </cell>
          <cell r="AY89">
            <v>0</v>
          </cell>
          <cell r="AZ89">
            <v>0</v>
          </cell>
          <cell r="BF89">
            <v>0</v>
          </cell>
          <cell r="BL89">
            <v>0</v>
          </cell>
          <cell r="BM89">
            <v>0</v>
          </cell>
          <cell r="BN89">
            <v>0</v>
          </cell>
          <cell r="BY89">
            <v>0</v>
          </cell>
          <cell r="BZ89">
            <v>0</v>
          </cell>
          <cell r="CF89">
            <v>0</v>
          </cell>
          <cell r="CG89">
            <v>0</v>
          </cell>
        </row>
        <row r="90">
          <cell r="AX90">
            <v>0</v>
          </cell>
          <cell r="AY90">
            <v>0</v>
          </cell>
          <cell r="AZ90">
            <v>0</v>
          </cell>
          <cell r="BF90">
            <v>0</v>
          </cell>
          <cell r="BL90">
            <v>0</v>
          </cell>
          <cell r="BM90">
            <v>0</v>
          </cell>
          <cell r="BN90">
            <v>0</v>
          </cell>
          <cell r="BY90">
            <v>0</v>
          </cell>
          <cell r="BZ90">
            <v>0</v>
          </cell>
          <cell r="CF90">
            <v>0</v>
          </cell>
          <cell r="CG90">
            <v>0</v>
          </cell>
        </row>
        <row r="91">
          <cell r="AX91">
            <v>0</v>
          </cell>
          <cell r="AY91">
            <v>0</v>
          </cell>
          <cell r="AZ91">
            <v>0</v>
          </cell>
          <cell r="BF91">
            <v>0</v>
          </cell>
          <cell r="BL91">
            <v>0</v>
          </cell>
          <cell r="BM91">
            <v>0</v>
          </cell>
          <cell r="BN91">
            <v>0</v>
          </cell>
          <cell r="BY91">
            <v>0</v>
          </cell>
          <cell r="BZ91">
            <v>0</v>
          </cell>
          <cell r="CF91">
            <v>0</v>
          </cell>
          <cell r="CG91">
            <v>0</v>
          </cell>
        </row>
        <row r="92">
          <cell r="AX92">
            <v>0</v>
          </cell>
          <cell r="AY92">
            <v>0</v>
          </cell>
          <cell r="AZ92">
            <v>0</v>
          </cell>
          <cell r="BF92">
            <v>0</v>
          </cell>
          <cell r="BL92">
            <v>0</v>
          </cell>
          <cell r="BM92">
            <v>0</v>
          </cell>
          <cell r="BN92">
            <v>0</v>
          </cell>
          <cell r="BY92">
            <v>0</v>
          </cell>
          <cell r="BZ92">
            <v>0</v>
          </cell>
          <cell r="CF92">
            <v>0</v>
          </cell>
          <cell r="CG92">
            <v>0</v>
          </cell>
        </row>
        <row r="93">
          <cell r="AX93">
            <v>0</v>
          </cell>
          <cell r="AY93">
            <v>0</v>
          </cell>
          <cell r="AZ93">
            <v>0</v>
          </cell>
          <cell r="BF93">
            <v>0</v>
          </cell>
          <cell r="BL93">
            <v>0</v>
          </cell>
          <cell r="BM93">
            <v>0</v>
          </cell>
          <cell r="BN93">
            <v>0</v>
          </cell>
          <cell r="BY93">
            <v>0</v>
          </cell>
          <cell r="BZ93">
            <v>0</v>
          </cell>
          <cell r="CF93">
            <v>0</v>
          </cell>
          <cell r="CG93">
            <v>0</v>
          </cell>
        </row>
        <row r="94">
          <cell r="AX94">
            <v>0</v>
          </cell>
          <cell r="AY94">
            <v>0</v>
          </cell>
          <cell r="AZ94">
            <v>0</v>
          </cell>
          <cell r="BF94">
            <v>0</v>
          </cell>
          <cell r="BL94">
            <v>0</v>
          </cell>
          <cell r="BM94">
            <v>0</v>
          </cell>
          <cell r="BN94">
            <v>0</v>
          </cell>
          <cell r="BY94">
            <v>0</v>
          </cell>
          <cell r="BZ94">
            <v>0</v>
          </cell>
          <cell r="CF94">
            <v>0</v>
          </cell>
          <cell r="CG94">
            <v>0</v>
          </cell>
        </row>
        <row r="95">
          <cell r="AX95">
            <v>0</v>
          </cell>
          <cell r="AY95">
            <v>0</v>
          </cell>
          <cell r="AZ95">
            <v>0</v>
          </cell>
          <cell r="BF95">
            <v>0.3</v>
          </cell>
          <cell r="BL95">
            <v>0</v>
          </cell>
          <cell r="BM95">
            <v>0</v>
          </cell>
          <cell r="BN95">
            <v>0.3</v>
          </cell>
          <cell r="BY95">
            <v>0</v>
          </cell>
          <cell r="BZ95">
            <v>0.31</v>
          </cell>
          <cell r="CF95">
            <v>0</v>
          </cell>
          <cell r="CG95">
            <v>0.61</v>
          </cell>
        </row>
        <row r="96">
          <cell r="AX96">
            <v>0</v>
          </cell>
          <cell r="AY96">
            <v>0</v>
          </cell>
          <cell r="AZ96">
            <v>0</v>
          </cell>
          <cell r="BF96">
            <v>0</v>
          </cell>
          <cell r="BL96">
            <v>0</v>
          </cell>
          <cell r="BM96">
            <v>0</v>
          </cell>
          <cell r="BN96">
            <v>0</v>
          </cell>
          <cell r="BY96">
            <v>0</v>
          </cell>
          <cell r="BZ96">
            <v>0</v>
          </cell>
          <cell r="CF96">
            <v>0</v>
          </cell>
          <cell r="CG96">
            <v>0</v>
          </cell>
        </row>
        <row r="97">
          <cell r="AX97">
            <v>0</v>
          </cell>
          <cell r="AY97">
            <v>0</v>
          </cell>
          <cell r="AZ97">
            <v>0</v>
          </cell>
          <cell r="BF97">
            <v>0</v>
          </cell>
          <cell r="BL97">
            <v>0</v>
          </cell>
          <cell r="BM97">
            <v>0</v>
          </cell>
          <cell r="BN97">
            <v>0</v>
          </cell>
          <cell r="BY97">
            <v>0</v>
          </cell>
          <cell r="BZ97">
            <v>0</v>
          </cell>
          <cell r="CF97">
            <v>0</v>
          </cell>
          <cell r="CG97">
            <v>0</v>
          </cell>
        </row>
        <row r="98">
          <cell r="AX98">
            <v>0</v>
          </cell>
          <cell r="AY98">
            <v>0</v>
          </cell>
          <cell r="AZ98">
            <v>0</v>
          </cell>
          <cell r="BF98">
            <v>0</v>
          </cell>
          <cell r="BL98">
            <v>0</v>
          </cell>
          <cell r="BM98">
            <v>0</v>
          </cell>
          <cell r="BN98">
            <v>0</v>
          </cell>
          <cell r="BY98">
            <v>0</v>
          </cell>
          <cell r="BZ98">
            <v>0</v>
          </cell>
          <cell r="CF98">
            <v>0</v>
          </cell>
          <cell r="CG98">
            <v>0</v>
          </cell>
        </row>
        <row r="99">
          <cell r="AX99">
            <v>0</v>
          </cell>
          <cell r="AY99">
            <v>0</v>
          </cell>
          <cell r="AZ99">
            <v>0</v>
          </cell>
          <cell r="BF99">
            <v>0</v>
          </cell>
          <cell r="BL99">
            <v>0</v>
          </cell>
          <cell r="BM99">
            <v>0</v>
          </cell>
          <cell r="BN99">
            <v>0</v>
          </cell>
          <cell r="BY99">
            <v>0</v>
          </cell>
          <cell r="BZ99">
            <v>0</v>
          </cell>
          <cell r="CF99">
            <v>0</v>
          </cell>
          <cell r="CG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  <cell r="BF100">
            <v>0</v>
          </cell>
          <cell r="BL100">
            <v>0</v>
          </cell>
          <cell r="BM100">
            <v>0</v>
          </cell>
          <cell r="BN100">
            <v>0</v>
          </cell>
          <cell r="BY100">
            <v>0</v>
          </cell>
          <cell r="BZ100">
            <v>0</v>
          </cell>
          <cell r="CF100">
            <v>0</v>
          </cell>
          <cell r="CG100">
            <v>0</v>
          </cell>
        </row>
        <row r="101">
          <cell r="AX101">
            <v>0</v>
          </cell>
          <cell r="AY101">
            <v>0</v>
          </cell>
          <cell r="AZ101">
            <v>0</v>
          </cell>
          <cell r="BF101">
            <v>0</v>
          </cell>
          <cell r="BL101">
            <v>0</v>
          </cell>
          <cell r="BM101">
            <v>0</v>
          </cell>
          <cell r="BN101">
            <v>0</v>
          </cell>
          <cell r="BY101">
            <v>0</v>
          </cell>
          <cell r="BZ101">
            <v>0</v>
          </cell>
          <cell r="CF101">
            <v>0</v>
          </cell>
          <cell r="CG101">
            <v>0</v>
          </cell>
        </row>
        <row r="102">
          <cell r="AX102">
            <v>0</v>
          </cell>
          <cell r="AY102">
            <v>0</v>
          </cell>
          <cell r="AZ102">
            <v>0</v>
          </cell>
          <cell r="BF102">
            <v>0</v>
          </cell>
          <cell r="BL102">
            <v>0</v>
          </cell>
          <cell r="BM102">
            <v>0</v>
          </cell>
          <cell r="BN102">
            <v>0</v>
          </cell>
          <cell r="BY102">
            <v>0</v>
          </cell>
          <cell r="BZ102">
            <v>0</v>
          </cell>
          <cell r="CF102">
            <v>0</v>
          </cell>
          <cell r="CG102">
            <v>0</v>
          </cell>
        </row>
        <row r="103">
          <cell r="AX103">
            <v>0</v>
          </cell>
          <cell r="AY103">
            <v>0</v>
          </cell>
          <cell r="AZ103">
            <v>0</v>
          </cell>
          <cell r="BF103">
            <v>0</v>
          </cell>
          <cell r="BL103">
            <v>0</v>
          </cell>
          <cell r="BM103">
            <v>0</v>
          </cell>
          <cell r="BN103">
            <v>0</v>
          </cell>
          <cell r="BY103">
            <v>0</v>
          </cell>
          <cell r="BZ103">
            <v>0</v>
          </cell>
          <cell r="CF103">
            <v>0</v>
          </cell>
          <cell r="CG103">
            <v>0</v>
          </cell>
        </row>
        <row r="104">
          <cell r="AX104">
            <v>0</v>
          </cell>
          <cell r="AY104">
            <v>0</v>
          </cell>
          <cell r="AZ104">
            <v>0</v>
          </cell>
          <cell r="BF104">
            <v>0</v>
          </cell>
          <cell r="BL104">
            <v>0</v>
          </cell>
          <cell r="BM104">
            <v>0</v>
          </cell>
          <cell r="BN104">
            <v>0</v>
          </cell>
          <cell r="BY104">
            <v>0</v>
          </cell>
          <cell r="BZ104">
            <v>0</v>
          </cell>
          <cell r="CF104">
            <v>0</v>
          </cell>
          <cell r="CG104">
            <v>0</v>
          </cell>
        </row>
        <row r="105">
          <cell r="AX105">
            <v>0</v>
          </cell>
          <cell r="AY105">
            <v>0</v>
          </cell>
          <cell r="AZ105">
            <v>0</v>
          </cell>
          <cell r="BF105">
            <v>0</v>
          </cell>
          <cell r="BL105">
            <v>0</v>
          </cell>
          <cell r="BM105">
            <v>0</v>
          </cell>
          <cell r="BN105">
            <v>0</v>
          </cell>
          <cell r="BY105">
            <v>0</v>
          </cell>
          <cell r="BZ105">
            <v>0</v>
          </cell>
          <cell r="CF105">
            <v>0</v>
          </cell>
          <cell r="CG105">
            <v>0</v>
          </cell>
        </row>
        <row r="106">
          <cell r="AX106">
            <v>0</v>
          </cell>
          <cell r="AY106">
            <v>0</v>
          </cell>
          <cell r="AZ106">
            <v>0</v>
          </cell>
          <cell r="BF106">
            <v>0</v>
          </cell>
          <cell r="BL106">
            <v>0</v>
          </cell>
          <cell r="BM106">
            <v>0</v>
          </cell>
          <cell r="BN106">
            <v>0</v>
          </cell>
          <cell r="BY106">
            <v>0</v>
          </cell>
          <cell r="BZ106">
            <v>0</v>
          </cell>
          <cell r="CF106">
            <v>0</v>
          </cell>
          <cell r="CG106">
            <v>0</v>
          </cell>
        </row>
        <row r="107">
          <cell r="AX107">
            <v>0</v>
          </cell>
          <cell r="AY107">
            <v>0</v>
          </cell>
          <cell r="AZ107">
            <v>0</v>
          </cell>
          <cell r="BF107">
            <v>0</v>
          </cell>
          <cell r="BL107">
            <v>0</v>
          </cell>
          <cell r="BM107">
            <v>0</v>
          </cell>
          <cell r="BN107">
            <v>0</v>
          </cell>
          <cell r="BY107">
            <v>0</v>
          </cell>
          <cell r="BZ107">
            <v>0</v>
          </cell>
          <cell r="CF107">
            <v>0</v>
          </cell>
          <cell r="CG107">
            <v>0</v>
          </cell>
        </row>
        <row r="108">
          <cell r="AX108">
            <v>0</v>
          </cell>
          <cell r="AY108">
            <v>0</v>
          </cell>
          <cell r="AZ108">
            <v>0</v>
          </cell>
          <cell r="BF108">
            <v>0</v>
          </cell>
          <cell r="BL108">
            <v>0</v>
          </cell>
          <cell r="BM108">
            <v>0</v>
          </cell>
          <cell r="BN108">
            <v>0</v>
          </cell>
          <cell r="BY108">
            <v>0</v>
          </cell>
          <cell r="BZ108">
            <v>0</v>
          </cell>
          <cell r="CF108">
            <v>0</v>
          </cell>
          <cell r="CG108">
            <v>0</v>
          </cell>
        </row>
        <row r="109">
          <cell r="AX109">
            <v>0</v>
          </cell>
          <cell r="AY109">
            <v>0</v>
          </cell>
          <cell r="AZ109">
            <v>0</v>
          </cell>
          <cell r="BF109">
            <v>0</v>
          </cell>
          <cell r="BL109">
            <v>0</v>
          </cell>
          <cell r="BM109">
            <v>0</v>
          </cell>
          <cell r="BN109">
            <v>0</v>
          </cell>
          <cell r="BY109">
            <v>0</v>
          </cell>
          <cell r="BZ109">
            <v>0</v>
          </cell>
          <cell r="CF109">
            <v>0</v>
          </cell>
          <cell r="CG109">
            <v>0</v>
          </cell>
        </row>
        <row r="110">
          <cell r="AX110">
            <v>0</v>
          </cell>
          <cell r="AY110">
            <v>0</v>
          </cell>
          <cell r="AZ110">
            <v>0</v>
          </cell>
          <cell r="BF110">
            <v>0</v>
          </cell>
          <cell r="BL110">
            <v>0</v>
          </cell>
          <cell r="BM110">
            <v>0</v>
          </cell>
          <cell r="BN110">
            <v>0</v>
          </cell>
          <cell r="BY110">
            <v>0</v>
          </cell>
          <cell r="BZ110">
            <v>0</v>
          </cell>
          <cell r="CF110">
            <v>0</v>
          </cell>
          <cell r="CG110">
            <v>0</v>
          </cell>
        </row>
        <row r="111">
          <cell r="AX111">
            <v>0</v>
          </cell>
          <cell r="AY111">
            <v>0</v>
          </cell>
          <cell r="AZ111">
            <v>0</v>
          </cell>
          <cell r="BF111">
            <v>0</v>
          </cell>
          <cell r="BL111">
            <v>0</v>
          </cell>
          <cell r="BM111">
            <v>0</v>
          </cell>
          <cell r="BN111">
            <v>0</v>
          </cell>
          <cell r="BY111">
            <v>0</v>
          </cell>
          <cell r="BZ111">
            <v>0</v>
          </cell>
          <cell r="CF111">
            <v>0</v>
          </cell>
          <cell r="CG111">
            <v>0</v>
          </cell>
        </row>
        <row r="112">
          <cell r="AX112">
            <v>0</v>
          </cell>
          <cell r="AY112">
            <v>0</v>
          </cell>
          <cell r="AZ112">
            <v>0</v>
          </cell>
          <cell r="BF112">
            <v>0</v>
          </cell>
          <cell r="BL112">
            <v>0</v>
          </cell>
          <cell r="BM112">
            <v>0</v>
          </cell>
          <cell r="BN112">
            <v>0</v>
          </cell>
          <cell r="BY112">
            <v>0</v>
          </cell>
          <cell r="BZ112">
            <v>0</v>
          </cell>
          <cell r="CF112">
            <v>0</v>
          </cell>
          <cell r="CG112">
            <v>0</v>
          </cell>
        </row>
        <row r="113">
          <cell r="AX113">
            <v>0</v>
          </cell>
          <cell r="AY113">
            <v>0</v>
          </cell>
          <cell r="AZ113">
            <v>0</v>
          </cell>
          <cell r="BF113">
            <v>0</v>
          </cell>
          <cell r="BL113">
            <v>0</v>
          </cell>
          <cell r="BM113">
            <v>0</v>
          </cell>
          <cell r="BN113">
            <v>0</v>
          </cell>
          <cell r="BY113">
            <v>0</v>
          </cell>
          <cell r="BZ113">
            <v>0</v>
          </cell>
          <cell r="CF113">
            <v>0</v>
          </cell>
          <cell r="CG113">
            <v>0</v>
          </cell>
        </row>
        <row r="114">
          <cell r="AX114">
            <v>0</v>
          </cell>
          <cell r="AY114">
            <v>0</v>
          </cell>
          <cell r="AZ114">
            <v>0</v>
          </cell>
          <cell r="BF114">
            <v>0</v>
          </cell>
          <cell r="BL114">
            <v>0</v>
          </cell>
          <cell r="BM114">
            <v>0</v>
          </cell>
          <cell r="BN114">
            <v>0</v>
          </cell>
          <cell r="BY114">
            <v>0</v>
          </cell>
          <cell r="BZ114">
            <v>0</v>
          </cell>
          <cell r="CF114">
            <v>0</v>
          </cell>
          <cell r="CG114">
            <v>0</v>
          </cell>
        </row>
        <row r="115">
          <cell r="AX115">
            <v>0</v>
          </cell>
          <cell r="AY115">
            <v>0</v>
          </cell>
          <cell r="AZ115">
            <v>0</v>
          </cell>
          <cell r="BF115">
            <v>0</v>
          </cell>
          <cell r="BL115">
            <v>0</v>
          </cell>
          <cell r="BM115">
            <v>0</v>
          </cell>
          <cell r="BN115">
            <v>0</v>
          </cell>
          <cell r="BY115">
            <v>0</v>
          </cell>
          <cell r="BZ115">
            <v>0</v>
          </cell>
          <cell r="CF115">
            <v>0</v>
          </cell>
          <cell r="CG115">
            <v>0</v>
          </cell>
        </row>
        <row r="116">
          <cell r="AX116">
            <v>0</v>
          </cell>
          <cell r="AY116">
            <v>0</v>
          </cell>
          <cell r="AZ116">
            <v>0</v>
          </cell>
          <cell r="BF116">
            <v>0</v>
          </cell>
          <cell r="BL116">
            <v>0</v>
          </cell>
          <cell r="BM116">
            <v>0</v>
          </cell>
          <cell r="BN116">
            <v>0</v>
          </cell>
          <cell r="BY116">
            <v>0</v>
          </cell>
          <cell r="BZ116">
            <v>0</v>
          </cell>
          <cell r="CF116">
            <v>0</v>
          </cell>
          <cell r="CG116">
            <v>0</v>
          </cell>
        </row>
        <row r="117">
          <cell r="AX117">
            <v>0</v>
          </cell>
          <cell r="AY117">
            <v>0</v>
          </cell>
          <cell r="AZ117">
            <v>0</v>
          </cell>
          <cell r="BF117">
            <v>0</v>
          </cell>
          <cell r="BL117">
            <v>0</v>
          </cell>
          <cell r="BM117">
            <v>0</v>
          </cell>
          <cell r="BN117">
            <v>0</v>
          </cell>
          <cell r="BY117">
            <v>0</v>
          </cell>
          <cell r="BZ117">
            <v>0</v>
          </cell>
          <cell r="CF117">
            <v>0</v>
          </cell>
          <cell r="CG117">
            <v>0</v>
          </cell>
        </row>
        <row r="118">
          <cell r="AX118">
            <v>0</v>
          </cell>
          <cell r="AY118">
            <v>0</v>
          </cell>
          <cell r="AZ118">
            <v>0</v>
          </cell>
          <cell r="BF118">
            <v>0</v>
          </cell>
          <cell r="BL118">
            <v>0</v>
          </cell>
          <cell r="BM118">
            <v>0</v>
          </cell>
          <cell r="BN118">
            <v>0</v>
          </cell>
          <cell r="BY118">
            <v>0</v>
          </cell>
          <cell r="BZ118">
            <v>0</v>
          </cell>
          <cell r="CF118">
            <v>0</v>
          </cell>
          <cell r="CG118">
            <v>0</v>
          </cell>
        </row>
        <row r="119">
          <cell r="AX119">
            <v>0</v>
          </cell>
          <cell r="AY119">
            <v>0</v>
          </cell>
          <cell r="AZ119">
            <v>0.36599999999999999</v>
          </cell>
          <cell r="BF119">
            <v>0</v>
          </cell>
          <cell r="BL119">
            <v>0</v>
          </cell>
          <cell r="BM119">
            <v>0</v>
          </cell>
          <cell r="BN119">
            <v>0.36599999999999999</v>
          </cell>
          <cell r="BY119">
            <v>0</v>
          </cell>
          <cell r="BZ119">
            <v>0</v>
          </cell>
          <cell r="CF119">
            <v>0</v>
          </cell>
          <cell r="CG119">
            <v>0.36599999999999999</v>
          </cell>
        </row>
        <row r="120">
          <cell r="AX120">
            <v>0</v>
          </cell>
          <cell r="AY120">
            <v>0</v>
          </cell>
          <cell r="AZ120">
            <v>0</v>
          </cell>
          <cell r="BF120">
            <v>0</v>
          </cell>
          <cell r="BL120">
            <v>0</v>
          </cell>
          <cell r="BM120">
            <v>0</v>
          </cell>
          <cell r="BN120">
            <v>0</v>
          </cell>
          <cell r="BY120">
            <v>0</v>
          </cell>
          <cell r="BZ120">
            <v>0</v>
          </cell>
          <cell r="CF120">
            <v>0</v>
          </cell>
          <cell r="CG120">
            <v>0</v>
          </cell>
        </row>
        <row r="121">
          <cell r="AX121">
            <v>0</v>
          </cell>
          <cell r="AY121">
            <v>0</v>
          </cell>
          <cell r="AZ121">
            <v>0</v>
          </cell>
          <cell r="BF121">
            <v>0</v>
          </cell>
          <cell r="BL121">
            <v>0</v>
          </cell>
          <cell r="BM121">
            <v>0</v>
          </cell>
          <cell r="BN121">
            <v>0</v>
          </cell>
          <cell r="BY121">
            <v>0</v>
          </cell>
          <cell r="BZ121">
            <v>0</v>
          </cell>
          <cell r="CF121">
            <v>0</v>
          </cell>
          <cell r="CG121">
            <v>0</v>
          </cell>
        </row>
        <row r="122">
          <cell r="AX122">
            <v>0</v>
          </cell>
          <cell r="AY122">
            <v>0</v>
          </cell>
          <cell r="AZ122">
            <v>0</v>
          </cell>
          <cell r="BF122">
            <v>0</v>
          </cell>
          <cell r="BL122">
            <v>0</v>
          </cell>
          <cell r="BM122">
            <v>0</v>
          </cell>
          <cell r="BN122">
            <v>0</v>
          </cell>
          <cell r="BY122">
            <v>0</v>
          </cell>
          <cell r="BZ122">
            <v>0</v>
          </cell>
          <cell r="CF122">
            <v>0</v>
          </cell>
          <cell r="CG122">
            <v>0</v>
          </cell>
        </row>
        <row r="123">
          <cell r="AX123">
            <v>0</v>
          </cell>
          <cell r="AY123">
            <v>0</v>
          </cell>
          <cell r="AZ123">
            <v>0</v>
          </cell>
          <cell r="BF123">
            <v>0</v>
          </cell>
          <cell r="BL123">
            <v>0</v>
          </cell>
          <cell r="BM123">
            <v>0</v>
          </cell>
          <cell r="BN123">
            <v>0</v>
          </cell>
          <cell r="BY123">
            <v>0</v>
          </cell>
          <cell r="BZ123">
            <v>0</v>
          </cell>
          <cell r="CF123">
            <v>0</v>
          </cell>
          <cell r="CG123">
            <v>0</v>
          </cell>
        </row>
        <row r="124">
          <cell r="AX124">
            <v>0</v>
          </cell>
          <cell r="AY124">
            <v>0</v>
          </cell>
          <cell r="AZ124">
            <v>0</v>
          </cell>
          <cell r="BF124">
            <v>0</v>
          </cell>
          <cell r="BL124">
            <v>0</v>
          </cell>
          <cell r="BM124">
            <v>0</v>
          </cell>
          <cell r="BN124">
            <v>0</v>
          </cell>
          <cell r="BY124">
            <v>0</v>
          </cell>
          <cell r="BZ124">
            <v>0</v>
          </cell>
          <cell r="CF124">
            <v>0</v>
          </cell>
          <cell r="CG124">
            <v>0</v>
          </cell>
        </row>
        <row r="125">
          <cell r="AX125">
            <v>0</v>
          </cell>
          <cell r="AY125">
            <v>0</v>
          </cell>
          <cell r="AZ125">
            <v>0</v>
          </cell>
          <cell r="BF125">
            <v>0</v>
          </cell>
          <cell r="BL125">
            <v>0</v>
          </cell>
          <cell r="BM125">
            <v>0</v>
          </cell>
          <cell r="BN125">
            <v>0</v>
          </cell>
          <cell r="BY125">
            <v>0</v>
          </cell>
          <cell r="BZ125">
            <v>0</v>
          </cell>
          <cell r="CF125">
            <v>0</v>
          </cell>
          <cell r="CG125">
            <v>0</v>
          </cell>
        </row>
        <row r="126">
          <cell r="AX126">
            <v>0</v>
          </cell>
          <cell r="AY126">
            <v>0</v>
          </cell>
          <cell r="AZ126">
            <v>0</v>
          </cell>
          <cell r="BF126">
            <v>0</v>
          </cell>
          <cell r="BL126">
            <v>0</v>
          </cell>
          <cell r="BM126">
            <v>0</v>
          </cell>
          <cell r="BN126">
            <v>0</v>
          </cell>
          <cell r="BY126">
            <v>0</v>
          </cell>
          <cell r="BZ126">
            <v>0</v>
          </cell>
          <cell r="CF126">
            <v>0</v>
          </cell>
          <cell r="CG126">
            <v>0</v>
          </cell>
        </row>
        <row r="127">
          <cell r="AX127">
            <v>0</v>
          </cell>
          <cell r="AY127">
            <v>0</v>
          </cell>
          <cell r="AZ127">
            <v>0</v>
          </cell>
          <cell r="BF127">
            <v>0</v>
          </cell>
          <cell r="BL127">
            <v>0</v>
          </cell>
          <cell r="BM127">
            <v>0</v>
          </cell>
          <cell r="BN127">
            <v>0</v>
          </cell>
          <cell r="BY127">
            <v>0</v>
          </cell>
          <cell r="BZ127">
            <v>0</v>
          </cell>
          <cell r="CF127">
            <v>0</v>
          </cell>
          <cell r="CG127">
            <v>0</v>
          </cell>
        </row>
        <row r="128">
          <cell r="AX128">
            <v>0</v>
          </cell>
          <cell r="AY128">
            <v>0</v>
          </cell>
          <cell r="AZ128">
            <v>0.68700000000000006</v>
          </cell>
          <cell r="BF128">
            <v>0</v>
          </cell>
          <cell r="BL128">
            <v>0</v>
          </cell>
          <cell r="BM128">
            <v>0</v>
          </cell>
          <cell r="BN128">
            <v>0.68700000000000006</v>
          </cell>
          <cell r="BY128">
            <v>0</v>
          </cell>
          <cell r="BZ128">
            <v>0</v>
          </cell>
          <cell r="CF128">
            <v>0</v>
          </cell>
          <cell r="CG128">
            <v>0.68700000000000006</v>
          </cell>
        </row>
        <row r="129">
          <cell r="AX129">
            <v>0</v>
          </cell>
          <cell r="AY129">
            <v>0</v>
          </cell>
          <cell r="AZ129">
            <v>0</v>
          </cell>
          <cell r="BF129">
            <v>0</v>
          </cell>
          <cell r="BL129">
            <v>0</v>
          </cell>
          <cell r="BM129">
            <v>0</v>
          </cell>
          <cell r="BN129">
            <v>0</v>
          </cell>
          <cell r="BY129">
            <v>0</v>
          </cell>
          <cell r="BZ129">
            <v>0</v>
          </cell>
          <cell r="CF129">
            <v>0</v>
          </cell>
          <cell r="CG129">
            <v>0</v>
          </cell>
        </row>
        <row r="130">
          <cell r="AX130">
            <v>0</v>
          </cell>
          <cell r="AY130">
            <v>0</v>
          </cell>
          <cell r="AZ130">
            <v>0</v>
          </cell>
          <cell r="BF130">
            <v>0</v>
          </cell>
          <cell r="BL130">
            <v>0</v>
          </cell>
          <cell r="BM130">
            <v>0</v>
          </cell>
          <cell r="BN130">
            <v>0</v>
          </cell>
          <cell r="BY130">
            <v>0</v>
          </cell>
          <cell r="BZ130">
            <v>0</v>
          </cell>
          <cell r="CF130">
            <v>0</v>
          </cell>
          <cell r="CG130">
            <v>0</v>
          </cell>
        </row>
        <row r="131">
          <cell r="AX131">
            <v>0</v>
          </cell>
          <cell r="AY131">
            <v>0</v>
          </cell>
          <cell r="AZ131">
            <v>0.33600000000000002</v>
          </cell>
          <cell r="BF131">
            <v>0</v>
          </cell>
          <cell r="BL131">
            <v>0</v>
          </cell>
          <cell r="BM131">
            <v>0</v>
          </cell>
          <cell r="BN131">
            <v>0.33600000000000002</v>
          </cell>
          <cell r="BY131">
            <v>0</v>
          </cell>
          <cell r="BZ131">
            <v>0</v>
          </cell>
          <cell r="CF131">
            <v>0</v>
          </cell>
          <cell r="CG131">
            <v>0.33600000000000002</v>
          </cell>
        </row>
        <row r="132">
          <cell r="AX132">
            <v>0</v>
          </cell>
          <cell r="AY132">
            <v>0</v>
          </cell>
          <cell r="AZ132">
            <v>0</v>
          </cell>
          <cell r="BF132">
            <v>0</v>
          </cell>
          <cell r="BL132">
            <v>0</v>
          </cell>
          <cell r="BM132">
            <v>0</v>
          </cell>
          <cell r="BN132">
            <v>0</v>
          </cell>
          <cell r="BY132">
            <v>0</v>
          </cell>
          <cell r="BZ132">
            <v>0</v>
          </cell>
          <cell r="CF132">
            <v>0</v>
          </cell>
          <cell r="CG132">
            <v>0</v>
          </cell>
        </row>
        <row r="133">
          <cell r="AX133">
            <v>0</v>
          </cell>
          <cell r="AY133">
            <v>0</v>
          </cell>
          <cell r="AZ133">
            <v>0</v>
          </cell>
          <cell r="BF133">
            <v>0</v>
          </cell>
          <cell r="BL133">
            <v>0</v>
          </cell>
          <cell r="BM133">
            <v>0</v>
          </cell>
          <cell r="BN133">
            <v>0</v>
          </cell>
          <cell r="BY133">
            <v>0</v>
          </cell>
          <cell r="BZ133">
            <v>0</v>
          </cell>
          <cell r="CF133">
            <v>0</v>
          </cell>
          <cell r="CG133">
            <v>0</v>
          </cell>
        </row>
        <row r="134">
          <cell r="AX134">
            <v>0</v>
          </cell>
          <cell r="AY134">
            <v>0</v>
          </cell>
          <cell r="AZ134">
            <v>0</v>
          </cell>
          <cell r="BF134">
            <v>0.30299999999999999</v>
          </cell>
          <cell r="BL134">
            <v>0</v>
          </cell>
          <cell r="BM134">
            <v>0</v>
          </cell>
          <cell r="BN134">
            <v>0.30299999999999999</v>
          </cell>
          <cell r="BY134">
            <v>0</v>
          </cell>
          <cell r="BZ134">
            <v>0</v>
          </cell>
          <cell r="CF134">
            <v>0</v>
          </cell>
          <cell r="CG134">
            <v>0.30299999999999999</v>
          </cell>
        </row>
        <row r="135">
          <cell r="AX135">
            <v>0</v>
          </cell>
          <cell r="AY135">
            <v>0</v>
          </cell>
          <cell r="AZ135">
            <v>0</v>
          </cell>
          <cell r="BF135">
            <v>0</v>
          </cell>
          <cell r="BL135">
            <v>0</v>
          </cell>
          <cell r="BM135">
            <v>0</v>
          </cell>
          <cell r="BN135">
            <v>0</v>
          </cell>
          <cell r="BY135">
            <v>0</v>
          </cell>
          <cell r="BZ135">
            <v>0</v>
          </cell>
          <cell r="CF135">
            <v>0</v>
          </cell>
          <cell r="CG135">
            <v>0</v>
          </cell>
        </row>
        <row r="136">
          <cell r="AX136">
            <v>0</v>
          </cell>
          <cell r="AY136">
            <v>0</v>
          </cell>
          <cell r="AZ136">
            <v>0</v>
          </cell>
          <cell r="BF136">
            <v>0</v>
          </cell>
          <cell r="BL136">
            <v>0</v>
          </cell>
          <cell r="BM136">
            <v>0</v>
          </cell>
          <cell r="BN136">
            <v>0</v>
          </cell>
          <cell r="BY136">
            <v>0</v>
          </cell>
          <cell r="BZ136">
            <v>0</v>
          </cell>
          <cell r="CF136">
            <v>0</v>
          </cell>
          <cell r="CG136">
            <v>0</v>
          </cell>
        </row>
        <row r="137">
          <cell r="AX137">
            <v>0</v>
          </cell>
          <cell r="AY137">
            <v>0</v>
          </cell>
          <cell r="AZ137">
            <v>0</v>
          </cell>
          <cell r="BF137">
            <v>0.26300000000000001</v>
          </cell>
          <cell r="BL137">
            <v>0</v>
          </cell>
          <cell r="BM137">
            <v>0</v>
          </cell>
          <cell r="BN137">
            <v>0.26300000000000001</v>
          </cell>
          <cell r="BY137">
            <v>0</v>
          </cell>
          <cell r="BZ137">
            <v>0</v>
          </cell>
          <cell r="CF137">
            <v>0</v>
          </cell>
          <cell r="CG137">
            <v>0.26300000000000001</v>
          </cell>
        </row>
        <row r="138">
          <cell r="AX138">
            <v>0</v>
          </cell>
          <cell r="AY138">
            <v>0</v>
          </cell>
          <cell r="AZ138">
            <v>0</v>
          </cell>
          <cell r="BF138">
            <v>0</v>
          </cell>
          <cell r="BL138">
            <v>0</v>
          </cell>
          <cell r="BM138">
            <v>0</v>
          </cell>
          <cell r="BN138">
            <v>0</v>
          </cell>
          <cell r="BY138">
            <v>0</v>
          </cell>
          <cell r="BZ138">
            <v>0</v>
          </cell>
          <cell r="CF138">
            <v>0</v>
          </cell>
          <cell r="CG138">
            <v>0</v>
          </cell>
        </row>
        <row r="139">
          <cell r="AX139">
            <v>0</v>
          </cell>
          <cell r="AY139">
            <v>0</v>
          </cell>
          <cell r="AZ139">
            <v>0</v>
          </cell>
          <cell r="BF139">
            <v>0</v>
          </cell>
          <cell r="BL139">
            <v>0</v>
          </cell>
          <cell r="BM139">
            <v>0</v>
          </cell>
          <cell r="BN139">
            <v>0</v>
          </cell>
          <cell r="BY139">
            <v>0</v>
          </cell>
          <cell r="BZ139">
            <v>0</v>
          </cell>
          <cell r="CF139">
            <v>0</v>
          </cell>
          <cell r="CG139">
            <v>0</v>
          </cell>
        </row>
        <row r="140">
          <cell r="AX140">
            <v>0</v>
          </cell>
          <cell r="AY140">
            <v>0</v>
          </cell>
          <cell r="AZ140">
            <v>0</v>
          </cell>
          <cell r="BF140">
            <v>0</v>
          </cell>
          <cell r="BL140">
            <v>0</v>
          </cell>
          <cell r="BM140">
            <v>0</v>
          </cell>
          <cell r="BN140">
            <v>0</v>
          </cell>
          <cell r="BY140">
            <v>0</v>
          </cell>
          <cell r="BZ140">
            <v>0</v>
          </cell>
          <cell r="CF140">
            <v>0</v>
          </cell>
          <cell r="CG140">
            <v>0</v>
          </cell>
        </row>
        <row r="141">
          <cell r="AX141">
            <v>0</v>
          </cell>
          <cell r="AY141">
            <v>0</v>
          </cell>
          <cell r="AZ141">
            <v>0</v>
          </cell>
          <cell r="BF141">
            <v>0</v>
          </cell>
          <cell r="BL141">
            <v>0</v>
          </cell>
          <cell r="BM141">
            <v>0</v>
          </cell>
          <cell r="BN141">
            <v>0</v>
          </cell>
          <cell r="BY141">
            <v>0</v>
          </cell>
          <cell r="BZ141">
            <v>0</v>
          </cell>
          <cell r="CF141">
            <v>0</v>
          </cell>
          <cell r="CG141">
            <v>0</v>
          </cell>
        </row>
        <row r="142">
          <cell r="AX142">
            <v>0</v>
          </cell>
          <cell r="AY142">
            <v>0</v>
          </cell>
          <cell r="AZ142">
            <v>0</v>
          </cell>
          <cell r="BF142">
            <v>0</v>
          </cell>
          <cell r="BL142">
            <v>0</v>
          </cell>
          <cell r="BM142">
            <v>0</v>
          </cell>
          <cell r="BN142">
            <v>0</v>
          </cell>
          <cell r="BY142">
            <v>0</v>
          </cell>
          <cell r="BZ142">
            <v>0</v>
          </cell>
          <cell r="CF142">
            <v>0</v>
          </cell>
          <cell r="CG142">
            <v>0</v>
          </cell>
        </row>
        <row r="143">
          <cell r="AX143">
            <v>0</v>
          </cell>
          <cell r="AY143">
            <v>0</v>
          </cell>
          <cell r="AZ143">
            <v>0</v>
          </cell>
          <cell r="BF143">
            <v>0</v>
          </cell>
          <cell r="BL143">
            <v>0</v>
          </cell>
          <cell r="BM143">
            <v>0</v>
          </cell>
          <cell r="BN143">
            <v>0</v>
          </cell>
          <cell r="BY143">
            <v>0</v>
          </cell>
          <cell r="BZ143">
            <v>0</v>
          </cell>
          <cell r="CF143">
            <v>0</v>
          </cell>
          <cell r="CG143">
            <v>0</v>
          </cell>
        </row>
        <row r="144">
          <cell r="AX144">
            <v>0</v>
          </cell>
          <cell r="AY144">
            <v>0</v>
          </cell>
          <cell r="AZ144">
            <v>0</v>
          </cell>
          <cell r="BF144">
            <v>0</v>
          </cell>
          <cell r="BL144">
            <v>0</v>
          </cell>
          <cell r="BM144">
            <v>0</v>
          </cell>
          <cell r="BN144">
            <v>0</v>
          </cell>
          <cell r="BY144">
            <v>0</v>
          </cell>
          <cell r="BZ144">
            <v>0</v>
          </cell>
          <cell r="CF144">
            <v>0</v>
          </cell>
          <cell r="CG144">
            <v>0</v>
          </cell>
        </row>
        <row r="145">
          <cell r="AX145">
            <v>0</v>
          </cell>
          <cell r="AY145">
            <v>0</v>
          </cell>
          <cell r="AZ145">
            <v>0</v>
          </cell>
          <cell r="BF145">
            <v>0</v>
          </cell>
          <cell r="BL145">
            <v>0</v>
          </cell>
          <cell r="BM145">
            <v>0</v>
          </cell>
          <cell r="BN145">
            <v>0</v>
          </cell>
          <cell r="BY145">
            <v>0</v>
          </cell>
          <cell r="BZ145">
            <v>0</v>
          </cell>
          <cell r="CF145">
            <v>0</v>
          </cell>
          <cell r="CG145">
            <v>0</v>
          </cell>
        </row>
        <row r="146">
          <cell r="AX146">
            <v>0</v>
          </cell>
          <cell r="AY146">
            <v>0</v>
          </cell>
          <cell r="AZ146">
            <v>0</v>
          </cell>
          <cell r="BF146">
            <v>0</v>
          </cell>
          <cell r="BL146">
            <v>0</v>
          </cell>
          <cell r="BM146">
            <v>0</v>
          </cell>
          <cell r="BN146">
            <v>0</v>
          </cell>
          <cell r="BY146">
            <v>0</v>
          </cell>
          <cell r="BZ146">
            <v>0.99299999999999999</v>
          </cell>
          <cell r="CF146">
            <v>0</v>
          </cell>
          <cell r="CG146">
            <v>0.99299999999999999</v>
          </cell>
        </row>
        <row r="147">
          <cell r="AX147">
            <v>0</v>
          </cell>
          <cell r="AY147">
            <v>0</v>
          </cell>
          <cell r="AZ147">
            <v>0</v>
          </cell>
          <cell r="BF147">
            <v>0</v>
          </cell>
          <cell r="BL147">
            <v>0</v>
          </cell>
          <cell r="BM147">
            <v>0</v>
          </cell>
          <cell r="BN147">
            <v>0</v>
          </cell>
          <cell r="BY147">
            <v>0</v>
          </cell>
          <cell r="BZ147">
            <v>0</v>
          </cell>
          <cell r="CF147">
            <v>0</v>
          </cell>
          <cell r="CG147">
            <v>0</v>
          </cell>
        </row>
        <row r="148">
          <cell r="AX148">
            <v>0</v>
          </cell>
          <cell r="AY148">
            <v>0</v>
          </cell>
          <cell r="AZ148">
            <v>0</v>
          </cell>
          <cell r="BF148">
            <v>0</v>
          </cell>
          <cell r="BL148">
            <v>0</v>
          </cell>
          <cell r="BM148">
            <v>0</v>
          </cell>
          <cell r="BN148">
            <v>0</v>
          </cell>
          <cell r="BY148">
            <v>0</v>
          </cell>
          <cell r="BZ148">
            <v>0</v>
          </cell>
          <cell r="CF148">
            <v>0</v>
          </cell>
          <cell r="CG148">
            <v>0</v>
          </cell>
        </row>
        <row r="149">
          <cell r="AX149">
            <v>0</v>
          </cell>
          <cell r="AY149">
            <v>0</v>
          </cell>
          <cell r="AZ149">
            <v>0.59499999999999997</v>
          </cell>
          <cell r="BF149">
            <v>0</v>
          </cell>
          <cell r="BL149">
            <v>0</v>
          </cell>
          <cell r="BM149">
            <v>0</v>
          </cell>
          <cell r="BN149">
            <v>0.59499999999999997</v>
          </cell>
          <cell r="BY149">
            <v>0</v>
          </cell>
          <cell r="BZ149">
            <v>0</v>
          </cell>
          <cell r="CF149">
            <v>0</v>
          </cell>
          <cell r="CG149">
            <v>0.59499999999999997</v>
          </cell>
        </row>
        <row r="150">
          <cell r="AX150">
            <v>0</v>
          </cell>
          <cell r="AY150">
            <v>0</v>
          </cell>
          <cell r="AZ150">
            <v>0</v>
          </cell>
          <cell r="BF150">
            <v>0</v>
          </cell>
          <cell r="BL150">
            <v>0</v>
          </cell>
          <cell r="BM150">
            <v>0</v>
          </cell>
          <cell r="BN150">
            <v>0</v>
          </cell>
          <cell r="BY150">
            <v>0</v>
          </cell>
          <cell r="BZ150">
            <v>0</v>
          </cell>
          <cell r="CF150">
            <v>0</v>
          </cell>
          <cell r="CG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  <cell r="BF151">
            <v>0</v>
          </cell>
          <cell r="BL151">
            <v>0</v>
          </cell>
          <cell r="BM151">
            <v>0</v>
          </cell>
          <cell r="BN151">
            <v>0</v>
          </cell>
          <cell r="BY151">
            <v>0</v>
          </cell>
          <cell r="BZ151">
            <v>0</v>
          </cell>
          <cell r="CF151">
            <v>0</v>
          </cell>
          <cell r="CG151">
            <v>0</v>
          </cell>
        </row>
        <row r="152">
          <cell r="AX152">
            <v>0</v>
          </cell>
          <cell r="AY152">
            <v>0</v>
          </cell>
          <cell r="AZ152">
            <v>0</v>
          </cell>
          <cell r="BF152">
            <v>0</v>
          </cell>
          <cell r="BL152">
            <v>0</v>
          </cell>
          <cell r="BM152">
            <v>0</v>
          </cell>
          <cell r="BN152">
            <v>0</v>
          </cell>
          <cell r="BY152">
            <v>0</v>
          </cell>
          <cell r="BZ152">
            <v>0</v>
          </cell>
          <cell r="CF152">
            <v>0</v>
          </cell>
          <cell r="CG152">
            <v>0</v>
          </cell>
        </row>
        <row r="153">
          <cell r="AX153">
            <v>0</v>
          </cell>
          <cell r="AY153">
            <v>0</v>
          </cell>
          <cell r="AZ153">
            <v>0</v>
          </cell>
          <cell r="BF153">
            <v>0</v>
          </cell>
          <cell r="BL153">
            <v>0</v>
          </cell>
          <cell r="BM153">
            <v>0</v>
          </cell>
          <cell r="BN153">
            <v>0</v>
          </cell>
          <cell r="BY153">
            <v>0</v>
          </cell>
          <cell r="BZ153">
            <v>0</v>
          </cell>
          <cell r="CF153">
            <v>0</v>
          </cell>
          <cell r="CG153">
            <v>0</v>
          </cell>
        </row>
        <row r="154">
          <cell r="AX154">
            <v>0</v>
          </cell>
          <cell r="AY154">
            <v>0</v>
          </cell>
          <cell r="AZ154">
            <v>0</v>
          </cell>
          <cell r="BF154">
            <v>0</v>
          </cell>
          <cell r="BL154">
            <v>0</v>
          </cell>
          <cell r="BM154">
            <v>0</v>
          </cell>
          <cell r="BN154">
            <v>0</v>
          </cell>
          <cell r="BY154">
            <v>0</v>
          </cell>
          <cell r="BZ154">
            <v>0</v>
          </cell>
          <cell r="CF154">
            <v>0</v>
          </cell>
          <cell r="CG154">
            <v>0</v>
          </cell>
        </row>
        <row r="155">
          <cell r="AX155">
            <v>0</v>
          </cell>
          <cell r="AY155">
            <v>0</v>
          </cell>
          <cell r="AZ155">
            <v>0</v>
          </cell>
          <cell r="BF155">
            <v>0</v>
          </cell>
          <cell r="BL155">
            <v>0</v>
          </cell>
          <cell r="BM155">
            <v>0</v>
          </cell>
          <cell r="BN155">
            <v>0</v>
          </cell>
          <cell r="BY155">
            <v>0</v>
          </cell>
          <cell r="BZ155">
            <v>0</v>
          </cell>
          <cell r="CF155">
            <v>0</v>
          </cell>
          <cell r="CG1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1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C080-0108-480F-8874-7B97408FBAA3}">
  <dimension ref="A1:L26"/>
  <sheetViews>
    <sheetView showGridLines="0" tabSelected="1" workbookViewId="0">
      <pane ySplit="7" topLeftCell="A8" activePane="bottomLeft" state="frozen"/>
      <selection activeCell="B61" sqref="B6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21"/>
      <c r="B1" s="21"/>
      <c r="C1" s="21"/>
      <c r="D1" s="21"/>
      <c r="E1" s="21"/>
    </row>
    <row r="2" spans="1:12">
      <c r="A2" s="21"/>
      <c r="B2" s="13" t="s">
        <v>168</v>
      </c>
      <c r="C2" s="12"/>
      <c r="D2" s="12"/>
      <c r="E2" s="12"/>
    </row>
    <row r="3" spans="1:12" ht="12" customHeight="1">
      <c r="A3" s="21"/>
      <c r="B3" s="12"/>
      <c r="C3" s="12"/>
      <c r="D3" s="12"/>
      <c r="E3" s="12"/>
    </row>
    <row r="4" spans="1:12">
      <c r="A4" s="21"/>
      <c r="B4" s="12"/>
      <c r="C4" s="12"/>
      <c r="D4" s="12"/>
      <c r="E4" s="12"/>
    </row>
    <row r="5" spans="1:12" ht="15.75">
      <c r="A5" s="21"/>
      <c r="B5" s="14" t="s">
        <v>169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77" t="s">
        <v>170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15.75" customHeight="1">
      <c r="A7" s="21"/>
      <c r="B7" s="22" t="s">
        <v>179</v>
      </c>
      <c r="C7" s="21"/>
      <c r="D7" s="21"/>
      <c r="E7" s="21"/>
    </row>
    <row r="8" spans="1:12">
      <c r="A8" s="23"/>
      <c r="B8" s="23"/>
      <c r="C8" s="23"/>
      <c r="D8" s="21"/>
      <c r="E8" s="21"/>
    </row>
    <row r="9" spans="1:12" ht="15.75">
      <c r="A9" s="24"/>
      <c r="B9" s="25" t="s">
        <v>180</v>
      </c>
      <c r="C9" s="24"/>
      <c r="D9" s="21"/>
      <c r="E9" s="21"/>
    </row>
    <row r="10" spans="1:12">
      <c r="A10" s="24"/>
      <c r="B10" s="26" t="s">
        <v>181</v>
      </c>
      <c r="C10" s="24"/>
      <c r="D10" s="21"/>
      <c r="E10" s="21"/>
    </row>
    <row r="11" spans="1:12">
      <c r="A11" s="24"/>
      <c r="B11" s="27">
        <v>10.1</v>
      </c>
      <c r="C11" s="28" t="s">
        <v>182</v>
      </c>
      <c r="D11" s="21"/>
      <c r="E11" s="21"/>
    </row>
    <row r="12" spans="1:12">
      <c r="A12" s="24"/>
      <c r="B12" s="27">
        <v>10.199999999999999</v>
      </c>
      <c r="C12" s="28" t="s">
        <v>183</v>
      </c>
      <c r="D12" s="21"/>
      <c r="E12" s="21"/>
    </row>
    <row r="13" spans="1:12">
      <c r="A13" s="24"/>
      <c r="B13" s="27" t="s">
        <v>184</v>
      </c>
      <c r="C13" s="28" t="s">
        <v>185</v>
      </c>
      <c r="D13" s="21"/>
      <c r="E13" s="21"/>
    </row>
    <row r="14" spans="1:12">
      <c r="A14" s="23"/>
      <c r="B14" s="23"/>
      <c r="C14" s="23"/>
      <c r="D14" s="21"/>
      <c r="E14" s="21"/>
    </row>
    <row r="15" spans="1:12" ht="15.75">
      <c r="A15" s="24"/>
      <c r="B15" s="78"/>
      <c r="C15" s="78"/>
      <c r="D15" s="21"/>
      <c r="E15" s="21"/>
    </row>
    <row r="16" spans="1:12" ht="15.75">
      <c r="A16" s="24"/>
      <c r="B16" s="79" t="s">
        <v>186</v>
      </c>
      <c r="C16" s="79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187</v>
      </c>
      <c r="C18" s="24"/>
      <c r="D18" s="21"/>
      <c r="E18" s="21"/>
    </row>
    <row r="19" spans="1:5">
      <c r="A19" s="24"/>
      <c r="B19" s="80" t="s">
        <v>188</v>
      </c>
      <c r="C19" s="80"/>
      <c r="D19" s="21"/>
      <c r="E19" s="21"/>
    </row>
    <row r="20" spans="1:5">
      <c r="A20" s="24"/>
      <c r="B20" s="80" t="s">
        <v>189</v>
      </c>
      <c r="C20" s="80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171</v>
      </c>
      <c r="C22" s="21"/>
      <c r="D22" s="21"/>
      <c r="E22" s="21"/>
    </row>
    <row r="23" spans="1:5">
      <c r="A23" s="23"/>
      <c r="B23" s="76" t="s">
        <v>190</v>
      </c>
      <c r="C23" s="76"/>
      <c r="D23" s="76"/>
      <c r="E23" s="76"/>
    </row>
    <row r="24" spans="1:5">
      <c r="A24" s="23"/>
      <c r="B24" s="76" t="s">
        <v>191</v>
      </c>
      <c r="C24" s="76"/>
      <c r="D24" s="76"/>
      <c r="E24" s="76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A63635AA-1650-4D32-89CB-06557D120325}"/>
    <hyperlink ref="B26" r:id="rId2" display="© Commonwealth of Australia 2015" xr:uid="{8801D0B5-C864-473A-9BF4-59BB0F33C5CB}"/>
    <hyperlink ref="B20" r:id="rId3" display="Explanatory Notes" xr:uid="{D74EEF36-DB8B-40F6-839F-C4E110651701}"/>
    <hyperlink ref="B19" r:id="rId4" xr:uid="{6AD8D57E-8528-46EA-B9C8-F5591026681D}"/>
    <hyperlink ref="B19:C19" r:id="rId5" display="Summary" xr:uid="{E6FC0621-58B7-45C9-89C0-24A3FC82BC57}"/>
    <hyperlink ref="B20:C20" r:id="rId6" display="Methodology" xr:uid="{6A54C151-94FD-49F9-8D45-DC72AAD3357C}"/>
    <hyperlink ref="B24" r:id="rId7" display="or the Labour Surveys Branch at labour.statistics@abs.gov.au." xr:uid="{9508AD79-28C6-42A9-BE90-34FF4C6CD52C}"/>
    <hyperlink ref="B23:E23" r:id="rId8" display="For further information about these and related statistics visit www.abs.gov.au/about/contact-us" xr:uid="{01C3E328-EFC7-48E4-AC00-0C5EEF36757D}"/>
    <hyperlink ref="B12" location="'Table 10.2'!A1" display="'Table 10.2'!A1" xr:uid="{38E6CE1E-9AF3-448B-B041-F3EE45ECB8DD}"/>
    <hyperlink ref="B13" location="Index!A12" display="Index" xr:uid="{6B81409C-AD26-43D4-B754-2A8C9F20ABD6}"/>
    <hyperlink ref="B11" location="'Table 10.1'!A1" display="'Table 10.1'!A1" xr:uid="{70AAF214-EC91-45F8-84CD-605B2C954681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A007-40EF-45C4-84FC-DA56FD00CC64}">
  <sheetPr>
    <pageSetUpPr fitToPage="1"/>
  </sheetPr>
  <dimension ref="A1:L117"/>
  <sheetViews>
    <sheetView zoomScaleNormal="100" workbookViewId="0">
      <pane ySplit="10" topLeftCell="A11" activePane="bottomLeft" state="frozen"/>
      <selection activeCell="B61" sqref="B61"/>
      <selection pane="bottomLeft" activeCell="C12" sqref="C12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168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81" t="str">
        <f>Contents!B5</f>
        <v>6224.0.55.001 Labour Force Status of Families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95" customHeight="1">
      <c r="A6" s="31"/>
      <c r="B6" s="82" t="str">
        <f>Contents!B6</f>
        <v>Table 10. Families with no dependent children by characteristics of wives, partners and mothers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3" t="str">
        <f>Contents!C11</f>
        <v>Table 10.1 - June 2021</v>
      </c>
      <c r="B8" s="83"/>
      <c r="C8" s="83"/>
      <c r="D8" s="83"/>
      <c r="E8" s="83"/>
      <c r="F8" s="83"/>
      <c r="G8" s="83"/>
      <c r="H8" s="83"/>
      <c r="I8" s="34"/>
      <c r="J8" s="35"/>
      <c r="K8" s="36"/>
      <c r="L8" s="36"/>
    </row>
    <row r="9" spans="1:12">
      <c r="A9" s="37"/>
      <c r="B9" s="38"/>
      <c r="C9" s="39">
        <v>44348</v>
      </c>
      <c r="D9" s="40"/>
      <c r="E9" s="40"/>
      <c r="F9" s="41"/>
      <c r="G9" s="42"/>
      <c r="H9" s="43"/>
      <c r="I9" s="44"/>
      <c r="J9" s="45"/>
      <c r="K9" s="45"/>
      <c r="L9" s="45"/>
    </row>
    <row r="10" spans="1:12">
      <c r="A10" s="37"/>
      <c r="B10" s="46"/>
      <c r="C10" s="47" t="s">
        <v>192</v>
      </c>
      <c r="D10" s="48"/>
      <c r="E10" s="48"/>
      <c r="F10" s="49"/>
      <c r="G10" s="50"/>
      <c r="H10" s="50"/>
      <c r="I10" s="50"/>
      <c r="J10" s="45"/>
      <c r="K10" s="45"/>
      <c r="L10" s="45"/>
    </row>
    <row r="11" spans="1:12" ht="15" customHeight="1">
      <c r="A11" s="51"/>
      <c r="B11" s="84" t="s">
        <v>193</v>
      </c>
      <c r="C11" s="84"/>
      <c r="D11" s="48"/>
      <c r="F11" s="49"/>
      <c r="G11" s="50"/>
      <c r="H11" s="50"/>
      <c r="I11" s="50"/>
      <c r="J11" s="45"/>
      <c r="K11" s="45"/>
      <c r="L11" s="45"/>
    </row>
    <row r="12" spans="1:12">
      <c r="A12" s="52"/>
      <c r="B12" s="53" t="s">
        <v>194</v>
      </c>
      <c r="C12" s="54"/>
      <c r="D12" s="55"/>
      <c r="F12" s="56"/>
      <c r="G12" s="57"/>
      <c r="H12" s="57"/>
      <c r="I12" s="57"/>
      <c r="J12" s="58"/>
      <c r="K12" s="58"/>
      <c r="L12" s="58"/>
    </row>
    <row r="13" spans="1:12">
      <c r="A13" s="59"/>
      <c r="B13" s="60" t="s">
        <v>195</v>
      </c>
      <c r="C13" s="54"/>
      <c r="D13" s="55"/>
      <c r="F13" s="61"/>
      <c r="G13" s="62"/>
      <c r="H13" s="63"/>
      <c r="I13" s="63"/>
      <c r="J13" s="63"/>
      <c r="K13" s="63"/>
      <c r="L13" s="63"/>
    </row>
    <row r="14" spans="1:12">
      <c r="A14" s="59"/>
      <c r="B14" s="64" t="s">
        <v>196</v>
      </c>
      <c r="C14" s="65">
        <f>A124854966F_Latest</f>
        <v>1.9450000000000001</v>
      </c>
      <c r="D14" s="55"/>
      <c r="F14" s="61"/>
      <c r="G14" s="66"/>
      <c r="H14" s="66"/>
      <c r="I14" s="66"/>
      <c r="J14" s="67"/>
      <c r="K14" s="67"/>
      <c r="L14" s="67"/>
    </row>
    <row r="15" spans="1:12">
      <c r="A15" s="59"/>
      <c r="B15" s="64" t="s">
        <v>197</v>
      </c>
      <c r="C15" s="65">
        <f>A124854878F_Latest</f>
        <v>67.028000000000006</v>
      </c>
      <c r="D15" s="55"/>
      <c r="F15" s="61"/>
      <c r="G15" s="66"/>
      <c r="H15" s="66"/>
      <c r="I15" s="66"/>
      <c r="J15" s="45"/>
      <c r="K15" s="45"/>
      <c r="L15" s="45"/>
    </row>
    <row r="16" spans="1:12">
      <c r="A16" s="59"/>
      <c r="B16" s="64" t="s">
        <v>198</v>
      </c>
      <c r="C16" s="65">
        <f>A124854978R_Latest</f>
        <v>403.33100000000002</v>
      </c>
      <c r="D16" s="55"/>
      <c r="F16" s="61"/>
      <c r="G16" s="66"/>
      <c r="H16" s="66"/>
      <c r="I16" s="66"/>
      <c r="J16" s="45"/>
      <c r="K16" s="45"/>
      <c r="L16" s="45"/>
    </row>
    <row r="17" spans="1:12" ht="15" customHeight="1">
      <c r="A17" s="59"/>
      <c r="B17" s="64" t="s">
        <v>199</v>
      </c>
      <c r="C17" s="65">
        <f>A124854982F_Latest</f>
        <v>131.40299999999999</v>
      </c>
      <c r="D17" s="55"/>
      <c r="F17" s="61"/>
      <c r="G17" s="66"/>
      <c r="H17" s="66"/>
      <c r="I17" s="66"/>
      <c r="J17" s="45"/>
      <c r="K17" s="45"/>
      <c r="L17" s="45"/>
    </row>
    <row r="18" spans="1:12">
      <c r="A18" s="59"/>
      <c r="B18" s="64" t="s">
        <v>200</v>
      </c>
      <c r="C18" s="65">
        <f>A124854906C_Latest</f>
        <v>221.56399999999999</v>
      </c>
      <c r="D18" s="55"/>
      <c r="F18" s="61"/>
      <c r="G18" s="66"/>
      <c r="H18" s="66"/>
      <c r="I18" s="66"/>
      <c r="J18" s="45"/>
      <c r="K18" s="45"/>
      <c r="L18" s="45"/>
    </row>
    <row r="19" spans="1:12">
      <c r="A19" s="59"/>
      <c r="B19" s="64" t="s">
        <v>201</v>
      </c>
      <c r="C19" s="65">
        <f>A124854910V_Latest</f>
        <v>292.88099999999997</v>
      </c>
      <c r="D19" s="55"/>
      <c r="F19" s="61"/>
      <c r="G19" s="66"/>
      <c r="H19" s="66"/>
      <c r="I19" s="66"/>
      <c r="J19" s="45"/>
      <c r="K19" s="45"/>
      <c r="L19" s="45"/>
    </row>
    <row r="20" spans="1:12">
      <c r="A20" s="59"/>
      <c r="B20" s="64" t="s">
        <v>202</v>
      </c>
      <c r="C20" s="65">
        <f>A124854950L_Latest</f>
        <v>49.933999999999997</v>
      </c>
      <c r="D20" s="55"/>
      <c r="F20" s="61"/>
      <c r="G20" s="66"/>
      <c r="H20" s="66"/>
      <c r="I20" s="66"/>
      <c r="J20" s="45"/>
      <c r="K20" s="45"/>
      <c r="L20" s="45"/>
    </row>
    <row r="21" spans="1:12">
      <c r="A21" s="59"/>
      <c r="B21" s="68" t="s">
        <v>203</v>
      </c>
      <c r="C21" s="65">
        <f>A124854850C_Latest</f>
        <v>1168.087</v>
      </c>
      <c r="D21" s="55"/>
      <c r="F21" s="61"/>
      <c r="G21" s="66"/>
      <c r="H21" s="66"/>
      <c r="I21" s="66"/>
      <c r="J21" s="45"/>
      <c r="K21" s="45"/>
      <c r="L21" s="45"/>
    </row>
    <row r="22" spans="1:12">
      <c r="A22" s="59"/>
      <c r="B22" s="69"/>
      <c r="C22" s="65"/>
      <c r="D22" s="55"/>
      <c r="F22" s="61"/>
      <c r="G22" s="66"/>
      <c r="H22" s="66"/>
      <c r="I22" s="66"/>
      <c r="J22" s="45"/>
      <c r="K22" s="45"/>
      <c r="L22" s="45"/>
    </row>
    <row r="23" spans="1:12">
      <c r="A23" s="59"/>
      <c r="B23" s="60" t="s">
        <v>204</v>
      </c>
      <c r="C23" s="65"/>
      <c r="D23" s="55"/>
      <c r="F23" s="61"/>
      <c r="G23" s="66"/>
      <c r="H23" s="66"/>
      <c r="I23" s="66"/>
      <c r="J23" s="45"/>
      <c r="K23" s="45"/>
      <c r="L23" s="45"/>
    </row>
    <row r="24" spans="1:12">
      <c r="A24" s="59"/>
      <c r="B24" s="64" t="s">
        <v>196</v>
      </c>
      <c r="C24" s="65">
        <f>A124855002F_Latest</f>
        <v>4.173</v>
      </c>
      <c r="D24" s="55"/>
      <c r="F24" s="61"/>
      <c r="G24" s="66"/>
      <c r="H24" s="66"/>
      <c r="I24" s="66"/>
      <c r="J24" s="45"/>
      <c r="K24" s="45"/>
      <c r="L24" s="45"/>
    </row>
    <row r="25" spans="1:12">
      <c r="A25" s="59"/>
      <c r="B25" s="64" t="s">
        <v>197</v>
      </c>
      <c r="C25" s="65">
        <f>A124854926L_Latest</f>
        <v>38.524000000000001</v>
      </c>
      <c r="D25" s="55"/>
      <c r="F25" s="55"/>
      <c r="G25" s="55"/>
      <c r="H25" s="55"/>
      <c r="I25" s="61"/>
      <c r="J25" s="66"/>
      <c r="K25" s="66"/>
      <c r="L25" s="66"/>
    </row>
    <row r="26" spans="1:12">
      <c r="A26" s="59"/>
      <c r="B26" s="64" t="s">
        <v>198</v>
      </c>
      <c r="C26" s="65">
        <f>A124855010F_Latest</f>
        <v>116.483</v>
      </c>
      <c r="D26" s="55"/>
      <c r="F26" s="55"/>
      <c r="G26" s="55"/>
      <c r="H26" s="55"/>
      <c r="I26" s="61"/>
      <c r="J26" s="66"/>
      <c r="K26" s="66"/>
      <c r="L26" s="66"/>
    </row>
    <row r="27" spans="1:12">
      <c r="A27" s="59"/>
      <c r="B27" s="64" t="s">
        <v>199</v>
      </c>
      <c r="C27" s="65">
        <f>A124854810K_Latest</f>
        <v>39.950000000000003</v>
      </c>
      <c r="D27" s="55"/>
      <c r="F27" s="55"/>
      <c r="G27" s="55"/>
      <c r="H27" s="55"/>
      <c r="I27" s="61"/>
      <c r="J27" s="66"/>
      <c r="K27" s="66"/>
      <c r="L27" s="66"/>
    </row>
    <row r="28" spans="1:12">
      <c r="A28" s="59"/>
      <c r="B28" s="64" t="s">
        <v>200</v>
      </c>
      <c r="C28" s="65">
        <f>A124854698W_Latest</f>
        <v>121.914</v>
      </c>
      <c r="D28" s="55"/>
      <c r="F28" s="55"/>
      <c r="G28" s="55"/>
      <c r="H28" s="55"/>
      <c r="I28" s="61"/>
      <c r="J28" s="66"/>
      <c r="K28" s="66"/>
      <c r="L28" s="66"/>
    </row>
    <row r="29" spans="1:12">
      <c r="A29" s="59"/>
      <c r="B29" s="64" t="s">
        <v>201</v>
      </c>
      <c r="C29" s="65">
        <f>A124854746C_Latest</f>
        <v>282.30599999999998</v>
      </c>
      <c r="D29" s="55"/>
      <c r="F29" s="55"/>
      <c r="G29" s="55"/>
      <c r="H29" s="55"/>
      <c r="I29" s="61"/>
      <c r="J29" s="66"/>
      <c r="K29" s="66"/>
      <c r="L29" s="66"/>
    </row>
    <row r="30" spans="1:12">
      <c r="A30" s="59"/>
      <c r="B30" s="64" t="s">
        <v>202</v>
      </c>
      <c r="C30" s="65">
        <f>A124854866W_Latest</f>
        <v>100.82899999999999</v>
      </c>
      <c r="D30" s="55"/>
      <c r="F30" s="55"/>
      <c r="G30" s="55"/>
      <c r="H30" s="55"/>
      <c r="I30" s="61"/>
      <c r="J30" s="66"/>
      <c r="K30" s="66"/>
      <c r="L30" s="66"/>
    </row>
    <row r="31" spans="1:12">
      <c r="A31" s="59"/>
      <c r="B31" s="68" t="s">
        <v>205</v>
      </c>
      <c r="C31" s="65">
        <f>A124854750V_Latest</f>
        <v>704.17700000000002</v>
      </c>
      <c r="D31" s="55"/>
      <c r="F31" s="55"/>
      <c r="G31" s="55"/>
      <c r="H31" s="55"/>
      <c r="I31" s="61"/>
      <c r="J31" s="66"/>
      <c r="K31" s="66"/>
      <c r="L31" s="66"/>
    </row>
    <row r="32" spans="1:12">
      <c r="A32" s="59"/>
      <c r="B32" s="64"/>
      <c r="C32" s="65"/>
      <c r="D32" s="55"/>
      <c r="F32" s="55"/>
      <c r="G32" s="55"/>
      <c r="H32" s="55"/>
      <c r="I32" s="61"/>
      <c r="J32" s="66"/>
      <c r="K32" s="66"/>
      <c r="L32" s="66"/>
    </row>
    <row r="33" spans="1:12" ht="15" customHeight="1">
      <c r="A33" s="59"/>
      <c r="B33" s="64" t="s">
        <v>206</v>
      </c>
      <c r="C33" s="65"/>
      <c r="D33" s="55"/>
      <c r="F33" s="55"/>
      <c r="G33" s="55"/>
      <c r="H33" s="55"/>
      <c r="I33" s="61"/>
      <c r="J33" s="66"/>
      <c r="K33" s="66"/>
      <c r="L33" s="66"/>
    </row>
    <row r="34" spans="1:12">
      <c r="A34" s="59"/>
      <c r="B34" s="64" t="s">
        <v>196</v>
      </c>
      <c r="C34" s="65">
        <f>A124854870L_Latest</f>
        <v>6.1180000000000003</v>
      </c>
      <c r="D34" s="55"/>
      <c r="F34" s="55"/>
      <c r="G34" s="55"/>
      <c r="H34" s="55"/>
      <c r="I34" s="61"/>
      <c r="J34" s="66"/>
      <c r="K34" s="66"/>
      <c r="L34" s="66"/>
    </row>
    <row r="35" spans="1:12">
      <c r="A35" s="70"/>
      <c r="B35" s="64" t="s">
        <v>197</v>
      </c>
      <c r="C35" s="65">
        <f>A124854874W_Latest</f>
        <v>105.55200000000001</v>
      </c>
      <c r="D35" s="71"/>
      <c r="F35" s="71"/>
      <c r="G35" s="71"/>
      <c r="H35" s="72"/>
      <c r="I35" s="61"/>
      <c r="J35" s="45"/>
      <c r="K35" s="45"/>
      <c r="L35" s="45"/>
    </row>
    <row r="36" spans="1:12">
      <c r="A36" s="45"/>
      <c r="B36" s="64" t="s">
        <v>198</v>
      </c>
      <c r="C36" s="65">
        <f>A124855014R_Latest</f>
        <v>519.81500000000005</v>
      </c>
      <c r="D36" s="45"/>
      <c r="F36" s="45"/>
      <c r="G36" s="45"/>
      <c r="H36" s="45"/>
      <c r="I36" s="73"/>
      <c r="J36" s="45"/>
      <c r="K36" s="45"/>
      <c r="L36" s="45"/>
    </row>
    <row r="37" spans="1:12">
      <c r="A37" s="30"/>
      <c r="B37" s="64" t="s">
        <v>199</v>
      </c>
      <c r="C37" s="65">
        <f>A124854702A_Latest</f>
        <v>171.35300000000001</v>
      </c>
      <c r="D37" s="45"/>
      <c r="F37" s="45"/>
      <c r="G37" s="45"/>
      <c r="H37" s="45"/>
      <c r="I37" s="73"/>
      <c r="J37" s="45"/>
      <c r="K37" s="45"/>
      <c r="L37" s="45"/>
    </row>
    <row r="38" spans="1:12" ht="15" customHeight="1">
      <c r="B38" s="64" t="s">
        <v>200</v>
      </c>
      <c r="C38" s="65">
        <f>A124854970W_Latest</f>
        <v>343.47800000000001</v>
      </c>
    </row>
    <row r="39" spans="1:12" ht="15" customHeight="1">
      <c r="B39" s="64" t="s">
        <v>201</v>
      </c>
      <c r="C39" s="65">
        <f>A124854974F_Latest</f>
        <v>575.18600000000004</v>
      </c>
    </row>
    <row r="40" spans="1:12" ht="15" customHeight="1">
      <c r="B40" s="64" t="s">
        <v>202</v>
      </c>
      <c r="C40" s="65">
        <f>A124854706K_Latest</f>
        <v>150.76300000000001</v>
      </c>
    </row>
    <row r="41" spans="1:12" ht="15" customHeight="1">
      <c r="B41" s="68" t="s">
        <v>207</v>
      </c>
      <c r="C41" s="65">
        <f>A124854814V_Latest</f>
        <v>1872.2639999999999</v>
      </c>
    </row>
    <row r="42" spans="1:12" ht="15" customHeight="1">
      <c r="B42" s="64"/>
      <c r="C42" s="65"/>
    </row>
    <row r="43" spans="1:12" ht="15" customHeight="1">
      <c r="B43" s="64" t="s">
        <v>208</v>
      </c>
      <c r="C43" s="65"/>
    </row>
    <row r="44" spans="1:12" ht="15" customHeight="1">
      <c r="B44" s="64" t="s">
        <v>196</v>
      </c>
      <c r="C44" s="65">
        <f>A124854882W_Latest</f>
        <v>0.38200000000000001</v>
      </c>
    </row>
    <row r="45" spans="1:12" ht="15" customHeight="1">
      <c r="B45" s="64" t="s">
        <v>197</v>
      </c>
      <c r="C45" s="65">
        <f>A124855018X_Latest</f>
        <v>3.4929999999999999</v>
      </c>
    </row>
    <row r="46" spans="1:12" ht="15" customHeight="1">
      <c r="B46" s="64" t="s">
        <v>198</v>
      </c>
      <c r="C46" s="65">
        <f>A124854710A_Latest</f>
        <v>11.164999999999999</v>
      </c>
    </row>
    <row r="47" spans="1:12" ht="15" customHeight="1">
      <c r="B47" s="64" t="s">
        <v>199</v>
      </c>
      <c r="C47" s="65">
        <f>A124854930C_Latest</f>
        <v>7.1630000000000003</v>
      </c>
    </row>
    <row r="48" spans="1:12" ht="15" customHeight="1">
      <c r="B48" s="64" t="s">
        <v>200</v>
      </c>
      <c r="C48" s="65">
        <f>A124854934L_Latest</f>
        <v>8.8689999999999998</v>
      </c>
    </row>
    <row r="49" spans="2:3" ht="15" customHeight="1">
      <c r="B49" s="64" t="s">
        <v>201</v>
      </c>
      <c r="C49" s="65">
        <f>A124854778W_Latest</f>
        <v>17.134</v>
      </c>
    </row>
    <row r="50" spans="2:3" ht="15" customHeight="1">
      <c r="B50" s="64" t="s">
        <v>202</v>
      </c>
      <c r="C50" s="65">
        <f>A124854714K_Latest</f>
        <v>1.121</v>
      </c>
    </row>
    <row r="51" spans="2:3" ht="15" customHeight="1">
      <c r="B51" s="68" t="s">
        <v>209</v>
      </c>
      <c r="C51" s="65">
        <f>A124854818C_Latest</f>
        <v>49.325000000000003</v>
      </c>
    </row>
    <row r="52" spans="2:3" ht="15" customHeight="1">
      <c r="B52" s="64"/>
      <c r="C52" s="65"/>
    </row>
    <row r="53" spans="2:3" ht="15" customHeight="1">
      <c r="B53" s="64" t="s">
        <v>210</v>
      </c>
      <c r="C53" s="65"/>
    </row>
    <row r="54" spans="2:3" ht="15" customHeight="1">
      <c r="B54" s="64" t="s">
        <v>196</v>
      </c>
      <c r="C54" s="65">
        <f>A124854754C_Latest</f>
        <v>1.452</v>
      </c>
    </row>
    <row r="55" spans="2:3" ht="15" customHeight="1">
      <c r="B55" s="64" t="s">
        <v>197</v>
      </c>
      <c r="C55" s="65">
        <f>A124854822V_Latest</f>
        <v>13.987</v>
      </c>
    </row>
    <row r="56" spans="2:3" ht="15" customHeight="1">
      <c r="B56" s="64" t="s">
        <v>198</v>
      </c>
      <c r="C56" s="65">
        <f>A124854782L_Latest</f>
        <v>40.186999999999998</v>
      </c>
    </row>
    <row r="57" spans="2:3" ht="15" customHeight="1">
      <c r="B57" s="64" t="s">
        <v>199</v>
      </c>
      <c r="C57" s="65">
        <f>A124854826C_Latest</f>
        <v>15.977</v>
      </c>
    </row>
    <row r="58" spans="2:3" ht="15" customHeight="1">
      <c r="B58" s="64" t="s">
        <v>200</v>
      </c>
      <c r="C58" s="65">
        <f>A124854886F_Latest</f>
        <v>77.819000000000003</v>
      </c>
    </row>
    <row r="59" spans="2:3" ht="15" customHeight="1">
      <c r="B59" s="64" t="s">
        <v>201</v>
      </c>
      <c r="C59" s="65">
        <f>A124854830V_Latest</f>
        <v>333.26400000000001</v>
      </c>
    </row>
    <row r="60" spans="2:3" ht="15" customHeight="1">
      <c r="B60" s="64" t="s">
        <v>202</v>
      </c>
      <c r="C60" s="65">
        <f>A124854786W_Latest</f>
        <v>969.21600000000001</v>
      </c>
    </row>
    <row r="61" spans="2:3" ht="15" customHeight="1">
      <c r="B61" s="68" t="s">
        <v>211</v>
      </c>
      <c r="C61" s="65">
        <f>A124854938W_Latest</f>
        <v>1451.903</v>
      </c>
    </row>
    <row r="62" spans="2:3" ht="15" customHeight="1">
      <c r="B62" s="69"/>
      <c r="C62" s="65"/>
    </row>
    <row r="63" spans="2:3" ht="15" customHeight="1">
      <c r="B63" s="64" t="s">
        <v>212</v>
      </c>
      <c r="C63" s="65"/>
    </row>
    <row r="64" spans="2:3" ht="15" customHeight="1">
      <c r="B64" s="64" t="s">
        <v>196</v>
      </c>
      <c r="C64" s="65">
        <f>A124854890W_Latest</f>
        <v>7.952</v>
      </c>
    </row>
    <row r="65" spans="2:3" ht="15" customHeight="1">
      <c r="B65" s="64" t="s">
        <v>197</v>
      </c>
      <c r="C65" s="65">
        <f>A124854894F_Latest</f>
        <v>126.871</v>
      </c>
    </row>
    <row r="66" spans="2:3" ht="15" customHeight="1">
      <c r="B66" s="64" t="s">
        <v>198</v>
      </c>
      <c r="C66" s="65">
        <f>A124855022R_Latest</f>
        <v>581.32399999999996</v>
      </c>
    </row>
    <row r="67" spans="2:3" ht="15" customHeight="1">
      <c r="B67" s="64" t="s">
        <v>199</v>
      </c>
      <c r="C67" s="65">
        <f>A124854718V_Latest</f>
        <v>195.56800000000001</v>
      </c>
    </row>
    <row r="68" spans="2:3" ht="15" customHeight="1">
      <c r="B68" s="64" t="s">
        <v>200</v>
      </c>
      <c r="C68" s="65">
        <f>A124854834C_Latest</f>
        <v>435.48500000000001</v>
      </c>
    </row>
    <row r="69" spans="2:3" ht="15" customHeight="1">
      <c r="B69" s="64" t="s">
        <v>201</v>
      </c>
      <c r="C69" s="65">
        <f>A124854758L_Latest</f>
        <v>934.90800000000002</v>
      </c>
    </row>
    <row r="70" spans="2:3" ht="15" customHeight="1">
      <c r="B70" s="64" t="s">
        <v>202</v>
      </c>
      <c r="C70" s="65">
        <f>A124854898R_Latest</f>
        <v>1135.816</v>
      </c>
    </row>
    <row r="71" spans="2:3" ht="15" customHeight="1">
      <c r="B71" s="69" t="s">
        <v>213</v>
      </c>
      <c r="C71" s="65">
        <f>A124854902V_Latest</f>
        <v>3417.924</v>
      </c>
    </row>
    <row r="72" spans="2:3" ht="15" customHeight="1">
      <c r="B72" s="64"/>
      <c r="C72" s="64"/>
    </row>
    <row r="73" spans="2:3" ht="15" customHeight="1">
      <c r="B73" s="85" t="s">
        <v>214</v>
      </c>
      <c r="C73" s="85"/>
    </row>
    <row r="74" spans="2:3" ht="15" customHeight="1">
      <c r="B74" s="53" t="s">
        <v>215</v>
      </c>
      <c r="C74" s="53"/>
    </row>
    <row r="75" spans="2:3" ht="15" customHeight="1">
      <c r="B75" s="60" t="s">
        <v>195</v>
      </c>
      <c r="C75" s="65"/>
    </row>
    <row r="76" spans="2:3" ht="15" customHeight="1">
      <c r="B76" s="64" t="s">
        <v>216</v>
      </c>
      <c r="C76" s="65">
        <f>A124854838L_Latest</f>
        <v>4.2009999999999996</v>
      </c>
    </row>
    <row r="77" spans="2:3" ht="15" customHeight="1">
      <c r="B77" s="64" t="s">
        <v>217</v>
      </c>
      <c r="C77" s="65">
        <f>A124854942L_Latest</f>
        <v>36.250999999999998</v>
      </c>
    </row>
    <row r="78" spans="2:3" ht="15" customHeight="1">
      <c r="B78" s="64" t="s">
        <v>218</v>
      </c>
      <c r="C78" s="65">
        <f>A124855030R_Latest</f>
        <v>37.311999999999998</v>
      </c>
    </row>
    <row r="79" spans="2:3" ht="15" customHeight="1">
      <c r="B79" s="64" t="s">
        <v>219</v>
      </c>
      <c r="C79" s="65">
        <f>A124854726V_Latest</f>
        <v>6.9450000000000003</v>
      </c>
    </row>
    <row r="80" spans="2:3" ht="15" customHeight="1">
      <c r="B80" s="68" t="s">
        <v>203</v>
      </c>
      <c r="C80" s="65">
        <f>A124854794W_Latest</f>
        <v>84.707999999999998</v>
      </c>
    </row>
    <row r="81" spans="2:3" ht="15" customHeight="1">
      <c r="B81" s="64"/>
      <c r="C81" s="65"/>
    </row>
    <row r="82" spans="2:3" ht="15" customHeight="1">
      <c r="B82" s="60" t="s">
        <v>204</v>
      </c>
      <c r="C82" s="65"/>
    </row>
    <row r="83" spans="2:3" ht="15" customHeight="1">
      <c r="B83" s="64" t="s">
        <v>216</v>
      </c>
      <c r="C83" s="65">
        <f>A124854730K_Latest</f>
        <v>4.0380000000000003</v>
      </c>
    </row>
    <row r="84" spans="2:3" ht="15" customHeight="1">
      <c r="B84" s="64" t="s">
        <v>217</v>
      </c>
      <c r="C84" s="65">
        <f>A124854990F_Latest</f>
        <v>19.442</v>
      </c>
    </row>
    <row r="85" spans="2:3" ht="15" customHeight="1">
      <c r="B85" s="64" t="s">
        <v>218</v>
      </c>
      <c r="C85" s="65">
        <f>A124854842C_Latest</f>
        <v>28.062000000000001</v>
      </c>
    </row>
    <row r="86" spans="2:3" ht="15" customHeight="1">
      <c r="B86" s="64" t="s">
        <v>219</v>
      </c>
      <c r="C86" s="65">
        <f>A124854762C_Latest</f>
        <v>7.1760000000000002</v>
      </c>
    </row>
    <row r="87" spans="2:3" ht="15" customHeight="1">
      <c r="B87" s="68" t="s">
        <v>205</v>
      </c>
      <c r="C87" s="65">
        <f>A124854946W_Latest</f>
        <v>58.718000000000004</v>
      </c>
    </row>
    <row r="88" spans="2:3" ht="15" customHeight="1">
      <c r="B88" s="64"/>
      <c r="C88" s="65"/>
    </row>
    <row r="89" spans="2:3" ht="15" customHeight="1">
      <c r="B89" s="64" t="s">
        <v>206</v>
      </c>
      <c r="C89" s="65"/>
    </row>
    <row r="90" spans="2:3" ht="15" customHeight="1">
      <c r="B90" s="64" t="s">
        <v>216</v>
      </c>
      <c r="C90" s="65">
        <f>A124854994R_Latest</f>
        <v>8.2390000000000008</v>
      </c>
    </row>
    <row r="91" spans="2:3" ht="15" customHeight="1">
      <c r="B91" s="64" t="s">
        <v>217</v>
      </c>
      <c r="C91" s="65">
        <f>A124854998X_Latest</f>
        <v>55.692999999999998</v>
      </c>
    </row>
    <row r="92" spans="2:3" ht="15" customHeight="1">
      <c r="B92" s="64" t="s">
        <v>218</v>
      </c>
      <c r="C92" s="65">
        <f>A124855038J_Latest</f>
        <v>65.373999999999995</v>
      </c>
    </row>
    <row r="93" spans="2:3" ht="15" customHeight="1">
      <c r="B93" s="64" t="s">
        <v>219</v>
      </c>
      <c r="C93" s="65">
        <f>A124855042X_Latest</f>
        <v>14.121</v>
      </c>
    </row>
    <row r="94" spans="2:3" ht="15" customHeight="1">
      <c r="B94" s="68" t="s">
        <v>207</v>
      </c>
      <c r="C94" s="65">
        <f>A124854734V_Latest</f>
        <v>143.42599999999999</v>
      </c>
    </row>
    <row r="95" spans="2:3" ht="15" customHeight="1">
      <c r="B95" s="64"/>
      <c r="C95" s="65"/>
    </row>
    <row r="96" spans="2:3" ht="15" customHeight="1">
      <c r="B96" s="64" t="s">
        <v>208</v>
      </c>
      <c r="C96" s="65"/>
    </row>
    <row r="97" spans="2:3" ht="15" customHeight="1">
      <c r="B97" s="64" t="s">
        <v>216</v>
      </c>
      <c r="C97" s="65">
        <f>A124854770C_Latest</f>
        <v>2.8490000000000002</v>
      </c>
    </row>
    <row r="98" spans="2:3" ht="15" customHeight="1">
      <c r="B98" s="64" t="s">
        <v>217</v>
      </c>
      <c r="C98" s="65">
        <f>A124854738C_Latest</f>
        <v>3.2810000000000001</v>
      </c>
    </row>
    <row r="99" spans="2:3" ht="15" customHeight="1">
      <c r="B99" s="64" t="s">
        <v>218</v>
      </c>
      <c r="C99" s="65">
        <f>A124855046J_Latest</f>
        <v>6.242</v>
      </c>
    </row>
    <row r="100" spans="2:3" ht="15" customHeight="1">
      <c r="B100" s="64" t="s">
        <v>219</v>
      </c>
      <c r="C100" s="65">
        <f>A124855050X_Latest</f>
        <v>0.63300000000000001</v>
      </c>
    </row>
    <row r="101" spans="2:3" ht="15" customHeight="1">
      <c r="B101" s="68" t="s">
        <v>209</v>
      </c>
      <c r="C101" s="65">
        <f>A124854914C_Latest</f>
        <v>13.005000000000001</v>
      </c>
    </row>
    <row r="102" spans="2:3" ht="15" customHeight="1">
      <c r="B102" s="64"/>
      <c r="C102" s="65"/>
    </row>
    <row r="103" spans="2:3" ht="15" customHeight="1">
      <c r="B103" s="64" t="s">
        <v>210</v>
      </c>
      <c r="C103" s="65"/>
    </row>
    <row r="104" spans="2:3" ht="15" customHeight="1">
      <c r="B104" s="64" t="s">
        <v>216</v>
      </c>
      <c r="C104" s="65">
        <f>A124854918L_Latest</f>
        <v>2.6480000000000001</v>
      </c>
    </row>
    <row r="105" spans="2:3" ht="15" customHeight="1">
      <c r="B105" s="64" t="s">
        <v>217</v>
      </c>
      <c r="C105" s="65">
        <f>A124854742V_Latest</f>
        <v>20.393000000000001</v>
      </c>
    </row>
    <row r="106" spans="2:3" ht="15" customHeight="1">
      <c r="B106" s="64" t="s">
        <v>218</v>
      </c>
      <c r="C106" s="65">
        <f>A124854802K_Latest</f>
        <v>41.454999999999998</v>
      </c>
    </row>
    <row r="107" spans="2:3" ht="15" customHeight="1">
      <c r="B107" s="64" t="s">
        <v>219</v>
      </c>
      <c r="C107" s="65">
        <f>A124854922C_Latest</f>
        <v>118.083</v>
      </c>
    </row>
    <row r="108" spans="2:3" ht="15" customHeight="1">
      <c r="B108" s="68" t="s">
        <v>211</v>
      </c>
      <c r="C108" s="65">
        <f>A124854958F_Latest</f>
        <v>182.58</v>
      </c>
    </row>
    <row r="109" spans="2:3" ht="15" customHeight="1">
      <c r="B109" s="69"/>
      <c r="C109" s="65"/>
    </row>
    <row r="110" spans="2:3" ht="15" customHeight="1">
      <c r="B110" s="64" t="s">
        <v>212</v>
      </c>
      <c r="C110" s="65"/>
    </row>
    <row r="111" spans="2:3" ht="15" customHeight="1">
      <c r="B111" s="64" t="s">
        <v>216</v>
      </c>
      <c r="C111" s="65">
        <f>A124854806V_Latest</f>
        <v>13.736000000000001</v>
      </c>
    </row>
    <row r="112" spans="2:3" ht="15" customHeight="1">
      <c r="B112" s="64" t="s">
        <v>217</v>
      </c>
      <c r="C112" s="65">
        <f>A124854858W_Latest</f>
        <v>80.013999999999996</v>
      </c>
    </row>
    <row r="113" spans="2:3" ht="15" customHeight="1">
      <c r="B113" s="64" t="s">
        <v>218</v>
      </c>
      <c r="C113" s="65">
        <f>A124854862L_Latest</f>
        <v>114.88200000000001</v>
      </c>
    </row>
    <row r="114" spans="2:3" ht="15" customHeight="1">
      <c r="B114" s="64" t="s">
        <v>219</v>
      </c>
      <c r="C114" s="65">
        <f>A124854774L_Latest</f>
        <v>133.351</v>
      </c>
    </row>
    <row r="115" spans="2:3" ht="15" customHeight="1">
      <c r="B115" s="69" t="s">
        <v>220</v>
      </c>
      <c r="C115" s="65">
        <f>A124855006R_Latest</f>
        <v>341.983</v>
      </c>
    </row>
    <row r="116" spans="2:3" ht="15" customHeight="1">
      <c r="B116" s="74"/>
      <c r="C116" s="74"/>
    </row>
    <row r="117" spans="2:3" ht="15" customHeight="1">
      <c r="B117" s="75" t="s">
        <v>221</v>
      </c>
      <c r="C117" s="75"/>
    </row>
  </sheetData>
  <mergeCells count="5">
    <mergeCell ref="B5:L5"/>
    <mergeCell ref="B6:L6"/>
    <mergeCell ref="A8:H8"/>
    <mergeCell ref="B11:C11"/>
    <mergeCell ref="B73:C73"/>
  </mergeCells>
  <hyperlinks>
    <hyperlink ref="B117" r:id="rId1" display="© Commonwealth of Australia 2015" xr:uid="{E3352505-C0A7-4259-8DB9-9F850FB11F57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92B8-756D-4A83-9626-F1B019823541}">
  <sheetPr>
    <pageSetUpPr fitToPage="1"/>
  </sheetPr>
  <dimension ref="A1:L117"/>
  <sheetViews>
    <sheetView zoomScaleNormal="100" workbookViewId="0">
      <pane ySplit="10" topLeftCell="A11" activePane="bottomLeft" state="frozen"/>
      <selection activeCell="B61" sqref="B61"/>
      <selection pane="bottomLeft" activeCell="C12" sqref="C12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168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81" t="str">
        <f>Contents!B5</f>
        <v>6224.0.55.001 Labour Force Status of Families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95" customHeight="1">
      <c r="A6" s="31"/>
      <c r="B6" s="82" t="str">
        <f>Contents!B6</f>
        <v>Table 10. Families with no dependent children by characteristics of wives, partners and mothers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3" t="str">
        <f>Contents!C12</f>
        <v>Table 10.2 - Time Series IDs</v>
      </c>
      <c r="B8" s="83"/>
      <c r="C8" s="83"/>
      <c r="D8" s="83"/>
      <c r="E8" s="83"/>
      <c r="F8" s="83"/>
      <c r="G8" s="83"/>
      <c r="H8" s="83"/>
      <c r="I8" s="34"/>
      <c r="J8" s="35"/>
      <c r="K8" s="36"/>
      <c r="L8" s="36"/>
    </row>
    <row r="9" spans="1:12">
      <c r="A9" s="37"/>
      <c r="B9" s="38"/>
      <c r="C9" s="39">
        <v>44348</v>
      </c>
      <c r="D9" s="40"/>
      <c r="E9" s="40"/>
      <c r="F9" s="41"/>
      <c r="G9" s="42"/>
      <c r="H9" s="43"/>
      <c r="I9" s="44"/>
      <c r="J9" s="45"/>
      <c r="K9" s="45"/>
      <c r="L9" s="45"/>
    </row>
    <row r="10" spans="1:12">
      <c r="A10" s="37"/>
      <c r="B10" s="46"/>
      <c r="C10" s="47"/>
      <c r="D10" s="48"/>
      <c r="E10" s="48"/>
      <c r="F10" s="49"/>
      <c r="G10" s="50"/>
      <c r="H10" s="50"/>
      <c r="I10" s="50"/>
      <c r="J10" s="45"/>
      <c r="K10" s="45"/>
      <c r="L10" s="45"/>
    </row>
    <row r="11" spans="1:12" ht="15" customHeight="1">
      <c r="A11" s="51"/>
      <c r="B11" s="84" t="s">
        <v>193</v>
      </c>
      <c r="C11" s="84"/>
      <c r="D11" s="48"/>
      <c r="E11" s="48"/>
      <c r="F11" s="49"/>
      <c r="G11" s="50"/>
      <c r="H11" s="50"/>
      <c r="I11" s="50"/>
      <c r="J11" s="45"/>
      <c r="K11" s="45"/>
      <c r="L11" s="45"/>
    </row>
    <row r="12" spans="1:12">
      <c r="A12" s="52"/>
      <c r="B12" s="53" t="s">
        <v>194</v>
      </c>
      <c r="C12" s="54"/>
      <c r="E12" s="58"/>
    </row>
    <row r="13" spans="1:12">
      <c r="A13" s="59"/>
      <c r="B13" s="60" t="s">
        <v>195</v>
      </c>
      <c r="E13" s="63"/>
    </row>
    <row r="14" spans="1:12">
      <c r="A14" s="59"/>
      <c r="B14" s="64" t="s">
        <v>196</v>
      </c>
      <c r="C14" s="19" t="s">
        <v>90</v>
      </c>
      <c r="E14" s="67"/>
    </row>
    <row r="15" spans="1:12">
      <c r="A15" s="59"/>
      <c r="B15" s="64" t="s">
        <v>197</v>
      </c>
      <c r="C15" s="19" t="s">
        <v>91</v>
      </c>
      <c r="E15" s="45"/>
    </row>
    <row r="16" spans="1:12">
      <c r="A16" s="59"/>
      <c r="B16" s="64" t="s">
        <v>198</v>
      </c>
      <c r="C16" s="19" t="s">
        <v>92</v>
      </c>
      <c r="E16" s="45"/>
    </row>
    <row r="17" spans="1:5" ht="15" customHeight="1">
      <c r="A17" s="59"/>
      <c r="B17" s="64" t="s">
        <v>199</v>
      </c>
      <c r="C17" s="19" t="s">
        <v>93</v>
      </c>
      <c r="E17" s="45"/>
    </row>
    <row r="18" spans="1:5">
      <c r="A18" s="59"/>
      <c r="B18" s="64" t="s">
        <v>200</v>
      </c>
      <c r="C18" s="19" t="s">
        <v>94</v>
      </c>
      <c r="E18" s="45"/>
    </row>
    <row r="19" spans="1:5">
      <c r="A19" s="59"/>
      <c r="B19" s="64" t="s">
        <v>201</v>
      </c>
      <c r="C19" s="19" t="s">
        <v>95</v>
      </c>
      <c r="E19" s="45"/>
    </row>
    <row r="20" spans="1:5">
      <c r="A20" s="59"/>
      <c r="B20" s="64" t="s">
        <v>202</v>
      </c>
      <c r="C20" s="19" t="s">
        <v>96</v>
      </c>
      <c r="E20" s="45"/>
    </row>
    <row r="21" spans="1:5">
      <c r="A21" s="59"/>
      <c r="B21" s="68" t="s">
        <v>203</v>
      </c>
      <c r="C21" s="19" t="s">
        <v>97</v>
      </c>
      <c r="E21" s="45"/>
    </row>
    <row r="22" spans="1:5">
      <c r="A22" s="59"/>
      <c r="B22" s="69"/>
      <c r="C22" s="65"/>
      <c r="E22" s="45"/>
    </row>
    <row r="23" spans="1:5">
      <c r="A23" s="59"/>
      <c r="B23" s="60" t="s">
        <v>204</v>
      </c>
      <c r="C23" s="65"/>
      <c r="E23" s="45"/>
    </row>
    <row r="24" spans="1:5">
      <c r="A24" s="59"/>
      <c r="B24" s="64" t="s">
        <v>196</v>
      </c>
      <c r="C24" s="19" t="s">
        <v>98</v>
      </c>
      <c r="E24" s="45"/>
    </row>
    <row r="25" spans="1:5">
      <c r="A25" s="59"/>
      <c r="B25" s="64" t="s">
        <v>197</v>
      </c>
      <c r="C25" s="19" t="s">
        <v>99</v>
      </c>
      <c r="E25" s="66"/>
    </row>
    <row r="26" spans="1:5">
      <c r="A26" s="59"/>
      <c r="B26" s="64" t="s">
        <v>198</v>
      </c>
      <c r="C26" s="19" t="s">
        <v>100</v>
      </c>
      <c r="E26" s="66"/>
    </row>
    <row r="27" spans="1:5">
      <c r="A27" s="59"/>
      <c r="B27" s="64" t="s">
        <v>199</v>
      </c>
      <c r="C27" s="19" t="s">
        <v>101</v>
      </c>
      <c r="E27" s="66"/>
    </row>
    <row r="28" spans="1:5">
      <c r="A28" s="59"/>
      <c r="B28" s="64" t="s">
        <v>200</v>
      </c>
      <c r="C28" s="19" t="s">
        <v>102</v>
      </c>
      <c r="E28" s="66"/>
    </row>
    <row r="29" spans="1:5">
      <c r="A29" s="59"/>
      <c r="B29" s="64" t="s">
        <v>201</v>
      </c>
      <c r="C29" s="19" t="s">
        <v>103</v>
      </c>
      <c r="E29" s="66"/>
    </row>
    <row r="30" spans="1:5">
      <c r="A30" s="59"/>
      <c r="B30" s="64" t="s">
        <v>202</v>
      </c>
      <c r="C30" s="19" t="s">
        <v>104</v>
      </c>
      <c r="E30" s="66"/>
    </row>
    <row r="31" spans="1:5">
      <c r="A31" s="59"/>
      <c r="B31" s="68" t="s">
        <v>205</v>
      </c>
      <c r="C31" s="19" t="s">
        <v>105</v>
      </c>
      <c r="E31" s="66"/>
    </row>
    <row r="32" spans="1:5">
      <c r="A32" s="59"/>
      <c r="B32" s="64"/>
      <c r="E32" s="66"/>
    </row>
    <row r="33" spans="1:5" ht="15" customHeight="1">
      <c r="A33" s="59"/>
      <c r="B33" s="64" t="s">
        <v>206</v>
      </c>
      <c r="C33" s="65"/>
      <c r="E33" s="66"/>
    </row>
    <row r="34" spans="1:5">
      <c r="A34" s="59"/>
      <c r="B34" s="64" t="s">
        <v>196</v>
      </c>
      <c r="C34" s="19" t="s">
        <v>106</v>
      </c>
      <c r="E34" s="66"/>
    </row>
    <row r="35" spans="1:5">
      <c r="A35" s="70"/>
      <c r="B35" s="64" t="s">
        <v>197</v>
      </c>
      <c r="C35" s="19" t="s">
        <v>107</v>
      </c>
      <c r="E35" s="45"/>
    </row>
    <row r="36" spans="1:5">
      <c r="A36" s="45"/>
      <c r="B36" s="64" t="s">
        <v>198</v>
      </c>
      <c r="C36" s="19" t="s">
        <v>108</v>
      </c>
      <c r="E36" s="45"/>
    </row>
    <row r="37" spans="1:5">
      <c r="A37" s="30"/>
      <c r="B37" s="64" t="s">
        <v>199</v>
      </c>
      <c r="C37" s="19" t="s">
        <v>109</v>
      </c>
      <c r="E37" s="45"/>
    </row>
    <row r="38" spans="1:5" ht="15" customHeight="1">
      <c r="B38" s="64" t="s">
        <v>200</v>
      </c>
      <c r="C38" s="19" t="s">
        <v>110</v>
      </c>
    </row>
    <row r="39" spans="1:5" ht="15" customHeight="1">
      <c r="B39" s="64" t="s">
        <v>201</v>
      </c>
      <c r="C39" s="19" t="s">
        <v>111</v>
      </c>
    </row>
    <row r="40" spans="1:5" ht="15" customHeight="1">
      <c r="B40" s="64" t="s">
        <v>202</v>
      </c>
      <c r="C40" s="19" t="s">
        <v>112</v>
      </c>
    </row>
    <row r="41" spans="1:5" ht="15" customHeight="1">
      <c r="B41" s="68" t="s">
        <v>207</v>
      </c>
      <c r="C41" s="19" t="s">
        <v>113</v>
      </c>
    </row>
    <row r="42" spans="1:5" ht="15" customHeight="1">
      <c r="B42" s="64"/>
      <c r="C42" s="65"/>
    </row>
    <row r="43" spans="1:5" ht="15" customHeight="1">
      <c r="B43" s="64" t="s">
        <v>208</v>
      </c>
      <c r="C43" s="65"/>
    </row>
    <row r="44" spans="1:5" ht="15" customHeight="1">
      <c r="B44" s="64" t="s">
        <v>196</v>
      </c>
      <c r="C44" s="19" t="s">
        <v>114</v>
      </c>
    </row>
    <row r="45" spans="1:5" ht="15" customHeight="1">
      <c r="B45" s="64" t="s">
        <v>197</v>
      </c>
      <c r="C45" s="19" t="s">
        <v>115</v>
      </c>
    </row>
    <row r="46" spans="1:5" ht="15" customHeight="1">
      <c r="B46" s="64" t="s">
        <v>198</v>
      </c>
      <c r="C46" s="19" t="s">
        <v>116</v>
      </c>
    </row>
    <row r="47" spans="1:5" ht="15" customHeight="1">
      <c r="B47" s="64" t="s">
        <v>199</v>
      </c>
      <c r="C47" s="19" t="s">
        <v>117</v>
      </c>
    </row>
    <row r="48" spans="1:5" ht="15" customHeight="1">
      <c r="B48" s="64" t="s">
        <v>200</v>
      </c>
      <c r="C48" s="19" t="s">
        <v>118</v>
      </c>
    </row>
    <row r="49" spans="2:4" ht="15" customHeight="1">
      <c r="B49" s="64" t="s">
        <v>201</v>
      </c>
      <c r="C49" s="19" t="s">
        <v>119</v>
      </c>
    </row>
    <row r="50" spans="2:4" ht="15" customHeight="1">
      <c r="B50" s="64" t="s">
        <v>202</v>
      </c>
      <c r="C50" s="19" t="s">
        <v>120</v>
      </c>
    </row>
    <row r="51" spans="2:4" ht="15" customHeight="1">
      <c r="B51" s="68" t="s">
        <v>209</v>
      </c>
      <c r="C51" s="19" t="s">
        <v>121</v>
      </c>
    </row>
    <row r="52" spans="2:4" ht="15" customHeight="1">
      <c r="B52" s="64"/>
    </row>
    <row r="53" spans="2:4" ht="15" customHeight="1">
      <c r="B53" s="64" t="s">
        <v>210</v>
      </c>
    </row>
    <row r="54" spans="2:4" ht="15" customHeight="1">
      <c r="B54" s="64" t="s">
        <v>196</v>
      </c>
      <c r="C54" s="19" t="s">
        <v>122</v>
      </c>
    </row>
    <row r="55" spans="2:4" ht="15" customHeight="1">
      <c r="B55" s="64" t="s">
        <v>197</v>
      </c>
      <c r="C55" s="19" t="s">
        <v>123</v>
      </c>
    </row>
    <row r="56" spans="2:4" ht="15" customHeight="1">
      <c r="B56" s="64" t="s">
        <v>198</v>
      </c>
      <c r="C56" s="19" t="s">
        <v>124</v>
      </c>
    </row>
    <row r="57" spans="2:4" ht="15" customHeight="1">
      <c r="B57" s="64" t="s">
        <v>199</v>
      </c>
      <c r="C57" s="19" t="s">
        <v>125</v>
      </c>
    </row>
    <row r="58" spans="2:4" ht="15" customHeight="1">
      <c r="B58" s="64" t="s">
        <v>200</v>
      </c>
      <c r="C58" s="19" t="s">
        <v>126</v>
      </c>
    </row>
    <row r="59" spans="2:4" ht="15" customHeight="1">
      <c r="B59" s="64" t="s">
        <v>201</v>
      </c>
      <c r="C59" s="19" t="s">
        <v>127</v>
      </c>
    </row>
    <row r="60" spans="2:4" ht="15" customHeight="1">
      <c r="B60" s="64" t="s">
        <v>202</v>
      </c>
      <c r="C60" s="19" t="s">
        <v>128</v>
      </c>
    </row>
    <row r="61" spans="2:4" ht="15" customHeight="1">
      <c r="B61" s="68" t="s">
        <v>211</v>
      </c>
      <c r="C61" s="19" t="s">
        <v>129</v>
      </c>
    </row>
    <row r="62" spans="2:4" ht="15" customHeight="1">
      <c r="B62" s="69"/>
      <c r="D62" s="65"/>
    </row>
    <row r="63" spans="2:4" ht="15" customHeight="1">
      <c r="B63" s="64" t="s">
        <v>212</v>
      </c>
      <c r="D63" s="65"/>
    </row>
    <row r="64" spans="2:4" ht="15" customHeight="1">
      <c r="B64" s="64" t="s">
        <v>196</v>
      </c>
      <c r="C64" s="19" t="s">
        <v>130</v>
      </c>
    </row>
    <row r="65" spans="2:3" ht="15" customHeight="1">
      <c r="B65" s="64" t="s">
        <v>197</v>
      </c>
      <c r="C65" s="19" t="s">
        <v>131</v>
      </c>
    </row>
    <row r="66" spans="2:3" ht="15" customHeight="1">
      <c r="B66" s="64" t="s">
        <v>198</v>
      </c>
      <c r="C66" s="19" t="s">
        <v>132</v>
      </c>
    </row>
    <row r="67" spans="2:3" ht="15" customHeight="1">
      <c r="B67" s="64" t="s">
        <v>199</v>
      </c>
      <c r="C67" s="19" t="s">
        <v>133</v>
      </c>
    </row>
    <row r="68" spans="2:3" ht="15" customHeight="1">
      <c r="B68" s="64" t="s">
        <v>200</v>
      </c>
      <c r="C68" s="19" t="s">
        <v>134</v>
      </c>
    </row>
    <row r="69" spans="2:3" ht="15" customHeight="1">
      <c r="B69" s="64" t="s">
        <v>201</v>
      </c>
      <c r="C69" s="19" t="s">
        <v>135</v>
      </c>
    </row>
    <row r="70" spans="2:3" ht="15" customHeight="1">
      <c r="B70" s="64" t="s">
        <v>202</v>
      </c>
      <c r="C70" s="19" t="s">
        <v>136</v>
      </c>
    </row>
    <row r="71" spans="2:3" ht="15" customHeight="1">
      <c r="B71" s="69" t="s">
        <v>213</v>
      </c>
      <c r="C71" s="19" t="s">
        <v>137</v>
      </c>
    </row>
    <row r="72" spans="2:3" ht="15" customHeight="1">
      <c r="B72" s="64"/>
      <c r="C72" s="64"/>
    </row>
    <row r="73" spans="2:3" ht="15" customHeight="1">
      <c r="B73" s="85" t="s">
        <v>214</v>
      </c>
      <c r="C73" s="85"/>
    </row>
    <row r="74" spans="2:3" ht="15" customHeight="1">
      <c r="B74" s="53" t="s">
        <v>215</v>
      </c>
      <c r="C74" s="53"/>
    </row>
    <row r="75" spans="2:3" ht="15" customHeight="1">
      <c r="B75" s="60" t="s">
        <v>195</v>
      </c>
      <c r="C75" s="64"/>
    </row>
    <row r="76" spans="2:3" ht="15" customHeight="1">
      <c r="B76" s="64" t="s">
        <v>216</v>
      </c>
      <c r="C76" s="19" t="s">
        <v>138</v>
      </c>
    </row>
    <row r="77" spans="2:3" ht="15" customHeight="1">
      <c r="B77" s="64" t="s">
        <v>217</v>
      </c>
      <c r="C77" s="19" t="s">
        <v>139</v>
      </c>
    </row>
    <row r="78" spans="2:3" ht="15" customHeight="1">
      <c r="B78" s="64" t="s">
        <v>218</v>
      </c>
      <c r="C78" s="19" t="s">
        <v>140</v>
      </c>
    </row>
    <row r="79" spans="2:3" ht="15" customHeight="1">
      <c r="B79" s="64" t="s">
        <v>219</v>
      </c>
      <c r="C79" s="19" t="s">
        <v>141</v>
      </c>
    </row>
    <row r="80" spans="2:3" ht="15" customHeight="1">
      <c r="B80" s="68" t="s">
        <v>203</v>
      </c>
      <c r="C80" s="19" t="s">
        <v>142</v>
      </c>
    </row>
    <row r="81" spans="2:4" ht="15" customHeight="1">
      <c r="B81" s="64"/>
      <c r="C81" s="65"/>
    </row>
    <row r="82" spans="2:4" ht="15" customHeight="1">
      <c r="B82" s="60" t="s">
        <v>204</v>
      </c>
      <c r="C82" s="65"/>
    </row>
    <row r="83" spans="2:4" ht="15" customHeight="1">
      <c r="B83" s="64" t="s">
        <v>216</v>
      </c>
      <c r="C83" s="19" t="s">
        <v>143</v>
      </c>
    </row>
    <row r="84" spans="2:4" ht="15" customHeight="1">
      <c r="B84" s="64" t="s">
        <v>217</v>
      </c>
      <c r="C84" s="19" t="s">
        <v>144</v>
      </c>
    </row>
    <row r="85" spans="2:4" ht="15" customHeight="1">
      <c r="B85" s="64" t="s">
        <v>218</v>
      </c>
      <c r="C85" s="19" t="s">
        <v>145</v>
      </c>
    </row>
    <row r="86" spans="2:4" ht="15" customHeight="1">
      <c r="B86" s="64" t="s">
        <v>219</v>
      </c>
      <c r="C86" s="19" t="s">
        <v>146</v>
      </c>
    </row>
    <row r="87" spans="2:4" ht="15" customHeight="1">
      <c r="B87" s="68" t="s">
        <v>205</v>
      </c>
      <c r="C87" s="19" t="s">
        <v>147</v>
      </c>
    </row>
    <row r="88" spans="2:4" ht="15" customHeight="1">
      <c r="B88" s="64"/>
      <c r="C88" s="65"/>
    </row>
    <row r="89" spans="2:4" ht="15" customHeight="1">
      <c r="B89" s="64" t="s">
        <v>206</v>
      </c>
      <c r="C89" s="65"/>
    </row>
    <row r="90" spans="2:4" ht="15" customHeight="1">
      <c r="B90" s="64" t="s">
        <v>216</v>
      </c>
      <c r="C90" s="19" t="s">
        <v>148</v>
      </c>
    </row>
    <row r="91" spans="2:4" ht="15" customHeight="1">
      <c r="B91" s="64" t="s">
        <v>217</v>
      </c>
      <c r="C91" s="19" t="s">
        <v>149</v>
      </c>
    </row>
    <row r="92" spans="2:4" ht="15" customHeight="1">
      <c r="B92" s="64" t="s">
        <v>218</v>
      </c>
      <c r="C92" s="19" t="s">
        <v>150</v>
      </c>
    </row>
    <row r="93" spans="2:4" ht="15" customHeight="1">
      <c r="B93" s="64" t="s">
        <v>219</v>
      </c>
      <c r="C93" s="19" t="s">
        <v>151</v>
      </c>
    </row>
    <row r="94" spans="2:4" ht="15" customHeight="1">
      <c r="B94" s="68" t="s">
        <v>207</v>
      </c>
      <c r="C94" s="19" t="s">
        <v>152</v>
      </c>
    </row>
    <row r="95" spans="2:4" ht="15" customHeight="1">
      <c r="B95" s="64"/>
      <c r="D95" s="65"/>
    </row>
    <row r="96" spans="2:4" ht="15" customHeight="1">
      <c r="B96" s="64" t="s">
        <v>208</v>
      </c>
    </row>
    <row r="97" spans="2:4" ht="15" customHeight="1">
      <c r="B97" s="64" t="s">
        <v>216</v>
      </c>
      <c r="C97" s="19" t="s">
        <v>153</v>
      </c>
    </row>
    <row r="98" spans="2:4" ht="15" customHeight="1">
      <c r="B98" s="64" t="s">
        <v>217</v>
      </c>
      <c r="C98" s="19" t="s">
        <v>154</v>
      </c>
    </row>
    <row r="99" spans="2:4" ht="15" customHeight="1">
      <c r="B99" s="64" t="s">
        <v>218</v>
      </c>
      <c r="C99" s="19" t="s">
        <v>155</v>
      </c>
    </row>
    <row r="100" spans="2:4" ht="15" customHeight="1">
      <c r="B100" s="64" t="s">
        <v>219</v>
      </c>
      <c r="C100" s="19" t="s">
        <v>156</v>
      </c>
    </row>
    <row r="101" spans="2:4" ht="15" customHeight="1">
      <c r="B101" s="68" t="s">
        <v>209</v>
      </c>
      <c r="C101" s="19" t="s">
        <v>157</v>
      </c>
    </row>
    <row r="102" spans="2:4" ht="15" customHeight="1">
      <c r="B102" s="64"/>
      <c r="D102" s="65"/>
    </row>
    <row r="103" spans="2:4" ht="15" customHeight="1">
      <c r="B103" s="64" t="s">
        <v>210</v>
      </c>
      <c r="D103" s="65"/>
    </row>
    <row r="104" spans="2:4" ht="15" customHeight="1">
      <c r="B104" s="64" t="s">
        <v>216</v>
      </c>
      <c r="C104" s="19" t="s">
        <v>158</v>
      </c>
    </row>
    <row r="105" spans="2:4" ht="15" customHeight="1">
      <c r="B105" s="64" t="s">
        <v>217</v>
      </c>
      <c r="C105" s="19" t="s">
        <v>159</v>
      </c>
    </row>
    <row r="106" spans="2:4" ht="15" customHeight="1">
      <c r="B106" s="64" t="s">
        <v>218</v>
      </c>
      <c r="C106" s="19" t="s">
        <v>160</v>
      </c>
    </row>
    <row r="107" spans="2:4" ht="15" customHeight="1">
      <c r="B107" s="64" t="s">
        <v>219</v>
      </c>
      <c r="C107" s="19" t="s">
        <v>161</v>
      </c>
    </row>
    <row r="108" spans="2:4" ht="15" customHeight="1">
      <c r="B108" s="68" t="s">
        <v>211</v>
      </c>
      <c r="C108" s="19" t="s">
        <v>162</v>
      </c>
    </row>
    <row r="109" spans="2:4" ht="15" customHeight="1">
      <c r="B109" s="69"/>
    </row>
    <row r="110" spans="2:4" ht="15" customHeight="1">
      <c r="B110" s="64" t="s">
        <v>212</v>
      </c>
      <c r="C110" s="65"/>
    </row>
    <row r="111" spans="2:4" ht="15" customHeight="1">
      <c r="B111" s="64" t="s">
        <v>216</v>
      </c>
      <c r="C111" s="19" t="s">
        <v>163</v>
      </c>
    </row>
    <row r="112" spans="2:4" ht="15" customHeight="1">
      <c r="B112" s="64" t="s">
        <v>217</v>
      </c>
      <c r="C112" s="19" t="s">
        <v>164</v>
      </c>
    </row>
    <row r="113" spans="2:3" ht="15" customHeight="1">
      <c r="B113" s="64" t="s">
        <v>218</v>
      </c>
      <c r="C113" s="19" t="s">
        <v>165</v>
      </c>
    </row>
    <row r="114" spans="2:3" ht="15" customHeight="1">
      <c r="B114" s="64" t="s">
        <v>219</v>
      </c>
      <c r="C114" s="19" t="s">
        <v>166</v>
      </c>
    </row>
    <row r="115" spans="2:3" ht="15" customHeight="1">
      <c r="B115" s="69" t="s">
        <v>220</v>
      </c>
      <c r="C115" s="19" t="s">
        <v>167</v>
      </c>
    </row>
    <row r="116" spans="2:3" ht="15" customHeight="1">
      <c r="B116" s="74"/>
      <c r="C116" s="74"/>
    </row>
    <row r="117" spans="2:3" ht="15" customHeight="1">
      <c r="B117" s="75" t="s">
        <v>221</v>
      </c>
      <c r="C117" s="75"/>
    </row>
  </sheetData>
  <mergeCells count="5">
    <mergeCell ref="B5:L5"/>
    <mergeCell ref="B6:L6"/>
    <mergeCell ref="A8:H8"/>
    <mergeCell ref="B11:C11"/>
    <mergeCell ref="B73:C73"/>
  </mergeCells>
  <hyperlinks>
    <hyperlink ref="B117" r:id="rId1" display="© Commonwealth of Australia 2015" xr:uid="{FA8D3357-96C7-46F7-8075-03A83FB2FF18}"/>
    <hyperlink ref="C14" location="A124854966F" display="A124854966F" xr:uid="{C0D9B02D-99C8-43AA-B8CE-8C5E6B81EFC2}"/>
    <hyperlink ref="C15" location="A124854878F" display="A124854878F" xr:uid="{D650DCB3-9A4C-4664-938C-8E78C8D01FB1}"/>
    <hyperlink ref="C16" location="A124854978R" display="A124854978R" xr:uid="{4223CDFF-01CC-429C-AD57-E9A46532CEA8}"/>
    <hyperlink ref="C17" location="A124854982F" display="A124854982F" xr:uid="{15B102FF-BC69-47C5-B56C-36B8B7B3C331}"/>
    <hyperlink ref="C18" location="A124854906C" display="A124854906C" xr:uid="{D35A70A2-DFC8-455C-8C1E-E6EF1A1A3AB9}"/>
    <hyperlink ref="C19" location="A124854910V" display="A124854910V" xr:uid="{16A4110A-679F-4C93-8016-053CA022A053}"/>
    <hyperlink ref="C20" location="A124854950L" display="A124854950L" xr:uid="{DFFF01DF-9C7A-4D62-8066-FC2131CA54A4}"/>
    <hyperlink ref="C21" location="A124854850C" display="A124854850C" xr:uid="{84592982-1A89-4CCE-8686-E46DDB67DE83}"/>
    <hyperlink ref="C24" location="A124855002F" display="A124855002F" xr:uid="{FBBB6BD9-E37A-4800-B724-8F96ABE83B3F}"/>
    <hyperlink ref="C25" location="A124854926L" display="A124854926L" xr:uid="{8660DC88-96D8-445C-B398-1179A2D5DE5B}"/>
    <hyperlink ref="C26" location="A124855010F" display="A124855010F" xr:uid="{12F4388F-8D3D-4759-A913-697EBDA53C21}"/>
    <hyperlink ref="C27" location="A124854810K" display="A124854810K" xr:uid="{DF9F1FD2-5DA4-4491-A375-2AC8B0ED828A}"/>
    <hyperlink ref="C28" location="A124854698W" display="A124854698W" xr:uid="{CDAF7F06-C39A-4AF7-96BB-97E2ADC40A85}"/>
    <hyperlink ref="C29" location="A124854746C" display="A124854746C" xr:uid="{01897395-6081-47FA-B951-7493589E71E8}"/>
    <hyperlink ref="C30" location="A124854866W" display="A124854866W" xr:uid="{5CD11D78-F855-4CFB-8EE7-EBBAEB1F0871}"/>
    <hyperlink ref="C31" location="A124854750V" display="A124854750V" xr:uid="{07E68D82-174B-497F-A9FE-7B4929A78534}"/>
    <hyperlink ref="C34" location="A124854870L" display="A124854870L" xr:uid="{6F3F9944-3C04-4807-980F-C9385C0E3EFD}"/>
    <hyperlink ref="C35" location="A124854874W" display="A124854874W" xr:uid="{E71A378A-E14A-4548-8E30-1BA52E47E7E3}"/>
    <hyperlink ref="C36" location="A124855014R" display="A124855014R" xr:uid="{BBFAE76E-9A39-40DE-A373-C6E81C055920}"/>
    <hyperlink ref="C37" location="A124854702A" display="A124854702A" xr:uid="{A92585CC-8E17-473B-882B-DEB028CDFC34}"/>
    <hyperlink ref="C38" location="A124854970W" display="A124854970W" xr:uid="{91724D5E-EBD6-47EF-8EFD-A622E40FC1ED}"/>
    <hyperlink ref="C39" location="A124854974F" display="A124854974F" xr:uid="{E3FA93F0-9E1D-401E-A3FE-8B871ADD02CA}"/>
    <hyperlink ref="C40" location="A124854706K" display="A124854706K" xr:uid="{119CA5A2-F312-473D-B73D-F344BE281CD5}"/>
    <hyperlink ref="C41" location="A124854814V" display="A124854814V" xr:uid="{58D8E597-A482-4E00-811E-37D3334AA6E7}"/>
    <hyperlink ref="C44" location="A124854882W" display="A124854882W" xr:uid="{FECB8855-9E7B-4658-9824-2DF93BFEEF1D}"/>
    <hyperlink ref="C45" location="A124855018X" display="A124855018X" xr:uid="{CD19E13A-B3ED-471B-AA5F-359362574BC0}"/>
    <hyperlink ref="C46" location="A124854710A" display="A124854710A" xr:uid="{60A4318A-4C27-433F-A8A3-4ADA91DC5FB9}"/>
    <hyperlink ref="C47" location="A124854930C" display="A124854930C" xr:uid="{86301017-14EE-48C8-A5A7-51CD37735CEB}"/>
    <hyperlink ref="C48" location="A124854934L" display="A124854934L" xr:uid="{ABC73860-91A5-49C3-979B-295901CBAFC2}"/>
    <hyperlink ref="C49" location="A124854778W" display="A124854778W" xr:uid="{47637621-CBC6-441A-8206-26DD4DB0A933}"/>
    <hyperlink ref="C50" location="A124854714K" display="A124854714K" xr:uid="{6CA5916D-19B8-4746-9768-EE93C7381219}"/>
    <hyperlink ref="C51" location="A124854818C" display="A124854818C" xr:uid="{31314628-A14D-4F1F-BFD1-5E44B588424F}"/>
    <hyperlink ref="C54" location="A124854754C" display="A124854754C" xr:uid="{309D2E39-7769-431D-B7FC-D3026B49E86D}"/>
    <hyperlink ref="C55" location="A124854822V" display="A124854822V" xr:uid="{0BA879A8-72D0-4FA0-B0E6-8E00B23C93B7}"/>
    <hyperlink ref="C56" location="A124854782L" display="A124854782L" xr:uid="{3C0E3F45-19F8-49E5-969F-5B13ECD51E54}"/>
    <hyperlink ref="C57" location="A124854826C" display="A124854826C" xr:uid="{10539242-BA2D-4AC0-8EE9-CFAD9563AF60}"/>
    <hyperlink ref="C58" location="A124854886F" display="A124854886F" xr:uid="{18D95CEB-D2B5-4FD7-B246-E8E747C30756}"/>
    <hyperlink ref="C59" location="A124854830V" display="A124854830V" xr:uid="{7A2DD52F-CA2C-4975-8310-49ECD91E9463}"/>
    <hyperlink ref="C60" location="A124854786W" display="A124854786W" xr:uid="{12C64146-39BA-41B8-A965-5F3FCC995A19}"/>
    <hyperlink ref="C61" location="A124854938W" display="A124854938W" xr:uid="{1EFC1EE1-EB72-4028-A51F-CAB0F6E9708D}"/>
    <hyperlink ref="C64" location="A124854890W" display="A124854890W" xr:uid="{9504DE23-301E-40A6-A1FD-C66B87D6BB99}"/>
    <hyperlink ref="C65" location="A124854894F" display="A124854894F" xr:uid="{4E9A4F19-11AE-4342-9FBA-55CEC56BF324}"/>
    <hyperlink ref="C66" location="A124855022R" display="A124855022R" xr:uid="{AB621B61-6D62-412C-B6CD-7E67FB97EDE9}"/>
    <hyperlink ref="C67" location="A124854718V" display="A124854718V" xr:uid="{FC0D7761-A35C-4993-9CDE-50C3198792EF}"/>
    <hyperlink ref="C68" location="A124854834C" display="A124854834C" xr:uid="{FB295D59-50B9-40EE-8901-DE7221746DCC}"/>
    <hyperlink ref="C69" location="A124854758L" display="A124854758L" xr:uid="{CEB9F589-AF09-4926-91E3-AAA6D14A7833}"/>
    <hyperlink ref="C70" location="A124854898R" display="A124854898R" xr:uid="{C4BB0F5E-22B1-43B1-A4B5-592890BAC31C}"/>
    <hyperlink ref="C71" location="A124854902V" display="A124854902V" xr:uid="{F57CC001-EEB0-4FE1-AFD8-6929C31FAE84}"/>
    <hyperlink ref="C76" location="A124854838L" display="A124854838L" xr:uid="{EF20DBAB-A903-4FD1-835D-217980D0EAC7}"/>
    <hyperlink ref="C77" location="A124854942L" display="A124854942L" xr:uid="{4C597840-EB82-4513-B390-AB9B99FD3A2A}"/>
    <hyperlink ref="C78" location="A124855030R" display="A124855030R" xr:uid="{65B2C109-7F9B-4E4A-85D3-76F89CA5D8C6}"/>
    <hyperlink ref="C79" location="A124854726V" display="A124854726V" xr:uid="{1D9650DA-963E-40B4-BD4D-333896268A4B}"/>
    <hyperlink ref="C80" location="A124854794W" display="A124854794W" xr:uid="{2799E8C3-9F72-4CA4-9492-C658FCE18755}"/>
    <hyperlink ref="C83" location="A124854730K" display="A124854730K" xr:uid="{B67BAA48-2B54-4BBD-B916-968DB554581F}"/>
    <hyperlink ref="C84" location="A124854990F" display="A124854990F" xr:uid="{B1E0CDC0-5919-4F56-B2A5-8E658A567EDA}"/>
    <hyperlink ref="C85" location="A124854842C" display="A124854842C" xr:uid="{01AD7C1F-5458-4AA9-83EC-014032A30613}"/>
    <hyperlink ref="C86" location="A124854762C" display="A124854762C" xr:uid="{8B847D9D-5E2D-4CEF-8785-1690A28B50AC}"/>
    <hyperlink ref="C87" location="A124854946W" display="A124854946W" xr:uid="{C00A9E0C-25A7-4C27-A9F0-5A94740D13A5}"/>
    <hyperlink ref="C90" location="A124854994R" display="A124854994R" xr:uid="{58D000F8-29D2-43FF-8467-2E9643CF1396}"/>
    <hyperlink ref="C91" location="A124854998X" display="A124854998X" xr:uid="{49CAF6D0-9111-4FD4-A080-BCC003638DB2}"/>
    <hyperlink ref="C92" location="A124855038J" display="A124855038J" xr:uid="{7A5A9330-343F-4F87-84EB-5E5E50B60DE4}"/>
    <hyperlink ref="C93" location="A124855042X" display="A124855042X" xr:uid="{4102C265-ADC6-41C7-8A4F-ABFE382824BD}"/>
    <hyperlink ref="C94" location="A124854734V" display="A124854734V" xr:uid="{ABC3904C-AF2B-4BFF-B65F-C509416AA9A9}"/>
    <hyperlink ref="C97" location="A124854770C" display="A124854770C" xr:uid="{924BC132-ECED-4367-ADEA-6CDFA97DC0A9}"/>
    <hyperlink ref="C98" location="A124854738C" display="A124854738C" xr:uid="{6C463C6B-8D82-4172-BF74-1D4971AA7F38}"/>
    <hyperlink ref="C99" location="A124855046J" display="A124855046J" xr:uid="{FD41785E-76FD-4162-8C0A-E57AF8758345}"/>
    <hyperlink ref="C100" location="A124855050X" display="A124855050X" xr:uid="{16B82D23-9AEF-4523-B7E0-C9E51839D24F}"/>
    <hyperlink ref="C101" location="A124854914C" display="A124854914C" xr:uid="{B112D108-2947-48F2-82CD-D1A285431A91}"/>
    <hyperlink ref="C104" location="A124854918L" display="A124854918L" xr:uid="{65FE4994-D0E9-4D50-B26F-CFE0AC7AAB81}"/>
    <hyperlink ref="C105" location="A124854742V" display="A124854742V" xr:uid="{EA581256-F7BB-405D-9FA9-F5BEA2778D1E}"/>
    <hyperlink ref="C106" location="A124854802K" display="A124854802K" xr:uid="{755067C0-9D05-49F4-A083-EAA2E2C05999}"/>
    <hyperlink ref="C107" location="A124854922C" display="A124854922C" xr:uid="{491D1A1E-7D66-4A9C-B081-5E9B1714C86A}"/>
    <hyperlink ref="C108" location="A124854958F" display="A124854958F" xr:uid="{AB657A5B-A036-474D-B993-A0513F96A26F}"/>
    <hyperlink ref="C111" location="A124854806V" display="A124854806V" xr:uid="{D25DCBD3-51E1-435A-BE07-70EEE935447A}"/>
    <hyperlink ref="C112" location="A124854858W" display="A124854858W" xr:uid="{89765994-D8AC-47CD-BD1F-336E7EE89FB8}"/>
    <hyperlink ref="C113" location="A124854862L" display="A124854862L" xr:uid="{254D2143-962F-41E1-99C8-7299E02EF142}"/>
    <hyperlink ref="C114" location="A124854774L" display="A124854774L" xr:uid="{2AB049D4-8EB4-4F5B-99FE-C1C640C6408A}"/>
    <hyperlink ref="C115" location="A124855006R" display="A124855006R" xr:uid="{489D093F-E156-4579-A191-C75B98335B4F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1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168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169</v>
      </c>
    </row>
    <row r="6" spans="1:13" ht="15.75" customHeight="1">
      <c r="B6" s="77" t="s">
        <v>170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">
      <c r="D8" s="16" t="s">
        <v>172</v>
      </c>
    </row>
    <row r="9" spans="1:13" s="17" customFormat="1"/>
    <row r="10" spans="1:13" ht="22.5" customHeight="1">
      <c r="A10" s="18" t="s">
        <v>173</v>
      </c>
      <c r="B10" s="18"/>
      <c r="C10" s="18"/>
      <c r="D10" s="18" t="s">
        <v>79</v>
      </c>
      <c r="E10" s="18" t="s">
        <v>86</v>
      </c>
      <c r="F10" s="18" t="s">
        <v>83</v>
      </c>
      <c r="G10" s="18" t="s">
        <v>84</v>
      </c>
      <c r="H10" s="18" t="s">
        <v>174</v>
      </c>
      <c r="I10" s="18" t="s">
        <v>78</v>
      </c>
      <c r="J10" s="18" t="s">
        <v>80</v>
      </c>
      <c r="K10" s="18" t="s">
        <v>175</v>
      </c>
      <c r="L10" s="18" t="s">
        <v>82</v>
      </c>
    </row>
    <row r="12" spans="1:13">
      <c r="A12" s="11" t="s">
        <v>0</v>
      </c>
      <c r="D12" s="11" t="s">
        <v>88</v>
      </c>
      <c r="E12" s="19" t="s">
        <v>90</v>
      </c>
      <c r="F12" s="10">
        <v>39965</v>
      </c>
      <c r="G12" s="10">
        <v>44348</v>
      </c>
      <c r="H12" s="11">
        <v>20</v>
      </c>
      <c r="I12" s="20" t="s">
        <v>87</v>
      </c>
      <c r="J12" s="11" t="s">
        <v>89</v>
      </c>
      <c r="K12" s="11" t="s">
        <v>177</v>
      </c>
      <c r="L12" s="11" t="s">
        <v>178</v>
      </c>
    </row>
    <row r="13" spans="1:13">
      <c r="A13" s="11" t="s">
        <v>1</v>
      </c>
      <c r="D13" s="11" t="s">
        <v>88</v>
      </c>
      <c r="E13" s="19" t="s">
        <v>91</v>
      </c>
      <c r="F13" s="10">
        <v>39965</v>
      </c>
      <c r="G13" s="10">
        <v>44348</v>
      </c>
      <c r="H13" s="11">
        <v>20</v>
      </c>
      <c r="I13" s="20" t="s">
        <v>87</v>
      </c>
      <c r="J13" s="11" t="s">
        <v>89</v>
      </c>
      <c r="K13" s="11" t="s">
        <v>177</v>
      </c>
      <c r="L13" s="11" t="s">
        <v>178</v>
      </c>
    </row>
    <row r="14" spans="1:13">
      <c r="A14" s="11" t="s">
        <v>2</v>
      </c>
      <c r="D14" s="11" t="s">
        <v>88</v>
      </c>
      <c r="E14" s="19" t="s">
        <v>92</v>
      </c>
      <c r="F14" s="10">
        <v>39965</v>
      </c>
      <c r="G14" s="10">
        <v>44348</v>
      </c>
      <c r="H14" s="11">
        <v>20</v>
      </c>
      <c r="I14" s="20" t="s">
        <v>87</v>
      </c>
      <c r="J14" s="11" t="s">
        <v>89</v>
      </c>
      <c r="K14" s="11" t="s">
        <v>177</v>
      </c>
      <c r="L14" s="11" t="s">
        <v>178</v>
      </c>
    </row>
    <row r="15" spans="1:13">
      <c r="A15" s="11" t="s">
        <v>3</v>
      </c>
      <c r="D15" s="11" t="s">
        <v>88</v>
      </c>
      <c r="E15" s="19" t="s">
        <v>93</v>
      </c>
      <c r="F15" s="10">
        <v>39965</v>
      </c>
      <c r="G15" s="10">
        <v>44348</v>
      </c>
      <c r="H15" s="11">
        <v>20</v>
      </c>
      <c r="I15" s="20" t="s">
        <v>87</v>
      </c>
      <c r="J15" s="11" t="s">
        <v>89</v>
      </c>
      <c r="K15" s="11" t="s">
        <v>177</v>
      </c>
      <c r="L15" s="11" t="s">
        <v>178</v>
      </c>
    </row>
    <row r="16" spans="1:13">
      <c r="A16" s="11" t="s">
        <v>4</v>
      </c>
      <c r="D16" s="11" t="s">
        <v>88</v>
      </c>
      <c r="E16" s="19" t="s">
        <v>94</v>
      </c>
      <c r="F16" s="10">
        <v>39965</v>
      </c>
      <c r="G16" s="10">
        <v>44348</v>
      </c>
      <c r="H16" s="11">
        <v>20</v>
      </c>
      <c r="I16" s="20" t="s">
        <v>87</v>
      </c>
      <c r="J16" s="11" t="s">
        <v>89</v>
      </c>
      <c r="K16" s="11" t="s">
        <v>177</v>
      </c>
      <c r="L16" s="11" t="s">
        <v>178</v>
      </c>
    </row>
    <row r="17" spans="1:12">
      <c r="A17" s="11" t="s">
        <v>5</v>
      </c>
      <c r="D17" s="11" t="s">
        <v>88</v>
      </c>
      <c r="E17" s="19" t="s">
        <v>95</v>
      </c>
      <c r="F17" s="10">
        <v>39965</v>
      </c>
      <c r="G17" s="10">
        <v>44348</v>
      </c>
      <c r="H17" s="11">
        <v>20</v>
      </c>
      <c r="I17" s="20" t="s">
        <v>87</v>
      </c>
      <c r="J17" s="11" t="s">
        <v>89</v>
      </c>
      <c r="K17" s="11" t="s">
        <v>177</v>
      </c>
      <c r="L17" s="11" t="s">
        <v>178</v>
      </c>
    </row>
    <row r="18" spans="1:12">
      <c r="A18" s="11" t="s">
        <v>6</v>
      </c>
      <c r="D18" s="11" t="s">
        <v>88</v>
      </c>
      <c r="E18" s="19" t="s">
        <v>96</v>
      </c>
      <c r="F18" s="10">
        <v>39965</v>
      </c>
      <c r="G18" s="10">
        <v>44348</v>
      </c>
      <c r="H18" s="11">
        <v>20</v>
      </c>
      <c r="I18" s="20" t="s">
        <v>87</v>
      </c>
      <c r="J18" s="11" t="s">
        <v>89</v>
      </c>
      <c r="K18" s="11" t="s">
        <v>177</v>
      </c>
      <c r="L18" s="11" t="s">
        <v>178</v>
      </c>
    </row>
    <row r="19" spans="1:12">
      <c r="A19" s="11" t="s">
        <v>7</v>
      </c>
      <c r="D19" s="11" t="s">
        <v>88</v>
      </c>
      <c r="E19" s="19" t="s">
        <v>97</v>
      </c>
      <c r="F19" s="10">
        <v>39965</v>
      </c>
      <c r="G19" s="10">
        <v>44348</v>
      </c>
      <c r="H19" s="11">
        <v>20</v>
      </c>
      <c r="I19" s="20" t="s">
        <v>87</v>
      </c>
      <c r="J19" s="11" t="s">
        <v>89</v>
      </c>
      <c r="K19" s="11" t="s">
        <v>177</v>
      </c>
      <c r="L19" s="11" t="s">
        <v>178</v>
      </c>
    </row>
    <row r="20" spans="1:12">
      <c r="A20" s="11" t="s">
        <v>8</v>
      </c>
      <c r="D20" s="11" t="s">
        <v>88</v>
      </c>
      <c r="E20" s="19" t="s">
        <v>98</v>
      </c>
      <c r="F20" s="10">
        <v>39965</v>
      </c>
      <c r="G20" s="10">
        <v>44348</v>
      </c>
      <c r="H20" s="11">
        <v>20</v>
      </c>
      <c r="I20" s="20" t="s">
        <v>87</v>
      </c>
      <c r="J20" s="11" t="s">
        <v>89</v>
      </c>
      <c r="K20" s="11" t="s">
        <v>177</v>
      </c>
      <c r="L20" s="11" t="s">
        <v>178</v>
      </c>
    </row>
    <row r="21" spans="1:12">
      <c r="A21" s="11" t="s">
        <v>9</v>
      </c>
      <c r="D21" s="11" t="s">
        <v>88</v>
      </c>
      <c r="E21" s="19" t="s">
        <v>99</v>
      </c>
      <c r="F21" s="10">
        <v>39965</v>
      </c>
      <c r="G21" s="10">
        <v>44348</v>
      </c>
      <c r="H21" s="11">
        <v>20</v>
      </c>
      <c r="I21" s="20" t="s">
        <v>87</v>
      </c>
      <c r="J21" s="11" t="s">
        <v>89</v>
      </c>
      <c r="K21" s="11" t="s">
        <v>177</v>
      </c>
      <c r="L21" s="11" t="s">
        <v>178</v>
      </c>
    </row>
    <row r="22" spans="1:12">
      <c r="A22" s="11" t="s">
        <v>10</v>
      </c>
      <c r="D22" s="11" t="s">
        <v>88</v>
      </c>
      <c r="E22" s="19" t="s">
        <v>100</v>
      </c>
      <c r="F22" s="10">
        <v>39965</v>
      </c>
      <c r="G22" s="10">
        <v>44348</v>
      </c>
      <c r="H22" s="11">
        <v>20</v>
      </c>
      <c r="I22" s="20" t="s">
        <v>87</v>
      </c>
      <c r="J22" s="11" t="s">
        <v>89</v>
      </c>
      <c r="K22" s="11" t="s">
        <v>177</v>
      </c>
      <c r="L22" s="11" t="s">
        <v>178</v>
      </c>
    </row>
    <row r="23" spans="1:12">
      <c r="A23" s="11" t="s">
        <v>11</v>
      </c>
      <c r="D23" s="11" t="s">
        <v>88</v>
      </c>
      <c r="E23" s="19" t="s">
        <v>101</v>
      </c>
      <c r="F23" s="10">
        <v>39965</v>
      </c>
      <c r="G23" s="10">
        <v>44348</v>
      </c>
      <c r="H23" s="11">
        <v>20</v>
      </c>
      <c r="I23" s="20" t="s">
        <v>87</v>
      </c>
      <c r="J23" s="11" t="s">
        <v>89</v>
      </c>
      <c r="K23" s="11" t="s">
        <v>177</v>
      </c>
      <c r="L23" s="11" t="s">
        <v>178</v>
      </c>
    </row>
    <row r="24" spans="1:12">
      <c r="A24" s="11" t="s">
        <v>12</v>
      </c>
      <c r="D24" s="11" t="s">
        <v>88</v>
      </c>
      <c r="E24" s="19" t="s">
        <v>102</v>
      </c>
      <c r="F24" s="10">
        <v>39965</v>
      </c>
      <c r="G24" s="10">
        <v>44348</v>
      </c>
      <c r="H24" s="11">
        <v>20</v>
      </c>
      <c r="I24" s="20" t="s">
        <v>87</v>
      </c>
      <c r="J24" s="11" t="s">
        <v>89</v>
      </c>
      <c r="K24" s="11" t="s">
        <v>177</v>
      </c>
      <c r="L24" s="11" t="s">
        <v>178</v>
      </c>
    </row>
    <row r="25" spans="1:12">
      <c r="A25" s="11" t="s">
        <v>13</v>
      </c>
      <c r="D25" s="11" t="s">
        <v>88</v>
      </c>
      <c r="E25" s="19" t="s">
        <v>103</v>
      </c>
      <c r="F25" s="10">
        <v>39965</v>
      </c>
      <c r="G25" s="10">
        <v>44348</v>
      </c>
      <c r="H25" s="11">
        <v>20</v>
      </c>
      <c r="I25" s="20" t="s">
        <v>87</v>
      </c>
      <c r="J25" s="11" t="s">
        <v>89</v>
      </c>
      <c r="K25" s="11" t="s">
        <v>177</v>
      </c>
      <c r="L25" s="11" t="s">
        <v>178</v>
      </c>
    </row>
    <row r="26" spans="1:12">
      <c r="A26" s="11" t="s">
        <v>14</v>
      </c>
      <c r="D26" s="11" t="s">
        <v>88</v>
      </c>
      <c r="E26" s="19" t="s">
        <v>104</v>
      </c>
      <c r="F26" s="10">
        <v>39965</v>
      </c>
      <c r="G26" s="10">
        <v>44348</v>
      </c>
      <c r="H26" s="11">
        <v>20</v>
      </c>
      <c r="I26" s="20" t="s">
        <v>87</v>
      </c>
      <c r="J26" s="11" t="s">
        <v>89</v>
      </c>
      <c r="K26" s="11" t="s">
        <v>177</v>
      </c>
      <c r="L26" s="11" t="s">
        <v>178</v>
      </c>
    </row>
    <row r="27" spans="1:12">
      <c r="A27" s="11" t="s">
        <v>15</v>
      </c>
      <c r="D27" s="11" t="s">
        <v>88</v>
      </c>
      <c r="E27" s="19" t="s">
        <v>105</v>
      </c>
      <c r="F27" s="10">
        <v>39965</v>
      </c>
      <c r="G27" s="10">
        <v>44348</v>
      </c>
      <c r="H27" s="11">
        <v>20</v>
      </c>
      <c r="I27" s="20" t="s">
        <v>87</v>
      </c>
      <c r="J27" s="11" t="s">
        <v>89</v>
      </c>
      <c r="K27" s="11" t="s">
        <v>177</v>
      </c>
      <c r="L27" s="11" t="s">
        <v>178</v>
      </c>
    </row>
    <row r="28" spans="1:12">
      <c r="A28" s="11" t="s">
        <v>16</v>
      </c>
      <c r="D28" s="11" t="s">
        <v>88</v>
      </c>
      <c r="E28" s="19" t="s">
        <v>106</v>
      </c>
      <c r="F28" s="10">
        <v>39965</v>
      </c>
      <c r="G28" s="10">
        <v>44348</v>
      </c>
      <c r="H28" s="11">
        <v>20</v>
      </c>
      <c r="I28" s="20" t="s">
        <v>87</v>
      </c>
      <c r="J28" s="11" t="s">
        <v>89</v>
      </c>
      <c r="K28" s="11" t="s">
        <v>177</v>
      </c>
      <c r="L28" s="11" t="s">
        <v>178</v>
      </c>
    </row>
    <row r="29" spans="1:12">
      <c r="A29" s="11" t="s">
        <v>17</v>
      </c>
      <c r="D29" s="11" t="s">
        <v>88</v>
      </c>
      <c r="E29" s="19" t="s">
        <v>107</v>
      </c>
      <c r="F29" s="10">
        <v>39965</v>
      </c>
      <c r="G29" s="10">
        <v>44348</v>
      </c>
      <c r="H29" s="11">
        <v>20</v>
      </c>
      <c r="I29" s="20" t="s">
        <v>87</v>
      </c>
      <c r="J29" s="11" t="s">
        <v>89</v>
      </c>
      <c r="K29" s="11" t="s">
        <v>177</v>
      </c>
      <c r="L29" s="11" t="s">
        <v>178</v>
      </c>
    </row>
    <row r="30" spans="1:12">
      <c r="A30" s="11" t="s">
        <v>18</v>
      </c>
      <c r="D30" s="11" t="s">
        <v>88</v>
      </c>
      <c r="E30" s="19" t="s">
        <v>108</v>
      </c>
      <c r="F30" s="10">
        <v>39965</v>
      </c>
      <c r="G30" s="10">
        <v>44348</v>
      </c>
      <c r="H30" s="11">
        <v>20</v>
      </c>
      <c r="I30" s="20" t="s">
        <v>87</v>
      </c>
      <c r="J30" s="11" t="s">
        <v>89</v>
      </c>
      <c r="K30" s="11" t="s">
        <v>177</v>
      </c>
      <c r="L30" s="11" t="s">
        <v>178</v>
      </c>
    </row>
    <row r="31" spans="1:12">
      <c r="A31" s="11" t="s">
        <v>19</v>
      </c>
      <c r="D31" s="11" t="s">
        <v>88</v>
      </c>
      <c r="E31" s="19" t="s">
        <v>109</v>
      </c>
      <c r="F31" s="10">
        <v>39965</v>
      </c>
      <c r="G31" s="10">
        <v>44348</v>
      </c>
      <c r="H31" s="11">
        <v>20</v>
      </c>
      <c r="I31" s="20" t="s">
        <v>87</v>
      </c>
      <c r="J31" s="11" t="s">
        <v>89</v>
      </c>
      <c r="K31" s="11" t="s">
        <v>177</v>
      </c>
      <c r="L31" s="11" t="s">
        <v>178</v>
      </c>
    </row>
    <row r="32" spans="1:12">
      <c r="A32" s="11" t="s">
        <v>20</v>
      </c>
      <c r="D32" s="11" t="s">
        <v>88</v>
      </c>
      <c r="E32" s="19" t="s">
        <v>110</v>
      </c>
      <c r="F32" s="10">
        <v>39965</v>
      </c>
      <c r="G32" s="10">
        <v>44348</v>
      </c>
      <c r="H32" s="11">
        <v>20</v>
      </c>
      <c r="I32" s="20" t="s">
        <v>87</v>
      </c>
      <c r="J32" s="11" t="s">
        <v>89</v>
      </c>
      <c r="K32" s="11" t="s">
        <v>177</v>
      </c>
      <c r="L32" s="11" t="s">
        <v>178</v>
      </c>
    </row>
    <row r="33" spans="1:12">
      <c r="A33" s="11" t="s">
        <v>21</v>
      </c>
      <c r="D33" s="11" t="s">
        <v>88</v>
      </c>
      <c r="E33" s="19" t="s">
        <v>111</v>
      </c>
      <c r="F33" s="10">
        <v>39965</v>
      </c>
      <c r="G33" s="10">
        <v>44348</v>
      </c>
      <c r="H33" s="11">
        <v>20</v>
      </c>
      <c r="I33" s="20" t="s">
        <v>87</v>
      </c>
      <c r="J33" s="11" t="s">
        <v>89</v>
      </c>
      <c r="K33" s="11" t="s">
        <v>177</v>
      </c>
      <c r="L33" s="11" t="s">
        <v>178</v>
      </c>
    </row>
    <row r="34" spans="1:12">
      <c r="A34" s="11" t="s">
        <v>22</v>
      </c>
      <c r="D34" s="11" t="s">
        <v>88</v>
      </c>
      <c r="E34" s="19" t="s">
        <v>112</v>
      </c>
      <c r="F34" s="10">
        <v>39965</v>
      </c>
      <c r="G34" s="10">
        <v>44348</v>
      </c>
      <c r="H34" s="11">
        <v>20</v>
      </c>
      <c r="I34" s="20" t="s">
        <v>87</v>
      </c>
      <c r="J34" s="11" t="s">
        <v>89</v>
      </c>
      <c r="K34" s="11" t="s">
        <v>177</v>
      </c>
      <c r="L34" s="11" t="s">
        <v>178</v>
      </c>
    </row>
    <row r="35" spans="1:12">
      <c r="A35" s="11" t="s">
        <v>23</v>
      </c>
      <c r="D35" s="11" t="s">
        <v>88</v>
      </c>
      <c r="E35" s="19" t="s">
        <v>113</v>
      </c>
      <c r="F35" s="10">
        <v>39965</v>
      </c>
      <c r="G35" s="10">
        <v>44348</v>
      </c>
      <c r="H35" s="11">
        <v>20</v>
      </c>
      <c r="I35" s="20" t="s">
        <v>87</v>
      </c>
      <c r="J35" s="11" t="s">
        <v>89</v>
      </c>
      <c r="K35" s="11" t="s">
        <v>177</v>
      </c>
      <c r="L35" s="11" t="s">
        <v>178</v>
      </c>
    </row>
    <row r="36" spans="1:12">
      <c r="A36" s="11" t="s">
        <v>24</v>
      </c>
      <c r="D36" s="11" t="s">
        <v>88</v>
      </c>
      <c r="E36" s="19" t="s">
        <v>114</v>
      </c>
      <c r="F36" s="10">
        <v>39965</v>
      </c>
      <c r="G36" s="10">
        <v>44348</v>
      </c>
      <c r="H36" s="11">
        <v>20</v>
      </c>
      <c r="I36" s="20" t="s">
        <v>87</v>
      </c>
      <c r="J36" s="11" t="s">
        <v>89</v>
      </c>
      <c r="K36" s="11" t="s">
        <v>177</v>
      </c>
      <c r="L36" s="11" t="s">
        <v>178</v>
      </c>
    </row>
    <row r="37" spans="1:12">
      <c r="A37" s="11" t="s">
        <v>25</v>
      </c>
      <c r="D37" s="11" t="s">
        <v>88</v>
      </c>
      <c r="E37" s="19" t="s">
        <v>115</v>
      </c>
      <c r="F37" s="10">
        <v>39965</v>
      </c>
      <c r="G37" s="10">
        <v>44348</v>
      </c>
      <c r="H37" s="11">
        <v>20</v>
      </c>
      <c r="I37" s="20" t="s">
        <v>87</v>
      </c>
      <c r="J37" s="11" t="s">
        <v>89</v>
      </c>
      <c r="K37" s="11" t="s">
        <v>177</v>
      </c>
      <c r="L37" s="11" t="s">
        <v>178</v>
      </c>
    </row>
    <row r="38" spans="1:12">
      <c r="A38" s="11" t="s">
        <v>26</v>
      </c>
      <c r="D38" s="11" t="s">
        <v>88</v>
      </c>
      <c r="E38" s="19" t="s">
        <v>116</v>
      </c>
      <c r="F38" s="10">
        <v>39965</v>
      </c>
      <c r="G38" s="10">
        <v>44348</v>
      </c>
      <c r="H38" s="11">
        <v>20</v>
      </c>
      <c r="I38" s="20" t="s">
        <v>87</v>
      </c>
      <c r="J38" s="11" t="s">
        <v>89</v>
      </c>
      <c r="K38" s="11" t="s">
        <v>177</v>
      </c>
      <c r="L38" s="11" t="s">
        <v>178</v>
      </c>
    </row>
    <row r="39" spans="1:12">
      <c r="A39" s="11" t="s">
        <v>27</v>
      </c>
      <c r="D39" s="11" t="s">
        <v>88</v>
      </c>
      <c r="E39" s="19" t="s">
        <v>117</v>
      </c>
      <c r="F39" s="10">
        <v>39965</v>
      </c>
      <c r="G39" s="10">
        <v>44348</v>
      </c>
      <c r="H39" s="11">
        <v>20</v>
      </c>
      <c r="I39" s="20" t="s">
        <v>87</v>
      </c>
      <c r="J39" s="11" t="s">
        <v>89</v>
      </c>
      <c r="K39" s="11" t="s">
        <v>177</v>
      </c>
      <c r="L39" s="11" t="s">
        <v>178</v>
      </c>
    </row>
    <row r="40" spans="1:12">
      <c r="A40" s="11" t="s">
        <v>28</v>
      </c>
      <c r="D40" s="11" t="s">
        <v>88</v>
      </c>
      <c r="E40" s="19" t="s">
        <v>118</v>
      </c>
      <c r="F40" s="10">
        <v>39965</v>
      </c>
      <c r="G40" s="10">
        <v>44348</v>
      </c>
      <c r="H40" s="11">
        <v>20</v>
      </c>
      <c r="I40" s="20" t="s">
        <v>87</v>
      </c>
      <c r="J40" s="11" t="s">
        <v>89</v>
      </c>
      <c r="K40" s="11" t="s">
        <v>177</v>
      </c>
      <c r="L40" s="11" t="s">
        <v>178</v>
      </c>
    </row>
    <row r="41" spans="1:12">
      <c r="A41" s="11" t="s">
        <v>29</v>
      </c>
      <c r="D41" s="11" t="s">
        <v>88</v>
      </c>
      <c r="E41" s="19" t="s">
        <v>119</v>
      </c>
      <c r="F41" s="10">
        <v>39965</v>
      </c>
      <c r="G41" s="10">
        <v>44348</v>
      </c>
      <c r="H41" s="11">
        <v>20</v>
      </c>
      <c r="I41" s="20" t="s">
        <v>87</v>
      </c>
      <c r="J41" s="11" t="s">
        <v>89</v>
      </c>
      <c r="K41" s="11" t="s">
        <v>177</v>
      </c>
      <c r="L41" s="11" t="s">
        <v>178</v>
      </c>
    </row>
    <row r="42" spans="1:12">
      <c r="A42" s="11" t="s">
        <v>30</v>
      </c>
      <c r="D42" s="11" t="s">
        <v>88</v>
      </c>
      <c r="E42" s="19" t="s">
        <v>120</v>
      </c>
      <c r="F42" s="10">
        <v>39965</v>
      </c>
      <c r="G42" s="10">
        <v>44348</v>
      </c>
      <c r="H42" s="11">
        <v>20</v>
      </c>
      <c r="I42" s="20" t="s">
        <v>87</v>
      </c>
      <c r="J42" s="11" t="s">
        <v>89</v>
      </c>
      <c r="K42" s="11" t="s">
        <v>177</v>
      </c>
      <c r="L42" s="11" t="s">
        <v>178</v>
      </c>
    </row>
    <row r="43" spans="1:12">
      <c r="A43" s="11" t="s">
        <v>31</v>
      </c>
      <c r="D43" s="11" t="s">
        <v>88</v>
      </c>
      <c r="E43" s="19" t="s">
        <v>121</v>
      </c>
      <c r="F43" s="10">
        <v>39965</v>
      </c>
      <c r="G43" s="10">
        <v>44348</v>
      </c>
      <c r="H43" s="11">
        <v>20</v>
      </c>
      <c r="I43" s="20" t="s">
        <v>87</v>
      </c>
      <c r="J43" s="11" t="s">
        <v>89</v>
      </c>
      <c r="K43" s="11" t="s">
        <v>177</v>
      </c>
      <c r="L43" s="11" t="s">
        <v>178</v>
      </c>
    </row>
    <row r="44" spans="1:12">
      <c r="A44" s="11" t="s">
        <v>32</v>
      </c>
      <c r="D44" s="11" t="s">
        <v>88</v>
      </c>
      <c r="E44" s="19" t="s">
        <v>122</v>
      </c>
      <c r="F44" s="10">
        <v>39965</v>
      </c>
      <c r="G44" s="10">
        <v>44348</v>
      </c>
      <c r="H44" s="11">
        <v>20</v>
      </c>
      <c r="I44" s="20" t="s">
        <v>87</v>
      </c>
      <c r="J44" s="11" t="s">
        <v>89</v>
      </c>
      <c r="K44" s="11" t="s">
        <v>177</v>
      </c>
      <c r="L44" s="11" t="s">
        <v>178</v>
      </c>
    </row>
    <row r="45" spans="1:12">
      <c r="A45" s="11" t="s">
        <v>33</v>
      </c>
      <c r="D45" s="11" t="s">
        <v>88</v>
      </c>
      <c r="E45" s="19" t="s">
        <v>123</v>
      </c>
      <c r="F45" s="10">
        <v>39965</v>
      </c>
      <c r="G45" s="10">
        <v>44348</v>
      </c>
      <c r="H45" s="11">
        <v>20</v>
      </c>
      <c r="I45" s="20" t="s">
        <v>87</v>
      </c>
      <c r="J45" s="11" t="s">
        <v>89</v>
      </c>
      <c r="K45" s="11" t="s">
        <v>177</v>
      </c>
      <c r="L45" s="11" t="s">
        <v>178</v>
      </c>
    </row>
    <row r="46" spans="1:12">
      <c r="A46" s="11" t="s">
        <v>34</v>
      </c>
      <c r="D46" s="11" t="s">
        <v>88</v>
      </c>
      <c r="E46" s="19" t="s">
        <v>124</v>
      </c>
      <c r="F46" s="10">
        <v>39965</v>
      </c>
      <c r="G46" s="10">
        <v>44348</v>
      </c>
      <c r="H46" s="11">
        <v>20</v>
      </c>
      <c r="I46" s="20" t="s">
        <v>87</v>
      </c>
      <c r="J46" s="11" t="s">
        <v>89</v>
      </c>
      <c r="K46" s="11" t="s">
        <v>177</v>
      </c>
      <c r="L46" s="11" t="s">
        <v>178</v>
      </c>
    </row>
    <row r="47" spans="1:12">
      <c r="A47" s="11" t="s">
        <v>35</v>
      </c>
      <c r="D47" s="11" t="s">
        <v>88</v>
      </c>
      <c r="E47" s="19" t="s">
        <v>125</v>
      </c>
      <c r="F47" s="10">
        <v>39965</v>
      </c>
      <c r="G47" s="10">
        <v>44348</v>
      </c>
      <c r="H47" s="11">
        <v>20</v>
      </c>
      <c r="I47" s="20" t="s">
        <v>87</v>
      </c>
      <c r="J47" s="11" t="s">
        <v>89</v>
      </c>
      <c r="K47" s="11" t="s">
        <v>177</v>
      </c>
      <c r="L47" s="11" t="s">
        <v>178</v>
      </c>
    </row>
    <row r="48" spans="1:12">
      <c r="A48" s="11" t="s">
        <v>36</v>
      </c>
      <c r="D48" s="11" t="s">
        <v>88</v>
      </c>
      <c r="E48" s="19" t="s">
        <v>126</v>
      </c>
      <c r="F48" s="10">
        <v>39965</v>
      </c>
      <c r="G48" s="10">
        <v>44348</v>
      </c>
      <c r="H48" s="11">
        <v>20</v>
      </c>
      <c r="I48" s="20" t="s">
        <v>87</v>
      </c>
      <c r="J48" s="11" t="s">
        <v>89</v>
      </c>
      <c r="K48" s="11" t="s">
        <v>177</v>
      </c>
      <c r="L48" s="11" t="s">
        <v>178</v>
      </c>
    </row>
    <row r="49" spans="1:12">
      <c r="A49" s="11" t="s">
        <v>37</v>
      </c>
      <c r="D49" s="11" t="s">
        <v>88</v>
      </c>
      <c r="E49" s="19" t="s">
        <v>127</v>
      </c>
      <c r="F49" s="10">
        <v>39965</v>
      </c>
      <c r="G49" s="10">
        <v>44348</v>
      </c>
      <c r="H49" s="11">
        <v>20</v>
      </c>
      <c r="I49" s="20" t="s">
        <v>87</v>
      </c>
      <c r="J49" s="11" t="s">
        <v>89</v>
      </c>
      <c r="K49" s="11" t="s">
        <v>177</v>
      </c>
      <c r="L49" s="11" t="s">
        <v>178</v>
      </c>
    </row>
    <row r="50" spans="1:12">
      <c r="A50" s="11" t="s">
        <v>38</v>
      </c>
      <c r="D50" s="11" t="s">
        <v>88</v>
      </c>
      <c r="E50" s="19" t="s">
        <v>128</v>
      </c>
      <c r="F50" s="10">
        <v>39965</v>
      </c>
      <c r="G50" s="10">
        <v>44348</v>
      </c>
      <c r="H50" s="11">
        <v>20</v>
      </c>
      <c r="I50" s="20" t="s">
        <v>87</v>
      </c>
      <c r="J50" s="11" t="s">
        <v>89</v>
      </c>
      <c r="K50" s="11" t="s">
        <v>177</v>
      </c>
      <c r="L50" s="11" t="s">
        <v>178</v>
      </c>
    </row>
    <row r="51" spans="1:12">
      <c r="A51" s="11" t="s">
        <v>39</v>
      </c>
      <c r="D51" s="11" t="s">
        <v>88</v>
      </c>
      <c r="E51" s="19" t="s">
        <v>129</v>
      </c>
      <c r="F51" s="10">
        <v>39965</v>
      </c>
      <c r="G51" s="10">
        <v>44348</v>
      </c>
      <c r="H51" s="11">
        <v>20</v>
      </c>
      <c r="I51" s="20" t="s">
        <v>87</v>
      </c>
      <c r="J51" s="11" t="s">
        <v>89</v>
      </c>
      <c r="K51" s="11" t="s">
        <v>177</v>
      </c>
      <c r="L51" s="11" t="s">
        <v>178</v>
      </c>
    </row>
    <row r="52" spans="1:12">
      <c r="A52" s="11" t="s">
        <v>40</v>
      </c>
      <c r="D52" s="11" t="s">
        <v>88</v>
      </c>
      <c r="E52" s="19" t="s">
        <v>130</v>
      </c>
      <c r="F52" s="10">
        <v>39965</v>
      </c>
      <c r="G52" s="10">
        <v>44348</v>
      </c>
      <c r="H52" s="11">
        <v>20</v>
      </c>
      <c r="I52" s="20" t="s">
        <v>87</v>
      </c>
      <c r="J52" s="11" t="s">
        <v>89</v>
      </c>
      <c r="K52" s="11" t="s">
        <v>177</v>
      </c>
      <c r="L52" s="11" t="s">
        <v>178</v>
      </c>
    </row>
    <row r="53" spans="1:12">
      <c r="A53" s="11" t="s">
        <v>41</v>
      </c>
      <c r="D53" s="11" t="s">
        <v>88</v>
      </c>
      <c r="E53" s="19" t="s">
        <v>131</v>
      </c>
      <c r="F53" s="10">
        <v>39965</v>
      </c>
      <c r="G53" s="10">
        <v>44348</v>
      </c>
      <c r="H53" s="11">
        <v>20</v>
      </c>
      <c r="I53" s="20" t="s">
        <v>87</v>
      </c>
      <c r="J53" s="11" t="s">
        <v>89</v>
      </c>
      <c r="K53" s="11" t="s">
        <v>177</v>
      </c>
      <c r="L53" s="11" t="s">
        <v>178</v>
      </c>
    </row>
    <row r="54" spans="1:12">
      <c r="A54" s="11" t="s">
        <v>42</v>
      </c>
      <c r="D54" s="11" t="s">
        <v>88</v>
      </c>
      <c r="E54" s="19" t="s">
        <v>132</v>
      </c>
      <c r="F54" s="10">
        <v>39965</v>
      </c>
      <c r="G54" s="10">
        <v>44348</v>
      </c>
      <c r="H54" s="11">
        <v>20</v>
      </c>
      <c r="I54" s="20" t="s">
        <v>87</v>
      </c>
      <c r="J54" s="11" t="s">
        <v>89</v>
      </c>
      <c r="K54" s="11" t="s">
        <v>177</v>
      </c>
      <c r="L54" s="11" t="s">
        <v>178</v>
      </c>
    </row>
    <row r="55" spans="1:12">
      <c r="A55" s="11" t="s">
        <v>43</v>
      </c>
      <c r="D55" s="11" t="s">
        <v>88</v>
      </c>
      <c r="E55" s="19" t="s">
        <v>133</v>
      </c>
      <c r="F55" s="10">
        <v>39965</v>
      </c>
      <c r="G55" s="10">
        <v>44348</v>
      </c>
      <c r="H55" s="11">
        <v>20</v>
      </c>
      <c r="I55" s="20" t="s">
        <v>87</v>
      </c>
      <c r="J55" s="11" t="s">
        <v>89</v>
      </c>
      <c r="K55" s="11" t="s">
        <v>177</v>
      </c>
      <c r="L55" s="11" t="s">
        <v>178</v>
      </c>
    </row>
    <row r="56" spans="1:12">
      <c r="A56" s="11" t="s">
        <v>44</v>
      </c>
      <c r="D56" s="11" t="s">
        <v>88</v>
      </c>
      <c r="E56" s="19" t="s">
        <v>134</v>
      </c>
      <c r="F56" s="10">
        <v>39965</v>
      </c>
      <c r="G56" s="10">
        <v>44348</v>
      </c>
      <c r="H56" s="11">
        <v>20</v>
      </c>
      <c r="I56" s="20" t="s">
        <v>87</v>
      </c>
      <c r="J56" s="11" t="s">
        <v>89</v>
      </c>
      <c r="K56" s="11" t="s">
        <v>177</v>
      </c>
      <c r="L56" s="11" t="s">
        <v>178</v>
      </c>
    </row>
    <row r="57" spans="1:12">
      <c r="A57" s="11" t="s">
        <v>45</v>
      </c>
      <c r="D57" s="11" t="s">
        <v>88</v>
      </c>
      <c r="E57" s="19" t="s">
        <v>135</v>
      </c>
      <c r="F57" s="10">
        <v>39965</v>
      </c>
      <c r="G57" s="10">
        <v>44348</v>
      </c>
      <c r="H57" s="11">
        <v>20</v>
      </c>
      <c r="I57" s="20" t="s">
        <v>87</v>
      </c>
      <c r="J57" s="11" t="s">
        <v>89</v>
      </c>
      <c r="K57" s="11" t="s">
        <v>177</v>
      </c>
      <c r="L57" s="11" t="s">
        <v>178</v>
      </c>
    </row>
    <row r="58" spans="1:12">
      <c r="A58" s="11" t="s">
        <v>46</v>
      </c>
      <c r="D58" s="11" t="s">
        <v>88</v>
      </c>
      <c r="E58" s="19" t="s">
        <v>136</v>
      </c>
      <c r="F58" s="10">
        <v>39965</v>
      </c>
      <c r="G58" s="10">
        <v>44348</v>
      </c>
      <c r="H58" s="11">
        <v>20</v>
      </c>
      <c r="I58" s="20" t="s">
        <v>87</v>
      </c>
      <c r="J58" s="11" t="s">
        <v>89</v>
      </c>
      <c r="K58" s="11" t="s">
        <v>177</v>
      </c>
      <c r="L58" s="11" t="s">
        <v>178</v>
      </c>
    </row>
    <row r="59" spans="1:12">
      <c r="A59" s="11" t="s">
        <v>47</v>
      </c>
      <c r="D59" s="11" t="s">
        <v>88</v>
      </c>
      <c r="E59" s="19" t="s">
        <v>137</v>
      </c>
      <c r="F59" s="10">
        <v>39965</v>
      </c>
      <c r="G59" s="10">
        <v>44348</v>
      </c>
      <c r="H59" s="11">
        <v>20</v>
      </c>
      <c r="I59" s="20" t="s">
        <v>87</v>
      </c>
      <c r="J59" s="11" t="s">
        <v>89</v>
      </c>
      <c r="K59" s="11" t="s">
        <v>177</v>
      </c>
      <c r="L59" s="11" t="s">
        <v>178</v>
      </c>
    </row>
    <row r="60" spans="1:12">
      <c r="A60" s="11" t="s">
        <v>48</v>
      </c>
      <c r="D60" s="11" t="s">
        <v>88</v>
      </c>
      <c r="E60" s="19" t="s">
        <v>138</v>
      </c>
      <c r="F60" s="10">
        <v>39965</v>
      </c>
      <c r="G60" s="10">
        <v>44348</v>
      </c>
      <c r="H60" s="11">
        <v>20</v>
      </c>
      <c r="I60" s="20" t="s">
        <v>87</v>
      </c>
      <c r="J60" s="11" t="s">
        <v>89</v>
      </c>
      <c r="K60" s="11" t="s">
        <v>177</v>
      </c>
      <c r="L60" s="11" t="s">
        <v>178</v>
      </c>
    </row>
    <row r="61" spans="1:12">
      <c r="A61" s="11" t="s">
        <v>49</v>
      </c>
      <c r="D61" s="11" t="s">
        <v>88</v>
      </c>
      <c r="E61" s="19" t="s">
        <v>139</v>
      </c>
      <c r="F61" s="10">
        <v>39965</v>
      </c>
      <c r="G61" s="10">
        <v>44348</v>
      </c>
      <c r="H61" s="11">
        <v>20</v>
      </c>
      <c r="I61" s="20" t="s">
        <v>87</v>
      </c>
      <c r="J61" s="11" t="s">
        <v>89</v>
      </c>
      <c r="K61" s="11" t="s">
        <v>177</v>
      </c>
      <c r="L61" s="11" t="s">
        <v>178</v>
      </c>
    </row>
    <row r="62" spans="1:12">
      <c r="A62" s="11" t="s">
        <v>50</v>
      </c>
      <c r="D62" s="11" t="s">
        <v>88</v>
      </c>
      <c r="E62" s="19" t="s">
        <v>140</v>
      </c>
      <c r="F62" s="10">
        <v>39965</v>
      </c>
      <c r="G62" s="10">
        <v>44348</v>
      </c>
      <c r="H62" s="11">
        <v>20</v>
      </c>
      <c r="I62" s="20" t="s">
        <v>87</v>
      </c>
      <c r="J62" s="11" t="s">
        <v>89</v>
      </c>
      <c r="K62" s="11" t="s">
        <v>177</v>
      </c>
      <c r="L62" s="11" t="s">
        <v>178</v>
      </c>
    </row>
    <row r="63" spans="1:12">
      <c r="A63" s="11" t="s">
        <v>51</v>
      </c>
      <c r="D63" s="11" t="s">
        <v>88</v>
      </c>
      <c r="E63" s="19" t="s">
        <v>141</v>
      </c>
      <c r="F63" s="10">
        <v>39965</v>
      </c>
      <c r="G63" s="10">
        <v>44348</v>
      </c>
      <c r="H63" s="11">
        <v>20</v>
      </c>
      <c r="I63" s="20" t="s">
        <v>87</v>
      </c>
      <c r="J63" s="11" t="s">
        <v>89</v>
      </c>
      <c r="K63" s="11" t="s">
        <v>177</v>
      </c>
      <c r="L63" s="11" t="s">
        <v>178</v>
      </c>
    </row>
    <row r="64" spans="1:12">
      <c r="A64" s="11" t="s">
        <v>52</v>
      </c>
      <c r="D64" s="11" t="s">
        <v>88</v>
      </c>
      <c r="E64" s="19" t="s">
        <v>142</v>
      </c>
      <c r="F64" s="10">
        <v>39965</v>
      </c>
      <c r="G64" s="10">
        <v>44348</v>
      </c>
      <c r="H64" s="11">
        <v>20</v>
      </c>
      <c r="I64" s="20" t="s">
        <v>87</v>
      </c>
      <c r="J64" s="11" t="s">
        <v>89</v>
      </c>
      <c r="K64" s="11" t="s">
        <v>177</v>
      </c>
      <c r="L64" s="11" t="s">
        <v>178</v>
      </c>
    </row>
    <row r="65" spans="1:12">
      <c r="A65" s="11" t="s">
        <v>53</v>
      </c>
      <c r="D65" s="11" t="s">
        <v>88</v>
      </c>
      <c r="E65" s="19" t="s">
        <v>143</v>
      </c>
      <c r="F65" s="10">
        <v>39965</v>
      </c>
      <c r="G65" s="10">
        <v>44348</v>
      </c>
      <c r="H65" s="11">
        <v>20</v>
      </c>
      <c r="I65" s="20" t="s">
        <v>87</v>
      </c>
      <c r="J65" s="11" t="s">
        <v>89</v>
      </c>
      <c r="K65" s="11" t="s">
        <v>177</v>
      </c>
      <c r="L65" s="11" t="s">
        <v>178</v>
      </c>
    </row>
    <row r="66" spans="1:12">
      <c r="A66" s="11" t="s">
        <v>54</v>
      </c>
      <c r="D66" s="11" t="s">
        <v>88</v>
      </c>
      <c r="E66" s="19" t="s">
        <v>144</v>
      </c>
      <c r="F66" s="10">
        <v>39965</v>
      </c>
      <c r="G66" s="10">
        <v>44348</v>
      </c>
      <c r="H66" s="11">
        <v>20</v>
      </c>
      <c r="I66" s="20" t="s">
        <v>87</v>
      </c>
      <c r="J66" s="11" t="s">
        <v>89</v>
      </c>
      <c r="K66" s="11" t="s">
        <v>177</v>
      </c>
      <c r="L66" s="11" t="s">
        <v>178</v>
      </c>
    </row>
    <row r="67" spans="1:12">
      <c r="A67" s="11" t="s">
        <v>55</v>
      </c>
      <c r="D67" s="11" t="s">
        <v>88</v>
      </c>
      <c r="E67" s="19" t="s">
        <v>145</v>
      </c>
      <c r="F67" s="10">
        <v>39965</v>
      </c>
      <c r="G67" s="10">
        <v>44348</v>
      </c>
      <c r="H67" s="11">
        <v>20</v>
      </c>
      <c r="I67" s="20" t="s">
        <v>87</v>
      </c>
      <c r="J67" s="11" t="s">
        <v>89</v>
      </c>
      <c r="K67" s="11" t="s">
        <v>177</v>
      </c>
      <c r="L67" s="11" t="s">
        <v>178</v>
      </c>
    </row>
    <row r="68" spans="1:12">
      <c r="A68" s="11" t="s">
        <v>56</v>
      </c>
      <c r="D68" s="11" t="s">
        <v>88</v>
      </c>
      <c r="E68" s="19" t="s">
        <v>146</v>
      </c>
      <c r="F68" s="10">
        <v>39965</v>
      </c>
      <c r="G68" s="10">
        <v>44348</v>
      </c>
      <c r="H68" s="11">
        <v>20</v>
      </c>
      <c r="I68" s="20" t="s">
        <v>87</v>
      </c>
      <c r="J68" s="11" t="s">
        <v>89</v>
      </c>
      <c r="K68" s="11" t="s">
        <v>177</v>
      </c>
      <c r="L68" s="11" t="s">
        <v>178</v>
      </c>
    </row>
    <row r="69" spans="1:12">
      <c r="A69" s="11" t="s">
        <v>57</v>
      </c>
      <c r="D69" s="11" t="s">
        <v>88</v>
      </c>
      <c r="E69" s="19" t="s">
        <v>147</v>
      </c>
      <c r="F69" s="10">
        <v>39965</v>
      </c>
      <c r="G69" s="10">
        <v>44348</v>
      </c>
      <c r="H69" s="11">
        <v>20</v>
      </c>
      <c r="I69" s="20" t="s">
        <v>87</v>
      </c>
      <c r="J69" s="11" t="s">
        <v>89</v>
      </c>
      <c r="K69" s="11" t="s">
        <v>177</v>
      </c>
      <c r="L69" s="11" t="s">
        <v>178</v>
      </c>
    </row>
    <row r="70" spans="1:12">
      <c r="A70" s="11" t="s">
        <v>58</v>
      </c>
      <c r="D70" s="11" t="s">
        <v>88</v>
      </c>
      <c r="E70" s="19" t="s">
        <v>148</v>
      </c>
      <c r="F70" s="10">
        <v>39965</v>
      </c>
      <c r="G70" s="10">
        <v>44348</v>
      </c>
      <c r="H70" s="11">
        <v>20</v>
      </c>
      <c r="I70" s="20" t="s">
        <v>87</v>
      </c>
      <c r="J70" s="11" t="s">
        <v>89</v>
      </c>
      <c r="K70" s="11" t="s">
        <v>177</v>
      </c>
      <c r="L70" s="11" t="s">
        <v>178</v>
      </c>
    </row>
    <row r="71" spans="1:12">
      <c r="A71" s="11" t="s">
        <v>59</v>
      </c>
      <c r="D71" s="11" t="s">
        <v>88</v>
      </c>
      <c r="E71" s="19" t="s">
        <v>149</v>
      </c>
      <c r="F71" s="10">
        <v>39965</v>
      </c>
      <c r="G71" s="10">
        <v>44348</v>
      </c>
      <c r="H71" s="11">
        <v>20</v>
      </c>
      <c r="I71" s="20" t="s">
        <v>87</v>
      </c>
      <c r="J71" s="11" t="s">
        <v>89</v>
      </c>
      <c r="K71" s="11" t="s">
        <v>177</v>
      </c>
      <c r="L71" s="11" t="s">
        <v>178</v>
      </c>
    </row>
    <row r="72" spans="1:12">
      <c r="A72" s="11" t="s">
        <v>60</v>
      </c>
      <c r="D72" s="11" t="s">
        <v>88</v>
      </c>
      <c r="E72" s="19" t="s">
        <v>150</v>
      </c>
      <c r="F72" s="10">
        <v>39965</v>
      </c>
      <c r="G72" s="10">
        <v>44348</v>
      </c>
      <c r="H72" s="11">
        <v>20</v>
      </c>
      <c r="I72" s="20" t="s">
        <v>87</v>
      </c>
      <c r="J72" s="11" t="s">
        <v>89</v>
      </c>
      <c r="K72" s="11" t="s">
        <v>177</v>
      </c>
      <c r="L72" s="11" t="s">
        <v>178</v>
      </c>
    </row>
    <row r="73" spans="1:12">
      <c r="A73" s="11" t="s">
        <v>61</v>
      </c>
      <c r="D73" s="11" t="s">
        <v>88</v>
      </c>
      <c r="E73" s="19" t="s">
        <v>151</v>
      </c>
      <c r="F73" s="10">
        <v>39965</v>
      </c>
      <c r="G73" s="10">
        <v>44348</v>
      </c>
      <c r="H73" s="11">
        <v>20</v>
      </c>
      <c r="I73" s="20" t="s">
        <v>87</v>
      </c>
      <c r="J73" s="11" t="s">
        <v>89</v>
      </c>
      <c r="K73" s="11" t="s">
        <v>177</v>
      </c>
      <c r="L73" s="11" t="s">
        <v>178</v>
      </c>
    </row>
    <row r="74" spans="1:12">
      <c r="A74" s="11" t="s">
        <v>62</v>
      </c>
      <c r="D74" s="11" t="s">
        <v>88</v>
      </c>
      <c r="E74" s="19" t="s">
        <v>152</v>
      </c>
      <c r="F74" s="10">
        <v>39965</v>
      </c>
      <c r="G74" s="10">
        <v>44348</v>
      </c>
      <c r="H74" s="11">
        <v>20</v>
      </c>
      <c r="I74" s="20" t="s">
        <v>87</v>
      </c>
      <c r="J74" s="11" t="s">
        <v>89</v>
      </c>
      <c r="K74" s="11" t="s">
        <v>177</v>
      </c>
      <c r="L74" s="11" t="s">
        <v>178</v>
      </c>
    </row>
    <row r="75" spans="1:12">
      <c r="A75" s="11" t="s">
        <v>63</v>
      </c>
      <c r="D75" s="11" t="s">
        <v>88</v>
      </c>
      <c r="E75" s="19" t="s">
        <v>153</v>
      </c>
      <c r="F75" s="10">
        <v>39965</v>
      </c>
      <c r="G75" s="10">
        <v>44348</v>
      </c>
      <c r="H75" s="11">
        <v>20</v>
      </c>
      <c r="I75" s="20" t="s">
        <v>87</v>
      </c>
      <c r="J75" s="11" t="s">
        <v>89</v>
      </c>
      <c r="K75" s="11" t="s">
        <v>177</v>
      </c>
      <c r="L75" s="11" t="s">
        <v>178</v>
      </c>
    </row>
    <row r="76" spans="1:12">
      <c r="A76" s="11" t="s">
        <v>64</v>
      </c>
      <c r="D76" s="11" t="s">
        <v>88</v>
      </c>
      <c r="E76" s="19" t="s">
        <v>154</v>
      </c>
      <c r="F76" s="10">
        <v>39965</v>
      </c>
      <c r="G76" s="10">
        <v>44348</v>
      </c>
      <c r="H76" s="11">
        <v>20</v>
      </c>
      <c r="I76" s="20" t="s">
        <v>87</v>
      </c>
      <c r="J76" s="11" t="s">
        <v>89</v>
      </c>
      <c r="K76" s="11" t="s">
        <v>177</v>
      </c>
      <c r="L76" s="11" t="s">
        <v>178</v>
      </c>
    </row>
    <row r="77" spans="1:12">
      <c r="A77" s="11" t="s">
        <v>65</v>
      </c>
      <c r="D77" s="11" t="s">
        <v>88</v>
      </c>
      <c r="E77" s="19" t="s">
        <v>155</v>
      </c>
      <c r="F77" s="10">
        <v>39965</v>
      </c>
      <c r="G77" s="10">
        <v>44348</v>
      </c>
      <c r="H77" s="11">
        <v>20</v>
      </c>
      <c r="I77" s="20" t="s">
        <v>87</v>
      </c>
      <c r="J77" s="11" t="s">
        <v>89</v>
      </c>
      <c r="K77" s="11" t="s">
        <v>177</v>
      </c>
      <c r="L77" s="11" t="s">
        <v>178</v>
      </c>
    </row>
    <row r="78" spans="1:12">
      <c r="A78" s="11" t="s">
        <v>66</v>
      </c>
      <c r="D78" s="11" t="s">
        <v>88</v>
      </c>
      <c r="E78" s="19" t="s">
        <v>156</v>
      </c>
      <c r="F78" s="10">
        <v>39965</v>
      </c>
      <c r="G78" s="10">
        <v>44348</v>
      </c>
      <c r="H78" s="11">
        <v>20</v>
      </c>
      <c r="I78" s="20" t="s">
        <v>87</v>
      </c>
      <c r="J78" s="11" t="s">
        <v>89</v>
      </c>
      <c r="K78" s="11" t="s">
        <v>177</v>
      </c>
      <c r="L78" s="11" t="s">
        <v>178</v>
      </c>
    </row>
    <row r="79" spans="1:12">
      <c r="A79" s="11" t="s">
        <v>67</v>
      </c>
      <c r="D79" s="11" t="s">
        <v>88</v>
      </c>
      <c r="E79" s="19" t="s">
        <v>157</v>
      </c>
      <c r="F79" s="10">
        <v>39965</v>
      </c>
      <c r="G79" s="10">
        <v>44348</v>
      </c>
      <c r="H79" s="11">
        <v>20</v>
      </c>
      <c r="I79" s="20" t="s">
        <v>87</v>
      </c>
      <c r="J79" s="11" t="s">
        <v>89</v>
      </c>
      <c r="K79" s="11" t="s">
        <v>177</v>
      </c>
      <c r="L79" s="11" t="s">
        <v>178</v>
      </c>
    </row>
    <row r="80" spans="1:12">
      <c r="A80" s="11" t="s">
        <v>68</v>
      </c>
      <c r="D80" s="11" t="s">
        <v>88</v>
      </c>
      <c r="E80" s="19" t="s">
        <v>158</v>
      </c>
      <c r="F80" s="10">
        <v>39965</v>
      </c>
      <c r="G80" s="10">
        <v>44348</v>
      </c>
      <c r="H80" s="11">
        <v>20</v>
      </c>
      <c r="I80" s="20" t="s">
        <v>87</v>
      </c>
      <c r="J80" s="11" t="s">
        <v>89</v>
      </c>
      <c r="K80" s="11" t="s">
        <v>177</v>
      </c>
      <c r="L80" s="11" t="s">
        <v>178</v>
      </c>
    </row>
    <row r="81" spans="1:12">
      <c r="A81" s="11" t="s">
        <v>69</v>
      </c>
      <c r="D81" s="11" t="s">
        <v>88</v>
      </c>
      <c r="E81" s="19" t="s">
        <v>159</v>
      </c>
      <c r="F81" s="10">
        <v>39965</v>
      </c>
      <c r="G81" s="10">
        <v>44348</v>
      </c>
      <c r="H81" s="11">
        <v>20</v>
      </c>
      <c r="I81" s="20" t="s">
        <v>87</v>
      </c>
      <c r="J81" s="11" t="s">
        <v>89</v>
      </c>
      <c r="K81" s="11" t="s">
        <v>177</v>
      </c>
      <c r="L81" s="11" t="s">
        <v>178</v>
      </c>
    </row>
    <row r="82" spans="1:12">
      <c r="A82" s="11" t="s">
        <v>70</v>
      </c>
      <c r="D82" s="11" t="s">
        <v>88</v>
      </c>
      <c r="E82" s="19" t="s">
        <v>160</v>
      </c>
      <c r="F82" s="10">
        <v>39965</v>
      </c>
      <c r="G82" s="10">
        <v>44348</v>
      </c>
      <c r="H82" s="11">
        <v>20</v>
      </c>
      <c r="I82" s="20" t="s">
        <v>87</v>
      </c>
      <c r="J82" s="11" t="s">
        <v>89</v>
      </c>
      <c r="K82" s="11" t="s">
        <v>177</v>
      </c>
      <c r="L82" s="11" t="s">
        <v>178</v>
      </c>
    </row>
    <row r="83" spans="1:12">
      <c r="A83" s="11" t="s">
        <v>71</v>
      </c>
      <c r="D83" s="11" t="s">
        <v>88</v>
      </c>
      <c r="E83" s="19" t="s">
        <v>161</v>
      </c>
      <c r="F83" s="10">
        <v>39965</v>
      </c>
      <c r="G83" s="10">
        <v>44348</v>
      </c>
      <c r="H83" s="11">
        <v>20</v>
      </c>
      <c r="I83" s="20" t="s">
        <v>87</v>
      </c>
      <c r="J83" s="11" t="s">
        <v>89</v>
      </c>
      <c r="K83" s="11" t="s">
        <v>177</v>
      </c>
      <c r="L83" s="11" t="s">
        <v>178</v>
      </c>
    </row>
    <row r="84" spans="1:12">
      <c r="A84" s="11" t="s">
        <v>72</v>
      </c>
      <c r="D84" s="11" t="s">
        <v>88</v>
      </c>
      <c r="E84" s="19" t="s">
        <v>162</v>
      </c>
      <c r="F84" s="10">
        <v>39965</v>
      </c>
      <c r="G84" s="10">
        <v>44348</v>
      </c>
      <c r="H84" s="11">
        <v>20</v>
      </c>
      <c r="I84" s="20" t="s">
        <v>87</v>
      </c>
      <c r="J84" s="11" t="s">
        <v>89</v>
      </c>
      <c r="K84" s="11" t="s">
        <v>177</v>
      </c>
      <c r="L84" s="11" t="s">
        <v>178</v>
      </c>
    </row>
    <row r="85" spans="1:12">
      <c r="A85" s="11" t="s">
        <v>73</v>
      </c>
      <c r="D85" s="11" t="s">
        <v>88</v>
      </c>
      <c r="E85" s="19" t="s">
        <v>163</v>
      </c>
      <c r="F85" s="10">
        <v>39965</v>
      </c>
      <c r="G85" s="10">
        <v>44348</v>
      </c>
      <c r="H85" s="11">
        <v>20</v>
      </c>
      <c r="I85" s="20" t="s">
        <v>87</v>
      </c>
      <c r="J85" s="11" t="s">
        <v>89</v>
      </c>
      <c r="K85" s="11" t="s">
        <v>177</v>
      </c>
      <c r="L85" s="11" t="s">
        <v>178</v>
      </c>
    </row>
    <row r="86" spans="1:12">
      <c r="A86" s="11" t="s">
        <v>74</v>
      </c>
      <c r="D86" s="11" t="s">
        <v>88</v>
      </c>
      <c r="E86" s="19" t="s">
        <v>164</v>
      </c>
      <c r="F86" s="10">
        <v>39965</v>
      </c>
      <c r="G86" s="10">
        <v>44348</v>
      </c>
      <c r="H86" s="11">
        <v>20</v>
      </c>
      <c r="I86" s="20" t="s">
        <v>87</v>
      </c>
      <c r="J86" s="11" t="s">
        <v>89</v>
      </c>
      <c r="K86" s="11" t="s">
        <v>177</v>
      </c>
      <c r="L86" s="11" t="s">
        <v>178</v>
      </c>
    </row>
    <row r="87" spans="1:12">
      <c r="A87" s="11" t="s">
        <v>75</v>
      </c>
      <c r="D87" s="11" t="s">
        <v>88</v>
      </c>
      <c r="E87" s="19" t="s">
        <v>165</v>
      </c>
      <c r="F87" s="10">
        <v>39965</v>
      </c>
      <c r="G87" s="10">
        <v>44348</v>
      </c>
      <c r="H87" s="11">
        <v>20</v>
      </c>
      <c r="I87" s="20" t="s">
        <v>87</v>
      </c>
      <c r="J87" s="11" t="s">
        <v>89</v>
      </c>
      <c r="K87" s="11" t="s">
        <v>177</v>
      </c>
      <c r="L87" s="11" t="s">
        <v>178</v>
      </c>
    </row>
    <row r="88" spans="1:12">
      <c r="A88" s="11" t="s">
        <v>76</v>
      </c>
      <c r="D88" s="11" t="s">
        <v>88</v>
      </c>
      <c r="E88" s="19" t="s">
        <v>166</v>
      </c>
      <c r="F88" s="10">
        <v>39965</v>
      </c>
      <c r="G88" s="10">
        <v>44348</v>
      </c>
      <c r="H88" s="11">
        <v>20</v>
      </c>
      <c r="I88" s="20" t="s">
        <v>87</v>
      </c>
      <c r="J88" s="11" t="s">
        <v>89</v>
      </c>
      <c r="K88" s="11" t="s">
        <v>177</v>
      </c>
      <c r="L88" s="11" t="s">
        <v>178</v>
      </c>
    </row>
    <row r="89" spans="1:12">
      <c r="A89" s="11" t="s">
        <v>77</v>
      </c>
      <c r="D89" s="11" t="s">
        <v>88</v>
      </c>
      <c r="E89" s="19" t="s">
        <v>167</v>
      </c>
      <c r="F89" s="10">
        <v>39965</v>
      </c>
      <c r="G89" s="10">
        <v>44348</v>
      </c>
      <c r="H89" s="11">
        <v>20</v>
      </c>
      <c r="I89" s="20" t="s">
        <v>87</v>
      </c>
      <c r="J89" s="11" t="s">
        <v>89</v>
      </c>
      <c r="K89" s="11" t="s">
        <v>177</v>
      </c>
      <c r="L89" s="11" t="s">
        <v>178</v>
      </c>
    </row>
    <row r="91" spans="1:12">
      <c r="A91" s="11" t="s">
        <v>176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54966F" display="A124854966F" xr:uid="{00000000-0004-0000-0000-000001000000}"/>
    <hyperlink ref="E13" location="A124854878F" display="A124854878F" xr:uid="{00000000-0004-0000-0000-000002000000}"/>
    <hyperlink ref="E14" location="A124854978R" display="A124854978R" xr:uid="{00000000-0004-0000-0000-000003000000}"/>
    <hyperlink ref="E15" location="A124854982F" display="A124854982F" xr:uid="{00000000-0004-0000-0000-000004000000}"/>
    <hyperlink ref="E16" location="A124854906C" display="A124854906C" xr:uid="{00000000-0004-0000-0000-000005000000}"/>
    <hyperlink ref="E17" location="A124854910V" display="A124854910V" xr:uid="{00000000-0004-0000-0000-000006000000}"/>
    <hyperlink ref="E18" location="A124854950L" display="A124854950L" xr:uid="{00000000-0004-0000-0000-000007000000}"/>
    <hyperlink ref="E19" location="A124854850C" display="A124854850C" xr:uid="{00000000-0004-0000-0000-000008000000}"/>
    <hyperlink ref="E20" location="A124855002F" display="A124855002F" xr:uid="{00000000-0004-0000-0000-000009000000}"/>
    <hyperlink ref="E21" location="A124854926L" display="A124854926L" xr:uid="{00000000-0004-0000-0000-00000A000000}"/>
    <hyperlink ref="E22" location="A124855010F" display="A124855010F" xr:uid="{00000000-0004-0000-0000-00000B000000}"/>
    <hyperlink ref="E23" location="A124854810K" display="A124854810K" xr:uid="{00000000-0004-0000-0000-00000C000000}"/>
    <hyperlink ref="E24" location="A124854698W" display="A124854698W" xr:uid="{00000000-0004-0000-0000-00000D000000}"/>
    <hyperlink ref="E25" location="A124854746C" display="A124854746C" xr:uid="{00000000-0004-0000-0000-00000E000000}"/>
    <hyperlink ref="E26" location="A124854866W" display="A124854866W" xr:uid="{00000000-0004-0000-0000-00000F000000}"/>
    <hyperlink ref="E27" location="A124854750V" display="A124854750V" xr:uid="{00000000-0004-0000-0000-000010000000}"/>
    <hyperlink ref="E28" location="A124854870L" display="A124854870L" xr:uid="{00000000-0004-0000-0000-000011000000}"/>
    <hyperlink ref="E29" location="A124854874W" display="A124854874W" xr:uid="{00000000-0004-0000-0000-000012000000}"/>
    <hyperlink ref="E30" location="A124855014R" display="A124855014R" xr:uid="{00000000-0004-0000-0000-000013000000}"/>
    <hyperlink ref="E31" location="A124854702A" display="A124854702A" xr:uid="{00000000-0004-0000-0000-000014000000}"/>
    <hyperlink ref="E32" location="A124854970W" display="A124854970W" xr:uid="{00000000-0004-0000-0000-000015000000}"/>
    <hyperlink ref="E33" location="A124854974F" display="A124854974F" xr:uid="{00000000-0004-0000-0000-000016000000}"/>
    <hyperlink ref="E34" location="A124854706K" display="A124854706K" xr:uid="{00000000-0004-0000-0000-000017000000}"/>
    <hyperlink ref="E35" location="A124854814V" display="A124854814V" xr:uid="{00000000-0004-0000-0000-000018000000}"/>
    <hyperlink ref="E36" location="A124854882W" display="A124854882W" xr:uid="{00000000-0004-0000-0000-000019000000}"/>
    <hyperlink ref="E37" location="A124855018X" display="A124855018X" xr:uid="{00000000-0004-0000-0000-00001A000000}"/>
    <hyperlink ref="E38" location="A124854710A" display="A124854710A" xr:uid="{00000000-0004-0000-0000-00001B000000}"/>
    <hyperlink ref="E39" location="A124854930C" display="A124854930C" xr:uid="{00000000-0004-0000-0000-00001C000000}"/>
    <hyperlink ref="E40" location="A124854934L" display="A124854934L" xr:uid="{00000000-0004-0000-0000-00001D000000}"/>
    <hyperlink ref="E41" location="A124854778W" display="A124854778W" xr:uid="{00000000-0004-0000-0000-00001E000000}"/>
    <hyperlink ref="E42" location="A124854714K" display="A124854714K" xr:uid="{00000000-0004-0000-0000-00001F000000}"/>
    <hyperlink ref="E43" location="A124854818C" display="A124854818C" xr:uid="{00000000-0004-0000-0000-000020000000}"/>
    <hyperlink ref="E44" location="A124854754C" display="A124854754C" xr:uid="{00000000-0004-0000-0000-000021000000}"/>
    <hyperlink ref="E45" location="A124854822V" display="A124854822V" xr:uid="{00000000-0004-0000-0000-000022000000}"/>
    <hyperlink ref="E46" location="A124854782L" display="A124854782L" xr:uid="{00000000-0004-0000-0000-000023000000}"/>
    <hyperlink ref="E47" location="A124854826C" display="A124854826C" xr:uid="{00000000-0004-0000-0000-000024000000}"/>
    <hyperlink ref="E48" location="A124854886F" display="A124854886F" xr:uid="{00000000-0004-0000-0000-000025000000}"/>
    <hyperlink ref="E49" location="A124854830V" display="A124854830V" xr:uid="{00000000-0004-0000-0000-000026000000}"/>
    <hyperlink ref="E50" location="A124854786W" display="A124854786W" xr:uid="{00000000-0004-0000-0000-000027000000}"/>
    <hyperlink ref="E51" location="A124854938W" display="A124854938W" xr:uid="{00000000-0004-0000-0000-000028000000}"/>
    <hyperlink ref="E52" location="A124854890W" display="A124854890W" xr:uid="{00000000-0004-0000-0000-000029000000}"/>
    <hyperlink ref="E53" location="A124854894F" display="A124854894F" xr:uid="{00000000-0004-0000-0000-00002A000000}"/>
    <hyperlink ref="E54" location="A124855022R" display="A124855022R" xr:uid="{00000000-0004-0000-0000-00002B000000}"/>
    <hyperlink ref="E55" location="A124854718V" display="A124854718V" xr:uid="{00000000-0004-0000-0000-00002C000000}"/>
    <hyperlink ref="E56" location="A124854834C" display="A124854834C" xr:uid="{00000000-0004-0000-0000-00002D000000}"/>
    <hyperlink ref="E57" location="A124854758L" display="A124854758L" xr:uid="{00000000-0004-0000-0000-00002E000000}"/>
    <hyperlink ref="E58" location="A124854898R" display="A124854898R" xr:uid="{00000000-0004-0000-0000-00002F000000}"/>
    <hyperlink ref="E59" location="A124854902V" display="A124854902V" xr:uid="{00000000-0004-0000-0000-000030000000}"/>
    <hyperlink ref="E60" location="A124854838L" display="A124854838L" xr:uid="{00000000-0004-0000-0000-000031000000}"/>
    <hyperlink ref="E61" location="A124854942L" display="A124854942L" xr:uid="{00000000-0004-0000-0000-000032000000}"/>
    <hyperlink ref="E62" location="A124855030R" display="A124855030R" xr:uid="{00000000-0004-0000-0000-000033000000}"/>
    <hyperlink ref="E63" location="A124854726V" display="A124854726V" xr:uid="{00000000-0004-0000-0000-000034000000}"/>
    <hyperlink ref="E64" location="A124854794W" display="A124854794W" xr:uid="{00000000-0004-0000-0000-000035000000}"/>
    <hyperlink ref="E65" location="A124854730K" display="A124854730K" xr:uid="{00000000-0004-0000-0000-000036000000}"/>
    <hyperlink ref="E66" location="A124854990F" display="A124854990F" xr:uid="{00000000-0004-0000-0000-000037000000}"/>
    <hyperlink ref="E67" location="A124854842C" display="A124854842C" xr:uid="{00000000-0004-0000-0000-000038000000}"/>
    <hyperlink ref="E68" location="A124854762C" display="A124854762C" xr:uid="{00000000-0004-0000-0000-000039000000}"/>
    <hyperlink ref="E69" location="A124854946W" display="A124854946W" xr:uid="{00000000-0004-0000-0000-00003A000000}"/>
    <hyperlink ref="E70" location="A124854994R" display="A124854994R" xr:uid="{00000000-0004-0000-0000-00003B000000}"/>
    <hyperlink ref="E71" location="A124854998X" display="A124854998X" xr:uid="{00000000-0004-0000-0000-00003C000000}"/>
    <hyperlink ref="E72" location="A124855038J" display="A124855038J" xr:uid="{00000000-0004-0000-0000-00003D000000}"/>
    <hyperlink ref="E73" location="A124855042X" display="A124855042X" xr:uid="{00000000-0004-0000-0000-00003E000000}"/>
    <hyperlink ref="E74" location="A124854734V" display="A124854734V" xr:uid="{00000000-0004-0000-0000-00003F000000}"/>
    <hyperlink ref="E75" location="A124854770C" display="A124854770C" xr:uid="{00000000-0004-0000-0000-000040000000}"/>
    <hyperlink ref="E76" location="A124854738C" display="A124854738C" xr:uid="{00000000-0004-0000-0000-000041000000}"/>
    <hyperlink ref="E77" location="A124855046J" display="A124855046J" xr:uid="{00000000-0004-0000-0000-000042000000}"/>
    <hyperlink ref="E78" location="A124855050X" display="A124855050X" xr:uid="{00000000-0004-0000-0000-000043000000}"/>
    <hyperlink ref="E79" location="A124854914C" display="A124854914C" xr:uid="{00000000-0004-0000-0000-000044000000}"/>
    <hyperlink ref="E80" location="A124854918L" display="A124854918L" xr:uid="{00000000-0004-0000-0000-000045000000}"/>
    <hyperlink ref="E81" location="A124854742V" display="A124854742V" xr:uid="{00000000-0004-0000-0000-000046000000}"/>
    <hyperlink ref="E82" location="A124854802K" display="A124854802K" xr:uid="{00000000-0004-0000-0000-000047000000}"/>
    <hyperlink ref="E83" location="A124854922C" display="A124854922C" xr:uid="{00000000-0004-0000-0000-000048000000}"/>
    <hyperlink ref="E84" location="A124854958F" display="A124854958F" xr:uid="{00000000-0004-0000-0000-000049000000}"/>
    <hyperlink ref="E85" location="A124854806V" display="A124854806V" xr:uid="{00000000-0004-0000-0000-00004A000000}"/>
    <hyperlink ref="E86" location="A124854858W" display="A124854858W" xr:uid="{00000000-0004-0000-0000-00004B000000}"/>
    <hyperlink ref="E87" location="A124854862L" display="A124854862L" xr:uid="{00000000-0004-0000-0000-00004C000000}"/>
    <hyperlink ref="E88" location="A124854774L" display="A124854774L" xr:uid="{00000000-0004-0000-0000-00004D000000}"/>
    <hyperlink ref="E89" location="A124855006R" display="A124855006R" xr:uid="{00000000-0004-0000-0000-00004E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79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</row>
    <row r="2" spans="1:79">
      <c r="A2" s="4" t="s">
        <v>78</v>
      </c>
      <c r="B2" s="7" t="s">
        <v>87</v>
      </c>
      <c r="C2" s="7" t="s">
        <v>87</v>
      </c>
      <c r="D2" s="7" t="s">
        <v>87</v>
      </c>
      <c r="E2" s="7" t="s">
        <v>87</v>
      </c>
      <c r="F2" s="7" t="s">
        <v>87</v>
      </c>
      <c r="G2" s="7" t="s">
        <v>87</v>
      </c>
      <c r="H2" s="7" t="s">
        <v>87</v>
      </c>
      <c r="I2" s="7" t="s">
        <v>87</v>
      </c>
      <c r="J2" s="7" t="s">
        <v>87</v>
      </c>
      <c r="K2" s="7" t="s">
        <v>87</v>
      </c>
      <c r="L2" s="7" t="s">
        <v>87</v>
      </c>
      <c r="M2" s="7" t="s">
        <v>87</v>
      </c>
      <c r="N2" s="7" t="s">
        <v>87</v>
      </c>
      <c r="O2" s="7" t="s">
        <v>87</v>
      </c>
      <c r="P2" s="7" t="s">
        <v>87</v>
      </c>
      <c r="Q2" s="7" t="s">
        <v>87</v>
      </c>
      <c r="R2" s="7" t="s">
        <v>87</v>
      </c>
      <c r="S2" s="7" t="s">
        <v>87</v>
      </c>
      <c r="T2" s="7" t="s">
        <v>87</v>
      </c>
      <c r="U2" s="7" t="s">
        <v>87</v>
      </c>
      <c r="V2" s="7" t="s">
        <v>87</v>
      </c>
      <c r="W2" s="7" t="s">
        <v>87</v>
      </c>
      <c r="X2" s="7" t="s">
        <v>87</v>
      </c>
      <c r="Y2" s="7" t="s">
        <v>87</v>
      </c>
      <c r="Z2" s="7" t="s">
        <v>87</v>
      </c>
      <c r="AA2" s="7" t="s">
        <v>87</v>
      </c>
      <c r="AB2" s="7" t="s">
        <v>87</v>
      </c>
      <c r="AC2" s="7" t="s">
        <v>87</v>
      </c>
      <c r="AD2" s="7" t="s">
        <v>87</v>
      </c>
      <c r="AE2" s="7" t="s">
        <v>87</v>
      </c>
      <c r="AF2" s="7" t="s">
        <v>87</v>
      </c>
      <c r="AG2" s="7" t="s">
        <v>87</v>
      </c>
      <c r="AH2" s="7" t="s">
        <v>87</v>
      </c>
      <c r="AI2" s="7" t="s">
        <v>87</v>
      </c>
      <c r="AJ2" s="7" t="s">
        <v>87</v>
      </c>
      <c r="AK2" s="7" t="s">
        <v>87</v>
      </c>
      <c r="AL2" s="7" t="s">
        <v>87</v>
      </c>
      <c r="AM2" s="7" t="s">
        <v>87</v>
      </c>
      <c r="AN2" s="7" t="s">
        <v>87</v>
      </c>
      <c r="AO2" s="7" t="s">
        <v>87</v>
      </c>
      <c r="AP2" s="7" t="s">
        <v>87</v>
      </c>
      <c r="AQ2" s="7" t="s">
        <v>87</v>
      </c>
      <c r="AR2" s="7" t="s">
        <v>87</v>
      </c>
      <c r="AS2" s="7" t="s">
        <v>87</v>
      </c>
      <c r="AT2" s="7" t="s">
        <v>87</v>
      </c>
      <c r="AU2" s="7" t="s">
        <v>87</v>
      </c>
      <c r="AV2" s="7" t="s">
        <v>87</v>
      </c>
      <c r="AW2" s="7" t="s">
        <v>87</v>
      </c>
      <c r="AX2" s="7" t="s">
        <v>87</v>
      </c>
      <c r="AY2" s="7" t="s">
        <v>87</v>
      </c>
      <c r="AZ2" s="7" t="s">
        <v>87</v>
      </c>
      <c r="BA2" s="7" t="s">
        <v>87</v>
      </c>
      <c r="BB2" s="7" t="s">
        <v>87</v>
      </c>
      <c r="BC2" s="7" t="s">
        <v>87</v>
      </c>
      <c r="BD2" s="7" t="s">
        <v>87</v>
      </c>
      <c r="BE2" s="7" t="s">
        <v>87</v>
      </c>
      <c r="BF2" s="7" t="s">
        <v>87</v>
      </c>
      <c r="BG2" s="7" t="s">
        <v>87</v>
      </c>
      <c r="BH2" s="7" t="s">
        <v>87</v>
      </c>
      <c r="BI2" s="7" t="s">
        <v>87</v>
      </c>
      <c r="BJ2" s="7" t="s">
        <v>87</v>
      </c>
      <c r="BK2" s="7" t="s">
        <v>87</v>
      </c>
      <c r="BL2" s="7" t="s">
        <v>87</v>
      </c>
      <c r="BM2" s="7" t="s">
        <v>87</v>
      </c>
      <c r="BN2" s="7" t="s">
        <v>87</v>
      </c>
      <c r="BO2" s="7" t="s">
        <v>87</v>
      </c>
      <c r="BP2" s="7" t="s">
        <v>87</v>
      </c>
      <c r="BQ2" s="7" t="s">
        <v>87</v>
      </c>
      <c r="BR2" s="7" t="s">
        <v>87</v>
      </c>
      <c r="BS2" s="7" t="s">
        <v>87</v>
      </c>
      <c r="BT2" s="7" t="s">
        <v>87</v>
      </c>
      <c r="BU2" s="7" t="s">
        <v>87</v>
      </c>
      <c r="BV2" s="7" t="s">
        <v>87</v>
      </c>
      <c r="BW2" s="7" t="s">
        <v>87</v>
      </c>
      <c r="BX2" s="7" t="s">
        <v>87</v>
      </c>
      <c r="BY2" s="7" t="s">
        <v>87</v>
      </c>
      <c r="BZ2" s="7" t="s">
        <v>87</v>
      </c>
      <c r="CA2" s="7" t="s">
        <v>87</v>
      </c>
    </row>
    <row r="3" spans="1:79">
      <c r="A3" s="4" t="s">
        <v>79</v>
      </c>
      <c r="B3" s="8" t="s">
        <v>88</v>
      </c>
      <c r="C3" s="8" t="s">
        <v>88</v>
      </c>
      <c r="D3" s="8" t="s">
        <v>88</v>
      </c>
      <c r="E3" s="8" t="s">
        <v>88</v>
      </c>
      <c r="F3" s="8" t="s">
        <v>88</v>
      </c>
      <c r="G3" s="8" t="s">
        <v>88</v>
      </c>
      <c r="H3" s="8" t="s">
        <v>88</v>
      </c>
      <c r="I3" s="8" t="s">
        <v>88</v>
      </c>
      <c r="J3" s="8" t="s">
        <v>88</v>
      </c>
      <c r="K3" s="8" t="s">
        <v>88</v>
      </c>
      <c r="L3" s="8" t="s">
        <v>88</v>
      </c>
      <c r="M3" s="8" t="s">
        <v>88</v>
      </c>
      <c r="N3" s="8" t="s">
        <v>88</v>
      </c>
      <c r="O3" s="8" t="s">
        <v>88</v>
      </c>
      <c r="P3" s="8" t="s">
        <v>88</v>
      </c>
      <c r="Q3" s="8" t="s">
        <v>88</v>
      </c>
      <c r="R3" s="8" t="s">
        <v>88</v>
      </c>
      <c r="S3" s="8" t="s">
        <v>88</v>
      </c>
      <c r="T3" s="8" t="s">
        <v>88</v>
      </c>
      <c r="U3" s="8" t="s">
        <v>88</v>
      </c>
      <c r="V3" s="8" t="s">
        <v>88</v>
      </c>
      <c r="W3" s="8" t="s">
        <v>88</v>
      </c>
      <c r="X3" s="8" t="s">
        <v>88</v>
      </c>
      <c r="Y3" s="8" t="s">
        <v>88</v>
      </c>
      <c r="Z3" s="8" t="s">
        <v>88</v>
      </c>
      <c r="AA3" s="8" t="s">
        <v>88</v>
      </c>
      <c r="AB3" s="8" t="s">
        <v>88</v>
      </c>
      <c r="AC3" s="8" t="s">
        <v>88</v>
      </c>
      <c r="AD3" s="8" t="s">
        <v>88</v>
      </c>
      <c r="AE3" s="8" t="s">
        <v>88</v>
      </c>
      <c r="AF3" s="8" t="s">
        <v>88</v>
      </c>
      <c r="AG3" s="8" t="s">
        <v>88</v>
      </c>
      <c r="AH3" s="8" t="s">
        <v>88</v>
      </c>
      <c r="AI3" s="8" t="s">
        <v>88</v>
      </c>
      <c r="AJ3" s="8" t="s">
        <v>88</v>
      </c>
      <c r="AK3" s="8" t="s">
        <v>88</v>
      </c>
      <c r="AL3" s="8" t="s">
        <v>88</v>
      </c>
      <c r="AM3" s="8" t="s">
        <v>88</v>
      </c>
      <c r="AN3" s="8" t="s">
        <v>88</v>
      </c>
      <c r="AO3" s="8" t="s">
        <v>88</v>
      </c>
      <c r="AP3" s="8" t="s">
        <v>88</v>
      </c>
      <c r="AQ3" s="8" t="s">
        <v>88</v>
      </c>
      <c r="AR3" s="8" t="s">
        <v>88</v>
      </c>
      <c r="AS3" s="8" t="s">
        <v>88</v>
      </c>
      <c r="AT3" s="8" t="s">
        <v>88</v>
      </c>
      <c r="AU3" s="8" t="s">
        <v>88</v>
      </c>
      <c r="AV3" s="8" t="s">
        <v>88</v>
      </c>
      <c r="AW3" s="8" t="s">
        <v>88</v>
      </c>
      <c r="AX3" s="8" t="s">
        <v>88</v>
      </c>
      <c r="AY3" s="8" t="s">
        <v>88</v>
      </c>
      <c r="AZ3" s="8" t="s">
        <v>88</v>
      </c>
      <c r="BA3" s="8" t="s">
        <v>88</v>
      </c>
      <c r="BB3" s="8" t="s">
        <v>88</v>
      </c>
      <c r="BC3" s="8" t="s">
        <v>88</v>
      </c>
      <c r="BD3" s="8" t="s">
        <v>88</v>
      </c>
      <c r="BE3" s="8" t="s">
        <v>88</v>
      </c>
      <c r="BF3" s="8" t="s">
        <v>88</v>
      </c>
      <c r="BG3" s="8" t="s">
        <v>88</v>
      </c>
      <c r="BH3" s="8" t="s">
        <v>88</v>
      </c>
      <c r="BI3" s="8" t="s">
        <v>88</v>
      </c>
      <c r="BJ3" s="8" t="s">
        <v>88</v>
      </c>
      <c r="BK3" s="8" t="s">
        <v>88</v>
      </c>
      <c r="BL3" s="8" t="s">
        <v>88</v>
      </c>
      <c r="BM3" s="8" t="s">
        <v>88</v>
      </c>
      <c r="BN3" s="8" t="s">
        <v>88</v>
      </c>
      <c r="BO3" s="8" t="s">
        <v>88</v>
      </c>
      <c r="BP3" s="8" t="s">
        <v>88</v>
      </c>
      <c r="BQ3" s="8" t="s">
        <v>88</v>
      </c>
      <c r="BR3" s="8" t="s">
        <v>88</v>
      </c>
      <c r="BS3" s="8" t="s">
        <v>88</v>
      </c>
      <c r="BT3" s="8" t="s">
        <v>88</v>
      </c>
      <c r="BU3" s="8" t="s">
        <v>88</v>
      </c>
      <c r="BV3" s="8" t="s">
        <v>88</v>
      </c>
      <c r="BW3" s="8" t="s">
        <v>88</v>
      </c>
      <c r="BX3" s="8" t="s">
        <v>88</v>
      </c>
      <c r="BY3" s="8" t="s">
        <v>88</v>
      </c>
      <c r="BZ3" s="8" t="s">
        <v>88</v>
      </c>
      <c r="CA3" s="8" t="s">
        <v>88</v>
      </c>
    </row>
    <row r="4" spans="1:79">
      <c r="A4" s="4" t="s">
        <v>80</v>
      </c>
      <c r="B4" s="8" t="s">
        <v>89</v>
      </c>
      <c r="C4" s="8" t="s">
        <v>89</v>
      </c>
      <c r="D4" s="8" t="s">
        <v>89</v>
      </c>
      <c r="E4" s="8" t="s">
        <v>89</v>
      </c>
      <c r="F4" s="8" t="s">
        <v>89</v>
      </c>
      <c r="G4" s="8" t="s">
        <v>89</v>
      </c>
      <c r="H4" s="8" t="s">
        <v>89</v>
      </c>
      <c r="I4" s="8" t="s">
        <v>89</v>
      </c>
      <c r="J4" s="8" t="s">
        <v>89</v>
      </c>
      <c r="K4" s="8" t="s">
        <v>89</v>
      </c>
      <c r="L4" s="8" t="s">
        <v>89</v>
      </c>
      <c r="M4" s="8" t="s">
        <v>89</v>
      </c>
      <c r="N4" s="8" t="s">
        <v>89</v>
      </c>
      <c r="O4" s="8" t="s">
        <v>89</v>
      </c>
      <c r="P4" s="8" t="s">
        <v>89</v>
      </c>
      <c r="Q4" s="8" t="s">
        <v>89</v>
      </c>
      <c r="R4" s="8" t="s">
        <v>89</v>
      </c>
      <c r="S4" s="8" t="s">
        <v>89</v>
      </c>
      <c r="T4" s="8" t="s">
        <v>89</v>
      </c>
      <c r="U4" s="8" t="s">
        <v>89</v>
      </c>
      <c r="V4" s="8" t="s">
        <v>89</v>
      </c>
      <c r="W4" s="8" t="s">
        <v>89</v>
      </c>
      <c r="X4" s="8" t="s">
        <v>89</v>
      </c>
      <c r="Y4" s="8" t="s">
        <v>89</v>
      </c>
      <c r="Z4" s="8" t="s">
        <v>89</v>
      </c>
      <c r="AA4" s="8" t="s">
        <v>89</v>
      </c>
      <c r="AB4" s="8" t="s">
        <v>89</v>
      </c>
      <c r="AC4" s="8" t="s">
        <v>89</v>
      </c>
      <c r="AD4" s="8" t="s">
        <v>89</v>
      </c>
      <c r="AE4" s="8" t="s">
        <v>89</v>
      </c>
      <c r="AF4" s="8" t="s">
        <v>89</v>
      </c>
      <c r="AG4" s="8" t="s">
        <v>89</v>
      </c>
      <c r="AH4" s="8" t="s">
        <v>89</v>
      </c>
      <c r="AI4" s="8" t="s">
        <v>89</v>
      </c>
      <c r="AJ4" s="8" t="s">
        <v>89</v>
      </c>
      <c r="AK4" s="8" t="s">
        <v>89</v>
      </c>
      <c r="AL4" s="8" t="s">
        <v>89</v>
      </c>
      <c r="AM4" s="8" t="s">
        <v>89</v>
      </c>
      <c r="AN4" s="8" t="s">
        <v>89</v>
      </c>
      <c r="AO4" s="8" t="s">
        <v>89</v>
      </c>
      <c r="AP4" s="8" t="s">
        <v>89</v>
      </c>
      <c r="AQ4" s="8" t="s">
        <v>89</v>
      </c>
      <c r="AR4" s="8" t="s">
        <v>89</v>
      </c>
      <c r="AS4" s="8" t="s">
        <v>89</v>
      </c>
      <c r="AT4" s="8" t="s">
        <v>89</v>
      </c>
      <c r="AU4" s="8" t="s">
        <v>89</v>
      </c>
      <c r="AV4" s="8" t="s">
        <v>89</v>
      </c>
      <c r="AW4" s="8" t="s">
        <v>89</v>
      </c>
      <c r="AX4" s="8" t="s">
        <v>89</v>
      </c>
      <c r="AY4" s="8" t="s">
        <v>89</v>
      </c>
      <c r="AZ4" s="8" t="s">
        <v>89</v>
      </c>
      <c r="BA4" s="8" t="s">
        <v>89</v>
      </c>
      <c r="BB4" s="8" t="s">
        <v>89</v>
      </c>
      <c r="BC4" s="8" t="s">
        <v>89</v>
      </c>
      <c r="BD4" s="8" t="s">
        <v>89</v>
      </c>
      <c r="BE4" s="8" t="s">
        <v>89</v>
      </c>
      <c r="BF4" s="8" t="s">
        <v>89</v>
      </c>
      <c r="BG4" s="8" t="s">
        <v>89</v>
      </c>
      <c r="BH4" s="8" t="s">
        <v>89</v>
      </c>
      <c r="BI4" s="8" t="s">
        <v>89</v>
      </c>
      <c r="BJ4" s="8" t="s">
        <v>89</v>
      </c>
      <c r="BK4" s="8" t="s">
        <v>89</v>
      </c>
      <c r="BL4" s="8" t="s">
        <v>89</v>
      </c>
      <c r="BM4" s="8" t="s">
        <v>89</v>
      </c>
      <c r="BN4" s="8" t="s">
        <v>89</v>
      </c>
      <c r="BO4" s="8" t="s">
        <v>89</v>
      </c>
      <c r="BP4" s="8" t="s">
        <v>89</v>
      </c>
      <c r="BQ4" s="8" t="s">
        <v>89</v>
      </c>
      <c r="BR4" s="8" t="s">
        <v>89</v>
      </c>
      <c r="BS4" s="8" t="s">
        <v>89</v>
      </c>
      <c r="BT4" s="8" t="s">
        <v>89</v>
      </c>
      <c r="BU4" s="8" t="s">
        <v>89</v>
      </c>
      <c r="BV4" s="8" t="s">
        <v>89</v>
      </c>
      <c r="BW4" s="8" t="s">
        <v>89</v>
      </c>
      <c r="BX4" s="8" t="s">
        <v>89</v>
      </c>
      <c r="BY4" s="8" t="s">
        <v>89</v>
      </c>
      <c r="BZ4" s="8" t="s">
        <v>89</v>
      </c>
      <c r="CA4" s="8" t="s">
        <v>89</v>
      </c>
    </row>
    <row r="5" spans="1:79">
      <c r="A5" s="4" t="s">
        <v>81</v>
      </c>
      <c r="B5" s="8" t="s">
        <v>177</v>
      </c>
      <c r="C5" s="8" t="s">
        <v>177</v>
      </c>
      <c r="D5" s="8" t="s">
        <v>177</v>
      </c>
      <c r="E5" s="8" t="s">
        <v>177</v>
      </c>
      <c r="F5" s="8" t="s">
        <v>177</v>
      </c>
      <c r="G5" s="8" t="s">
        <v>177</v>
      </c>
      <c r="H5" s="8" t="s">
        <v>177</v>
      </c>
      <c r="I5" s="8" t="s">
        <v>177</v>
      </c>
      <c r="J5" s="8" t="s">
        <v>177</v>
      </c>
      <c r="K5" s="8" t="s">
        <v>177</v>
      </c>
      <c r="L5" s="8" t="s">
        <v>177</v>
      </c>
      <c r="M5" s="8" t="s">
        <v>177</v>
      </c>
      <c r="N5" s="8" t="s">
        <v>177</v>
      </c>
      <c r="O5" s="8" t="s">
        <v>177</v>
      </c>
      <c r="P5" s="8" t="s">
        <v>177</v>
      </c>
      <c r="Q5" s="8" t="s">
        <v>177</v>
      </c>
      <c r="R5" s="8" t="s">
        <v>177</v>
      </c>
      <c r="S5" s="8" t="s">
        <v>177</v>
      </c>
      <c r="T5" s="8" t="s">
        <v>177</v>
      </c>
      <c r="U5" s="8" t="s">
        <v>177</v>
      </c>
      <c r="V5" s="8" t="s">
        <v>177</v>
      </c>
      <c r="W5" s="8" t="s">
        <v>177</v>
      </c>
      <c r="X5" s="8" t="s">
        <v>177</v>
      </c>
      <c r="Y5" s="8" t="s">
        <v>177</v>
      </c>
      <c r="Z5" s="8" t="s">
        <v>177</v>
      </c>
      <c r="AA5" s="8" t="s">
        <v>177</v>
      </c>
      <c r="AB5" s="8" t="s">
        <v>177</v>
      </c>
      <c r="AC5" s="8" t="s">
        <v>177</v>
      </c>
      <c r="AD5" s="8" t="s">
        <v>177</v>
      </c>
      <c r="AE5" s="8" t="s">
        <v>177</v>
      </c>
      <c r="AF5" s="8" t="s">
        <v>177</v>
      </c>
      <c r="AG5" s="8" t="s">
        <v>177</v>
      </c>
      <c r="AH5" s="8" t="s">
        <v>177</v>
      </c>
      <c r="AI5" s="8" t="s">
        <v>177</v>
      </c>
      <c r="AJ5" s="8" t="s">
        <v>177</v>
      </c>
      <c r="AK5" s="8" t="s">
        <v>177</v>
      </c>
      <c r="AL5" s="8" t="s">
        <v>177</v>
      </c>
      <c r="AM5" s="8" t="s">
        <v>177</v>
      </c>
      <c r="AN5" s="8" t="s">
        <v>177</v>
      </c>
      <c r="AO5" s="8" t="s">
        <v>177</v>
      </c>
      <c r="AP5" s="8" t="s">
        <v>177</v>
      </c>
      <c r="AQ5" s="8" t="s">
        <v>177</v>
      </c>
      <c r="AR5" s="8" t="s">
        <v>177</v>
      </c>
      <c r="AS5" s="8" t="s">
        <v>177</v>
      </c>
      <c r="AT5" s="8" t="s">
        <v>177</v>
      </c>
      <c r="AU5" s="8" t="s">
        <v>177</v>
      </c>
      <c r="AV5" s="8" t="s">
        <v>177</v>
      </c>
      <c r="AW5" s="8" t="s">
        <v>177</v>
      </c>
      <c r="AX5" s="8" t="s">
        <v>177</v>
      </c>
      <c r="AY5" s="8" t="s">
        <v>177</v>
      </c>
      <c r="AZ5" s="8" t="s">
        <v>177</v>
      </c>
      <c r="BA5" s="8" t="s">
        <v>177</v>
      </c>
      <c r="BB5" s="8" t="s">
        <v>177</v>
      </c>
      <c r="BC5" s="8" t="s">
        <v>177</v>
      </c>
      <c r="BD5" s="8" t="s">
        <v>177</v>
      </c>
      <c r="BE5" s="8" t="s">
        <v>177</v>
      </c>
      <c r="BF5" s="8" t="s">
        <v>177</v>
      </c>
      <c r="BG5" s="8" t="s">
        <v>177</v>
      </c>
      <c r="BH5" s="8" t="s">
        <v>177</v>
      </c>
      <c r="BI5" s="8" t="s">
        <v>177</v>
      </c>
      <c r="BJ5" s="8" t="s">
        <v>177</v>
      </c>
      <c r="BK5" s="8" t="s">
        <v>177</v>
      </c>
      <c r="BL5" s="8" t="s">
        <v>177</v>
      </c>
      <c r="BM5" s="8" t="s">
        <v>177</v>
      </c>
      <c r="BN5" s="8" t="s">
        <v>177</v>
      </c>
      <c r="BO5" s="8" t="s">
        <v>177</v>
      </c>
      <c r="BP5" s="8" t="s">
        <v>177</v>
      </c>
      <c r="BQ5" s="8" t="s">
        <v>177</v>
      </c>
      <c r="BR5" s="8" t="s">
        <v>177</v>
      </c>
      <c r="BS5" s="8" t="s">
        <v>177</v>
      </c>
      <c r="BT5" s="8" t="s">
        <v>177</v>
      </c>
      <c r="BU5" s="8" t="s">
        <v>177</v>
      </c>
      <c r="BV5" s="8" t="s">
        <v>177</v>
      </c>
      <c r="BW5" s="8" t="s">
        <v>177</v>
      </c>
      <c r="BX5" s="8" t="s">
        <v>177</v>
      </c>
      <c r="BY5" s="8" t="s">
        <v>177</v>
      </c>
      <c r="BZ5" s="8" t="s">
        <v>177</v>
      </c>
      <c r="CA5" s="8" t="s">
        <v>177</v>
      </c>
    </row>
    <row r="6" spans="1:79">
      <c r="A6" s="4" t="s">
        <v>82</v>
      </c>
      <c r="B6" s="8" t="s">
        <v>178</v>
      </c>
      <c r="C6" s="8" t="s">
        <v>178</v>
      </c>
      <c r="D6" s="8" t="s">
        <v>178</v>
      </c>
      <c r="E6" s="8" t="s">
        <v>178</v>
      </c>
      <c r="F6" s="8" t="s">
        <v>178</v>
      </c>
      <c r="G6" s="8" t="s">
        <v>178</v>
      </c>
      <c r="H6" s="8" t="s">
        <v>178</v>
      </c>
      <c r="I6" s="8" t="s">
        <v>178</v>
      </c>
      <c r="J6" s="8" t="s">
        <v>178</v>
      </c>
      <c r="K6" s="8" t="s">
        <v>178</v>
      </c>
      <c r="L6" s="8" t="s">
        <v>178</v>
      </c>
      <c r="M6" s="8" t="s">
        <v>178</v>
      </c>
      <c r="N6" s="8" t="s">
        <v>178</v>
      </c>
      <c r="O6" s="8" t="s">
        <v>178</v>
      </c>
      <c r="P6" s="8" t="s">
        <v>178</v>
      </c>
      <c r="Q6" s="8" t="s">
        <v>178</v>
      </c>
      <c r="R6" s="8" t="s">
        <v>178</v>
      </c>
      <c r="S6" s="8" t="s">
        <v>178</v>
      </c>
      <c r="T6" s="8" t="s">
        <v>178</v>
      </c>
      <c r="U6" s="8" t="s">
        <v>178</v>
      </c>
      <c r="V6" s="8" t="s">
        <v>178</v>
      </c>
      <c r="W6" s="8" t="s">
        <v>178</v>
      </c>
      <c r="X6" s="8" t="s">
        <v>178</v>
      </c>
      <c r="Y6" s="8" t="s">
        <v>178</v>
      </c>
      <c r="Z6" s="8" t="s">
        <v>178</v>
      </c>
      <c r="AA6" s="8" t="s">
        <v>178</v>
      </c>
      <c r="AB6" s="8" t="s">
        <v>178</v>
      </c>
      <c r="AC6" s="8" t="s">
        <v>178</v>
      </c>
      <c r="AD6" s="8" t="s">
        <v>178</v>
      </c>
      <c r="AE6" s="8" t="s">
        <v>178</v>
      </c>
      <c r="AF6" s="8" t="s">
        <v>178</v>
      </c>
      <c r="AG6" s="8" t="s">
        <v>178</v>
      </c>
      <c r="AH6" s="8" t="s">
        <v>178</v>
      </c>
      <c r="AI6" s="8" t="s">
        <v>178</v>
      </c>
      <c r="AJ6" s="8" t="s">
        <v>178</v>
      </c>
      <c r="AK6" s="8" t="s">
        <v>178</v>
      </c>
      <c r="AL6" s="8" t="s">
        <v>178</v>
      </c>
      <c r="AM6" s="8" t="s">
        <v>178</v>
      </c>
      <c r="AN6" s="8" t="s">
        <v>178</v>
      </c>
      <c r="AO6" s="8" t="s">
        <v>178</v>
      </c>
      <c r="AP6" s="8" t="s">
        <v>178</v>
      </c>
      <c r="AQ6" s="8" t="s">
        <v>178</v>
      </c>
      <c r="AR6" s="8" t="s">
        <v>178</v>
      </c>
      <c r="AS6" s="8" t="s">
        <v>178</v>
      </c>
      <c r="AT6" s="8" t="s">
        <v>178</v>
      </c>
      <c r="AU6" s="8" t="s">
        <v>178</v>
      </c>
      <c r="AV6" s="8" t="s">
        <v>178</v>
      </c>
      <c r="AW6" s="8" t="s">
        <v>178</v>
      </c>
      <c r="AX6" s="8" t="s">
        <v>178</v>
      </c>
      <c r="AY6" s="8" t="s">
        <v>178</v>
      </c>
      <c r="AZ6" s="8" t="s">
        <v>178</v>
      </c>
      <c r="BA6" s="8" t="s">
        <v>178</v>
      </c>
      <c r="BB6" s="8" t="s">
        <v>178</v>
      </c>
      <c r="BC6" s="8" t="s">
        <v>178</v>
      </c>
      <c r="BD6" s="8" t="s">
        <v>178</v>
      </c>
      <c r="BE6" s="8" t="s">
        <v>178</v>
      </c>
      <c r="BF6" s="8" t="s">
        <v>178</v>
      </c>
      <c r="BG6" s="8" t="s">
        <v>178</v>
      </c>
      <c r="BH6" s="8" t="s">
        <v>178</v>
      </c>
      <c r="BI6" s="8" t="s">
        <v>178</v>
      </c>
      <c r="BJ6" s="8" t="s">
        <v>178</v>
      </c>
      <c r="BK6" s="8" t="s">
        <v>178</v>
      </c>
      <c r="BL6" s="8" t="s">
        <v>178</v>
      </c>
      <c r="BM6" s="8" t="s">
        <v>178</v>
      </c>
      <c r="BN6" s="8" t="s">
        <v>178</v>
      </c>
      <c r="BO6" s="8" t="s">
        <v>178</v>
      </c>
      <c r="BP6" s="8" t="s">
        <v>178</v>
      </c>
      <c r="BQ6" s="8" t="s">
        <v>178</v>
      </c>
      <c r="BR6" s="8" t="s">
        <v>178</v>
      </c>
      <c r="BS6" s="8" t="s">
        <v>178</v>
      </c>
      <c r="BT6" s="8" t="s">
        <v>178</v>
      </c>
      <c r="BU6" s="8" t="s">
        <v>178</v>
      </c>
      <c r="BV6" s="8" t="s">
        <v>178</v>
      </c>
      <c r="BW6" s="8" t="s">
        <v>178</v>
      </c>
      <c r="BX6" s="8" t="s">
        <v>178</v>
      </c>
      <c r="BY6" s="8" t="s">
        <v>178</v>
      </c>
      <c r="BZ6" s="8" t="s">
        <v>178</v>
      </c>
      <c r="CA6" s="8" t="s">
        <v>178</v>
      </c>
    </row>
    <row r="7" spans="1:79" s="6" customFormat="1">
      <c r="A7" s="5" t="s">
        <v>83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  <c r="AL7" s="6">
        <v>39965</v>
      </c>
      <c r="AM7" s="6">
        <v>39965</v>
      </c>
      <c r="AN7" s="6">
        <v>39965</v>
      </c>
      <c r="AO7" s="6">
        <v>39965</v>
      </c>
      <c r="AP7" s="6">
        <v>39965</v>
      </c>
      <c r="AQ7" s="6">
        <v>39965</v>
      </c>
      <c r="AR7" s="6">
        <v>39965</v>
      </c>
      <c r="AS7" s="6">
        <v>39965</v>
      </c>
      <c r="AT7" s="6">
        <v>39965</v>
      </c>
      <c r="AU7" s="6">
        <v>39965</v>
      </c>
      <c r="AV7" s="6">
        <v>39965</v>
      </c>
      <c r="AW7" s="6">
        <v>39965</v>
      </c>
      <c r="AX7" s="6">
        <v>39965</v>
      </c>
      <c r="AY7" s="6">
        <v>39965</v>
      </c>
      <c r="AZ7" s="6">
        <v>39965</v>
      </c>
      <c r="BA7" s="6">
        <v>39965</v>
      </c>
      <c r="BB7" s="6">
        <v>39965</v>
      </c>
      <c r="BC7" s="6">
        <v>39965</v>
      </c>
      <c r="BD7" s="6">
        <v>39965</v>
      </c>
      <c r="BE7" s="6">
        <v>39965</v>
      </c>
      <c r="BF7" s="6">
        <v>39965</v>
      </c>
      <c r="BG7" s="6">
        <v>39965</v>
      </c>
      <c r="BH7" s="6">
        <v>39965</v>
      </c>
      <c r="BI7" s="6">
        <v>39965</v>
      </c>
      <c r="BJ7" s="6">
        <v>39965</v>
      </c>
      <c r="BK7" s="6">
        <v>39965</v>
      </c>
      <c r="BL7" s="6">
        <v>39965</v>
      </c>
      <c r="BM7" s="6">
        <v>39965</v>
      </c>
      <c r="BN7" s="6">
        <v>39965</v>
      </c>
      <c r="BO7" s="6">
        <v>39965</v>
      </c>
      <c r="BP7" s="6">
        <v>39965</v>
      </c>
      <c r="BQ7" s="6">
        <v>39965</v>
      </c>
      <c r="BR7" s="6">
        <v>39965</v>
      </c>
      <c r="BS7" s="6">
        <v>39965</v>
      </c>
      <c r="BT7" s="6">
        <v>39965</v>
      </c>
      <c r="BU7" s="6">
        <v>39965</v>
      </c>
      <c r="BV7" s="6">
        <v>39965</v>
      </c>
      <c r="BW7" s="6">
        <v>39965</v>
      </c>
      <c r="BX7" s="6">
        <v>39965</v>
      </c>
      <c r="BY7" s="6">
        <v>39965</v>
      </c>
      <c r="BZ7" s="6">
        <v>39965</v>
      </c>
      <c r="CA7" s="6">
        <v>39965</v>
      </c>
    </row>
    <row r="8" spans="1:79" s="6" customFormat="1">
      <c r="A8" s="5" t="s">
        <v>84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  <c r="AL8" s="6">
        <v>44348</v>
      </c>
      <c r="AM8" s="6">
        <v>44348</v>
      </c>
      <c r="AN8" s="6">
        <v>44348</v>
      </c>
      <c r="AO8" s="6">
        <v>44348</v>
      </c>
      <c r="AP8" s="6">
        <v>44348</v>
      </c>
      <c r="AQ8" s="6">
        <v>44348</v>
      </c>
      <c r="AR8" s="6">
        <v>44348</v>
      </c>
      <c r="AS8" s="6">
        <v>44348</v>
      </c>
      <c r="AT8" s="6">
        <v>44348</v>
      </c>
      <c r="AU8" s="6">
        <v>44348</v>
      </c>
      <c r="AV8" s="6">
        <v>44348</v>
      </c>
      <c r="AW8" s="6">
        <v>44348</v>
      </c>
      <c r="AX8" s="6">
        <v>44348</v>
      </c>
      <c r="AY8" s="6">
        <v>44348</v>
      </c>
      <c r="AZ8" s="6">
        <v>44348</v>
      </c>
      <c r="BA8" s="6">
        <v>44348</v>
      </c>
      <c r="BB8" s="6">
        <v>44348</v>
      </c>
      <c r="BC8" s="6">
        <v>44348</v>
      </c>
      <c r="BD8" s="6">
        <v>44348</v>
      </c>
      <c r="BE8" s="6">
        <v>44348</v>
      </c>
      <c r="BF8" s="6">
        <v>44348</v>
      </c>
      <c r="BG8" s="6">
        <v>44348</v>
      </c>
      <c r="BH8" s="6">
        <v>44348</v>
      </c>
      <c r="BI8" s="6">
        <v>44348</v>
      </c>
      <c r="BJ8" s="6">
        <v>44348</v>
      </c>
      <c r="BK8" s="6">
        <v>44348</v>
      </c>
      <c r="BL8" s="6">
        <v>44348</v>
      </c>
      <c r="BM8" s="6">
        <v>44348</v>
      </c>
      <c r="BN8" s="6">
        <v>44348</v>
      </c>
      <c r="BO8" s="6">
        <v>44348</v>
      </c>
      <c r="BP8" s="6">
        <v>44348</v>
      </c>
      <c r="BQ8" s="6">
        <v>44348</v>
      </c>
      <c r="BR8" s="6">
        <v>44348</v>
      </c>
      <c r="BS8" s="6">
        <v>44348</v>
      </c>
      <c r="BT8" s="6">
        <v>44348</v>
      </c>
      <c r="BU8" s="6">
        <v>44348</v>
      </c>
      <c r="BV8" s="6">
        <v>44348</v>
      </c>
      <c r="BW8" s="6">
        <v>44348</v>
      </c>
      <c r="BX8" s="6">
        <v>44348</v>
      </c>
      <c r="BY8" s="6">
        <v>44348</v>
      </c>
      <c r="BZ8" s="6">
        <v>44348</v>
      </c>
      <c r="CA8" s="6">
        <v>44348</v>
      </c>
    </row>
    <row r="9" spans="1:79">
      <c r="A9" s="4" t="s">
        <v>85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  <c r="AL9" s="1">
        <v>20</v>
      </c>
      <c r="AM9" s="1">
        <v>20</v>
      </c>
      <c r="AN9" s="1">
        <v>20</v>
      </c>
      <c r="AO9" s="1">
        <v>20</v>
      </c>
      <c r="AP9" s="1">
        <v>20</v>
      </c>
      <c r="AQ9" s="1">
        <v>20</v>
      </c>
      <c r="AR9" s="1">
        <v>20</v>
      </c>
      <c r="AS9" s="1">
        <v>20</v>
      </c>
      <c r="AT9" s="1">
        <v>20</v>
      </c>
      <c r="AU9" s="1">
        <v>20</v>
      </c>
      <c r="AV9" s="1">
        <v>20</v>
      </c>
      <c r="AW9" s="1">
        <v>20</v>
      </c>
      <c r="AX9" s="1">
        <v>20</v>
      </c>
      <c r="AY9" s="1">
        <v>20</v>
      </c>
      <c r="AZ9" s="1">
        <v>20</v>
      </c>
      <c r="BA9" s="1">
        <v>20</v>
      </c>
      <c r="BB9" s="1">
        <v>20</v>
      </c>
      <c r="BC9" s="1">
        <v>20</v>
      </c>
      <c r="BD9" s="1">
        <v>20</v>
      </c>
      <c r="BE9" s="1">
        <v>20</v>
      </c>
      <c r="BF9" s="1">
        <v>20</v>
      </c>
      <c r="BG9" s="1">
        <v>20</v>
      </c>
      <c r="BH9" s="1">
        <v>20</v>
      </c>
      <c r="BI9" s="1">
        <v>20</v>
      </c>
      <c r="BJ9" s="1">
        <v>20</v>
      </c>
      <c r="BK9" s="1">
        <v>20</v>
      </c>
      <c r="BL9" s="1">
        <v>20</v>
      </c>
      <c r="BM9" s="1">
        <v>20</v>
      </c>
      <c r="BN9" s="1">
        <v>20</v>
      </c>
      <c r="BO9" s="1">
        <v>20</v>
      </c>
      <c r="BP9" s="1">
        <v>20</v>
      </c>
      <c r="BQ9" s="1">
        <v>20</v>
      </c>
      <c r="BR9" s="1">
        <v>20</v>
      </c>
      <c r="BS9" s="1">
        <v>20</v>
      </c>
      <c r="BT9" s="1">
        <v>20</v>
      </c>
      <c r="BU9" s="1">
        <v>20</v>
      </c>
      <c r="BV9" s="1">
        <v>20</v>
      </c>
      <c r="BW9" s="1">
        <v>20</v>
      </c>
      <c r="BX9" s="1">
        <v>20</v>
      </c>
      <c r="BY9" s="1">
        <v>20</v>
      </c>
      <c r="BZ9" s="1">
        <v>20</v>
      </c>
      <c r="CA9" s="1">
        <v>20</v>
      </c>
    </row>
    <row r="10" spans="1:79">
      <c r="A10" s="4" t="s">
        <v>86</v>
      </c>
      <c r="B10" s="8" t="s">
        <v>90</v>
      </c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L10" s="8" t="s">
        <v>100</v>
      </c>
      <c r="M10" s="8" t="s">
        <v>101</v>
      </c>
      <c r="N10" s="8" t="s">
        <v>102</v>
      </c>
      <c r="O10" s="8" t="s">
        <v>103</v>
      </c>
      <c r="P10" s="8" t="s">
        <v>104</v>
      </c>
      <c r="Q10" s="8" t="s">
        <v>105</v>
      </c>
      <c r="R10" s="8" t="s">
        <v>106</v>
      </c>
      <c r="S10" s="8" t="s">
        <v>107</v>
      </c>
      <c r="T10" s="8" t="s">
        <v>108</v>
      </c>
      <c r="U10" s="8" t="s">
        <v>109</v>
      </c>
      <c r="V10" s="8" t="s">
        <v>110</v>
      </c>
      <c r="W10" s="8" t="s">
        <v>111</v>
      </c>
      <c r="X10" s="8" t="s">
        <v>112</v>
      </c>
      <c r="Y10" s="8" t="s">
        <v>113</v>
      </c>
      <c r="Z10" s="8" t="s">
        <v>114</v>
      </c>
      <c r="AA10" s="8" t="s">
        <v>115</v>
      </c>
      <c r="AB10" s="8" t="s">
        <v>116</v>
      </c>
      <c r="AC10" s="8" t="s">
        <v>117</v>
      </c>
      <c r="AD10" s="8" t="s">
        <v>118</v>
      </c>
      <c r="AE10" s="8" t="s">
        <v>119</v>
      </c>
      <c r="AF10" s="8" t="s">
        <v>120</v>
      </c>
      <c r="AG10" s="8" t="s">
        <v>121</v>
      </c>
      <c r="AH10" s="8" t="s">
        <v>122</v>
      </c>
      <c r="AI10" s="8" t="s">
        <v>123</v>
      </c>
      <c r="AJ10" s="8" t="s">
        <v>124</v>
      </c>
      <c r="AK10" s="8" t="s">
        <v>125</v>
      </c>
      <c r="AL10" s="8" t="s">
        <v>126</v>
      </c>
      <c r="AM10" s="8" t="s">
        <v>127</v>
      </c>
      <c r="AN10" s="8" t="s">
        <v>128</v>
      </c>
      <c r="AO10" s="8" t="s">
        <v>129</v>
      </c>
      <c r="AP10" s="8" t="s">
        <v>130</v>
      </c>
      <c r="AQ10" s="8" t="s">
        <v>131</v>
      </c>
      <c r="AR10" s="8" t="s">
        <v>132</v>
      </c>
      <c r="AS10" s="8" t="s">
        <v>133</v>
      </c>
      <c r="AT10" s="8" t="s">
        <v>134</v>
      </c>
      <c r="AU10" s="8" t="s">
        <v>135</v>
      </c>
      <c r="AV10" s="8" t="s">
        <v>136</v>
      </c>
      <c r="AW10" s="8" t="s">
        <v>137</v>
      </c>
      <c r="AX10" s="8" t="s">
        <v>138</v>
      </c>
      <c r="AY10" s="8" t="s">
        <v>139</v>
      </c>
      <c r="AZ10" s="8" t="s">
        <v>140</v>
      </c>
      <c r="BA10" s="8" t="s">
        <v>141</v>
      </c>
      <c r="BB10" s="8" t="s">
        <v>142</v>
      </c>
      <c r="BC10" s="8" t="s">
        <v>143</v>
      </c>
      <c r="BD10" s="8" t="s">
        <v>144</v>
      </c>
      <c r="BE10" s="8" t="s">
        <v>145</v>
      </c>
      <c r="BF10" s="8" t="s">
        <v>146</v>
      </c>
      <c r="BG10" s="8" t="s">
        <v>147</v>
      </c>
      <c r="BH10" s="8" t="s">
        <v>148</v>
      </c>
      <c r="BI10" s="8" t="s">
        <v>149</v>
      </c>
      <c r="BJ10" s="8" t="s">
        <v>150</v>
      </c>
      <c r="BK10" s="8" t="s">
        <v>151</v>
      </c>
      <c r="BL10" s="8" t="s">
        <v>152</v>
      </c>
      <c r="BM10" s="8" t="s">
        <v>153</v>
      </c>
      <c r="BN10" s="8" t="s">
        <v>154</v>
      </c>
      <c r="BO10" s="8" t="s">
        <v>155</v>
      </c>
      <c r="BP10" s="8" t="s">
        <v>156</v>
      </c>
      <c r="BQ10" s="8" t="s">
        <v>157</v>
      </c>
      <c r="BR10" s="8" t="s">
        <v>158</v>
      </c>
      <c r="BS10" s="8" t="s">
        <v>159</v>
      </c>
      <c r="BT10" s="8" t="s">
        <v>160</v>
      </c>
      <c r="BU10" s="8" t="s">
        <v>161</v>
      </c>
      <c r="BV10" s="8" t="s">
        <v>162</v>
      </c>
      <c r="BW10" s="8" t="s">
        <v>163</v>
      </c>
      <c r="BX10" s="8" t="s">
        <v>164</v>
      </c>
      <c r="BY10" s="8" t="s">
        <v>165</v>
      </c>
      <c r="BZ10" s="8" t="s">
        <v>166</v>
      </c>
      <c r="CA10" s="8" t="s">
        <v>167</v>
      </c>
    </row>
    <row r="11" spans="1:79">
      <c r="A11" s="10">
        <v>39965</v>
      </c>
      <c r="B11" s="9">
        <v>7.2850000000000001</v>
      </c>
      <c r="C11" s="9">
        <v>89.697999999999993</v>
      </c>
      <c r="D11" s="9">
        <v>299.81799999999998</v>
      </c>
      <c r="E11" s="9">
        <v>112.42400000000001</v>
      </c>
      <c r="F11" s="9">
        <v>265.78300000000002</v>
      </c>
      <c r="G11" s="9">
        <v>191.19900000000001</v>
      </c>
      <c r="H11" s="9">
        <v>14.241</v>
      </c>
      <c r="I11" s="9">
        <v>980.44799999999998</v>
      </c>
      <c r="J11" s="9">
        <v>4.99</v>
      </c>
      <c r="K11" s="9">
        <v>35.076000000000001</v>
      </c>
      <c r="L11" s="9">
        <v>51.290999999999997</v>
      </c>
      <c r="M11" s="9">
        <v>40.915999999999997</v>
      </c>
      <c r="N11" s="9">
        <v>180.76599999999999</v>
      </c>
      <c r="O11" s="9">
        <v>215.04599999999999</v>
      </c>
      <c r="P11" s="9">
        <v>43.051000000000002</v>
      </c>
      <c r="Q11" s="9">
        <v>571.13599999999997</v>
      </c>
      <c r="R11" s="9">
        <v>12.275</v>
      </c>
      <c r="S11" s="9">
        <v>124.774</v>
      </c>
      <c r="T11" s="9">
        <v>351.10899999999998</v>
      </c>
      <c r="U11" s="9">
        <v>153.34</v>
      </c>
      <c r="V11" s="9">
        <v>446.54899999999998</v>
      </c>
      <c r="W11" s="9">
        <v>406.245</v>
      </c>
      <c r="X11" s="9">
        <v>57.292000000000002</v>
      </c>
      <c r="Y11" s="9">
        <v>1551.5840000000001</v>
      </c>
      <c r="Z11" s="9">
        <v>1.6859999999999999</v>
      </c>
      <c r="AA11" s="9">
        <v>5.2060000000000004</v>
      </c>
      <c r="AB11" s="9">
        <v>14.462999999999999</v>
      </c>
      <c r="AC11" s="9">
        <v>6.6280000000000001</v>
      </c>
      <c r="AD11" s="9">
        <v>12.629</v>
      </c>
      <c r="AE11" s="9">
        <v>8.1989999999999998</v>
      </c>
      <c r="AF11" s="9">
        <v>0.36199999999999999</v>
      </c>
      <c r="AG11" s="9">
        <v>49.173999999999999</v>
      </c>
      <c r="AH11" s="9">
        <v>3.2</v>
      </c>
      <c r="AI11" s="9">
        <v>21.207999999999998</v>
      </c>
      <c r="AJ11" s="9">
        <v>34.377000000000002</v>
      </c>
      <c r="AK11" s="9">
        <v>21.306999999999999</v>
      </c>
      <c r="AL11" s="9">
        <v>117.517</v>
      </c>
      <c r="AM11" s="9">
        <v>382.77600000000001</v>
      </c>
      <c r="AN11" s="9">
        <v>641.70699999999999</v>
      </c>
      <c r="AO11" s="9">
        <v>1222.0909999999999</v>
      </c>
      <c r="AP11" s="9">
        <v>17.161000000000001</v>
      </c>
      <c r="AQ11" s="9">
        <v>152.69399999999999</v>
      </c>
      <c r="AR11" s="9">
        <v>406.59500000000003</v>
      </c>
      <c r="AS11" s="9">
        <v>183.745</v>
      </c>
      <c r="AT11" s="9">
        <v>582.66700000000003</v>
      </c>
      <c r="AU11" s="9">
        <v>805.83900000000006</v>
      </c>
      <c r="AV11" s="9">
        <v>707.39499999999998</v>
      </c>
      <c r="AW11" s="9">
        <v>2856.0949999999998</v>
      </c>
      <c r="AX11" s="9">
        <v>4.7320000000000002</v>
      </c>
      <c r="AY11" s="9">
        <v>32.404000000000003</v>
      </c>
      <c r="AZ11" s="9">
        <v>26.367999999999999</v>
      </c>
      <c r="BA11" s="9">
        <v>2.0329999999999999</v>
      </c>
      <c r="BB11" s="9">
        <v>65.537000000000006</v>
      </c>
      <c r="BC11" s="9">
        <v>1.8640000000000001</v>
      </c>
      <c r="BD11" s="9">
        <v>13.779</v>
      </c>
      <c r="BE11" s="9">
        <v>9.4239999999999995</v>
      </c>
      <c r="BF11" s="9">
        <v>4.274</v>
      </c>
      <c r="BG11" s="9">
        <v>29.341999999999999</v>
      </c>
      <c r="BH11" s="9">
        <v>6.5960000000000001</v>
      </c>
      <c r="BI11" s="9">
        <v>46.183999999999997</v>
      </c>
      <c r="BJ11" s="9">
        <v>35.790999999999997</v>
      </c>
      <c r="BK11" s="9">
        <v>6.3070000000000004</v>
      </c>
      <c r="BL11" s="9">
        <v>94.878</v>
      </c>
      <c r="BM11" s="9">
        <v>0.72299999999999998</v>
      </c>
      <c r="BN11" s="9">
        <v>1.3620000000000001</v>
      </c>
      <c r="BO11" s="9">
        <v>0.89300000000000002</v>
      </c>
      <c r="BP11" s="9">
        <v>0</v>
      </c>
      <c r="BQ11" s="9">
        <v>2.9780000000000002</v>
      </c>
      <c r="BR11" s="9">
        <v>2.54</v>
      </c>
      <c r="BS11" s="9">
        <v>18.209</v>
      </c>
      <c r="BT11" s="9">
        <v>31.311</v>
      </c>
      <c r="BU11" s="9">
        <v>80.852000000000004</v>
      </c>
      <c r="BV11" s="9">
        <v>132.91200000000001</v>
      </c>
      <c r="BW11" s="9">
        <v>9.859</v>
      </c>
      <c r="BX11" s="9">
        <v>66.570999999999998</v>
      </c>
      <c r="BY11" s="9">
        <v>69.587000000000003</v>
      </c>
      <c r="BZ11" s="9">
        <v>88.331999999999994</v>
      </c>
      <c r="CA11" s="9">
        <v>234.34899999999999</v>
      </c>
    </row>
    <row r="12" spans="1:79">
      <c r="A12" s="10">
        <v>40330</v>
      </c>
      <c r="B12" s="9">
        <v>5.8140000000000001</v>
      </c>
      <c r="C12" s="9">
        <v>83.295000000000002</v>
      </c>
      <c r="D12" s="9">
        <v>276.61700000000002</v>
      </c>
      <c r="E12" s="9">
        <v>131.126</v>
      </c>
      <c r="F12" s="9">
        <v>256.45</v>
      </c>
      <c r="G12" s="9">
        <v>201.89599999999999</v>
      </c>
      <c r="H12" s="9">
        <v>25.239000000000001</v>
      </c>
      <c r="I12" s="9">
        <v>980.43600000000004</v>
      </c>
      <c r="J12" s="9">
        <v>2.63</v>
      </c>
      <c r="K12" s="9">
        <v>31.963000000000001</v>
      </c>
      <c r="L12" s="9">
        <v>63.695999999999998</v>
      </c>
      <c r="M12" s="9">
        <v>34.606000000000002</v>
      </c>
      <c r="N12" s="9">
        <v>182.64099999999999</v>
      </c>
      <c r="O12" s="9">
        <v>234.036</v>
      </c>
      <c r="P12" s="9">
        <v>47.061</v>
      </c>
      <c r="Q12" s="9">
        <v>596.63099999999997</v>
      </c>
      <c r="R12" s="9">
        <v>8.4440000000000008</v>
      </c>
      <c r="S12" s="9">
        <v>115.258</v>
      </c>
      <c r="T12" s="9">
        <v>340.31200000000001</v>
      </c>
      <c r="U12" s="9">
        <v>165.732</v>
      </c>
      <c r="V12" s="9">
        <v>439.09</v>
      </c>
      <c r="W12" s="9">
        <v>435.93200000000002</v>
      </c>
      <c r="X12" s="9">
        <v>72.299000000000007</v>
      </c>
      <c r="Y12" s="9">
        <v>1577.067</v>
      </c>
      <c r="Z12" s="9">
        <v>1.32</v>
      </c>
      <c r="AA12" s="9">
        <v>4.9539999999999997</v>
      </c>
      <c r="AB12" s="9">
        <v>15.336</v>
      </c>
      <c r="AC12" s="9">
        <v>5.0410000000000004</v>
      </c>
      <c r="AD12" s="9">
        <v>9.9909999999999997</v>
      </c>
      <c r="AE12" s="9">
        <v>6.0010000000000003</v>
      </c>
      <c r="AF12" s="9">
        <v>0.52200000000000002</v>
      </c>
      <c r="AG12" s="9">
        <v>43.167000000000002</v>
      </c>
      <c r="AH12" s="9">
        <v>3.3420000000000001</v>
      </c>
      <c r="AI12" s="9">
        <v>19.189</v>
      </c>
      <c r="AJ12" s="9">
        <v>38.613</v>
      </c>
      <c r="AK12" s="9">
        <v>23.812000000000001</v>
      </c>
      <c r="AL12" s="9">
        <v>98.647999999999996</v>
      </c>
      <c r="AM12" s="9">
        <v>389.976</v>
      </c>
      <c r="AN12" s="9">
        <v>664.26400000000001</v>
      </c>
      <c r="AO12" s="9">
        <v>1237.8430000000001</v>
      </c>
      <c r="AP12" s="9">
        <v>13.106</v>
      </c>
      <c r="AQ12" s="9">
        <v>141.42099999999999</v>
      </c>
      <c r="AR12" s="9">
        <v>397.74099999999999</v>
      </c>
      <c r="AS12" s="9">
        <v>197.70099999999999</v>
      </c>
      <c r="AT12" s="9">
        <v>555.20799999999997</v>
      </c>
      <c r="AU12" s="9">
        <v>841.63800000000003</v>
      </c>
      <c r="AV12" s="9">
        <v>742.78</v>
      </c>
      <c r="AW12" s="9">
        <v>2889.5949999999998</v>
      </c>
      <c r="AX12" s="9">
        <v>5.6689999999999996</v>
      </c>
      <c r="AY12" s="9">
        <v>30.802</v>
      </c>
      <c r="AZ12" s="9">
        <v>22.190999999999999</v>
      </c>
      <c r="BA12" s="9">
        <v>1.3129999999999999</v>
      </c>
      <c r="BB12" s="9">
        <v>59.975000000000001</v>
      </c>
      <c r="BC12" s="9">
        <v>0.68300000000000005</v>
      </c>
      <c r="BD12" s="9">
        <v>14.459</v>
      </c>
      <c r="BE12" s="9">
        <v>8.94</v>
      </c>
      <c r="BF12" s="9">
        <v>7.2859999999999996</v>
      </c>
      <c r="BG12" s="9">
        <v>31.367999999999999</v>
      </c>
      <c r="BH12" s="9">
        <v>6.3520000000000003</v>
      </c>
      <c r="BI12" s="9">
        <v>45.261000000000003</v>
      </c>
      <c r="BJ12" s="9">
        <v>31.131</v>
      </c>
      <c r="BK12" s="9">
        <v>8.5990000000000002</v>
      </c>
      <c r="BL12" s="9">
        <v>91.343000000000004</v>
      </c>
      <c r="BM12" s="9">
        <v>0.32400000000000001</v>
      </c>
      <c r="BN12" s="9">
        <v>3.234</v>
      </c>
      <c r="BO12" s="9">
        <v>0.98899999999999999</v>
      </c>
      <c r="BP12" s="9">
        <v>0</v>
      </c>
      <c r="BQ12" s="9">
        <v>4.5460000000000003</v>
      </c>
      <c r="BR12" s="9">
        <v>2.927</v>
      </c>
      <c r="BS12" s="9">
        <v>17.797000000000001</v>
      </c>
      <c r="BT12" s="9">
        <v>27.713999999999999</v>
      </c>
      <c r="BU12" s="9">
        <v>87.638000000000005</v>
      </c>
      <c r="BV12" s="9">
        <v>136.07599999999999</v>
      </c>
      <c r="BW12" s="9">
        <v>9.6020000000000003</v>
      </c>
      <c r="BX12" s="9">
        <v>67.161000000000001</v>
      </c>
      <c r="BY12" s="9">
        <v>60.563000000000002</v>
      </c>
      <c r="BZ12" s="9">
        <v>96.593000000000004</v>
      </c>
      <c r="CA12" s="9">
        <v>233.91900000000001</v>
      </c>
    </row>
    <row r="13" spans="1:79">
      <c r="A13" s="10">
        <v>40695</v>
      </c>
      <c r="B13" s="9">
        <v>4.8390000000000004</v>
      </c>
      <c r="C13" s="9">
        <v>87.575999999999993</v>
      </c>
      <c r="D13" s="9">
        <v>329.92099999999999</v>
      </c>
      <c r="E13" s="9">
        <v>120.61799999999999</v>
      </c>
      <c r="F13" s="9">
        <v>248.57400000000001</v>
      </c>
      <c r="G13" s="9">
        <v>200.47499999999999</v>
      </c>
      <c r="H13" s="9">
        <v>20.757000000000001</v>
      </c>
      <c r="I13" s="9">
        <v>1012.761</v>
      </c>
      <c r="J13" s="9">
        <v>3.0990000000000002</v>
      </c>
      <c r="K13" s="9">
        <v>36.177</v>
      </c>
      <c r="L13" s="9">
        <v>66.853999999999999</v>
      </c>
      <c r="M13" s="9">
        <v>35.93</v>
      </c>
      <c r="N13" s="9">
        <v>157.78399999999999</v>
      </c>
      <c r="O13" s="9">
        <v>243.08199999999999</v>
      </c>
      <c r="P13" s="9">
        <v>53.734999999999999</v>
      </c>
      <c r="Q13" s="9">
        <v>596.66200000000003</v>
      </c>
      <c r="R13" s="9">
        <v>7.9379999999999997</v>
      </c>
      <c r="S13" s="9">
        <v>123.754</v>
      </c>
      <c r="T13" s="9">
        <v>396.77499999999998</v>
      </c>
      <c r="U13" s="9">
        <v>156.54900000000001</v>
      </c>
      <c r="V13" s="9">
        <v>406.358</v>
      </c>
      <c r="W13" s="9">
        <v>443.55799999999999</v>
      </c>
      <c r="X13" s="9">
        <v>74.491</v>
      </c>
      <c r="Y13" s="9">
        <v>1609.422</v>
      </c>
      <c r="Z13" s="9">
        <v>1.4610000000000001</v>
      </c>
      <c r="AA13" s="9">
        <v>7.0359999999999996</v>
      </c>
      <c r="AB13" s="9">
        <v>12.112</v>
      </c>
      <c r="AC13" s="9">
        <v>3.8410000000000002</v>
      </c>
      <c r="AD13" s="9">
        <v>12.661</v>
      </c>
      <c r="AE13" s="9">
        <v>11.109</v>
      </c>
      <c r="AF13" s="9">
        <v>0</v>
      </c>
      <c r="AG13" s="9">
        <v>48.220999999999997</v>
      </c>
      <c r="AH13" s="9">
        <v>3.7160000000000002</v>
      </c>
      <c r="AI13" s="9">
        <v>17.763000000000002</v>
      </c>
      <c r="AJ13" s="9">
        <v>42.948999999999998</v>
      </c>
      <c r="AK13" s="9">
        <v>24.725999999999999</v>
      </c>
      <c r="AL13" s="9">
        <v>113.786</v>
      </c>
      <c r="AM13" s="9">
        <v>366.7</v>
      </c>
      <c r="AN13" s="9">
        <v>684.55399999999997</v>
      </c>
      <c r="AO13" s="9">
        <v>1254.194</v>
      </c>
      <c r="AP13" s="9">
        <v>13.116</v>
      </c>
      <c r="AQ13" s="9">
        <v>151.02199999999999</v>
      </c>
      <c r="AR13" s="9">
        <v>456.88499999999999</v>
      </c>
      <c r="AS13" s="9">
        <v>188.51400000000001</v>
      </c>
      <c r="AT13" s="9">
        <v>538.40700000000004</v>
      </c>
      <c r="AU13" s="9">
        <v>830.55499999999995</v>
      </c>
      <c r="AV13" s="9">
        <v>766.87699999999995</v>
      </c>
      <c r="AW13" s="9">
        <v>2945.3739999999998</v>
      </c>
      <c r="AX13" s="9">
        <v>3.7010000000000001</v>
      </c>
      <c r="AY13" s="9">
        <v>31.402000000000001</v>
      </c>
      <c r="AZ13" s="9">
        <v>25.192</v>
      </c>
      <c r="BA13" s="9">
        <v>3.1549999999999998</v>
      </c>
      <c r="BB13" s="9">
        <v>63.45</v>
      </c>
      <c r="BC13" s="9">
        <v>1.478</v>
      </c>
      <c r="BD13" s="9">
        <v>10.789</v>
      </c>
      <c r="BE13" s="9">
        <v>14.66</v>
      </c>
      <c r="BF13" s="9">
        <v>0.89100000000000001</v>
      </c>
      <c r="BG13" s="9">
        <v>27.817</v>
      </c>
      <c r="BH13" s="9">
        <v>5.1790000000000003</v>
      </c>
      <c r="BI13" s="9">
        <v>42.19</v>
      </c>
      <c r="BJ13" s="9">
        <v>39.851999999999997</v>
      </c>
      <c r="BK13" s="9">
        <v>4.0460000000000003</v>
      </c>
      <c r="BL13" s="9">
        <v>91.268000000000001</v>
      </c>
      <c r="BM13" s="9">
        <v>0</v>
      </c>
      <c r="BN13" s="9">
        <v>2.1219999999999999</v>
      </c>
      <c r="BO13" s="9">
        <v>1.375</v>
      </c>
      <c r="BP13" s="9">
        <v>0</v>
      </c>
      <c r="BQ13" s="9">
        <v>3.496</v>
      </c>
      <c r="BR13" s="9">
        <v>2.2879999999999998</v>
      </c>
      <c r="BS13" s="9">
        <v>13.12</v>
      </c>
      <c r="BT13" s="9">
        <v>27.102</v>
      </c>
      <c r="BU13" s="9">
        <v>94.432000000000002</v>
      </c>
      <c r="BV13" s="9">
        <v>136.94200000000001</v>
      </c>
      <c r="BW13" s="9">
        <v>7.6580000000000004</v>
      </c>
      <c r="BX13" s="9">
        <v>58.308</v>
      </c>
      <c r="BY13" s="9">
        <v>69.787000000000006</v>
      </c>
      <c r="BZ13" s="9">
        <v>100.373</v>
      </c>
      <c r="CA13" s="9">
        <v>236.125</v>
      </c>
    </row>
    <row r="14" spans="1:79">
      <c r="A14" s="10">
        <v>41061</v>
      </c>
      <c r="B14" s="9">
        <v>4.3979999999999997</v>
      </c>
      <c r="C14" s="9">
        <v>76.366</v>
      </c>
      <c r="D14" s="9">
        <v>325.75099999999998</v>
      </c>
      <c r="E14" s="9">
        <v>126.574</v>
      </c>
      <c r="F14" s="9">
        <v>235.19800000000001</v>
      </c>
      <c r="G14" s="9">
        <v>212.59299999999999</v>
      </c>
      <c r="H14" s="9">
        <v>22.861000000000001</v>
      </c>
      <c r="I14" s="9">
        <v>1003.741</v>
      </c>
      <c r="J14" s="9">
        <v>2.726</v>
      </c>
      <c r="K14" s="9">
        <v>32.624000000000002</v>
      </c>
      <c r="L14" s="9">
        <v>79.789000000000001</v>
      </c>
      <c r="M14" s="9">
        <v>39.389000000000003</v>
      </c>
      <c r="N14" s="9">
        <v>156.59399999999999</v>
      </c>
      <c r="O14" s="9">
        <v>229.238</v>
      </c>
      <c r="P14" s="9">
        <v>64.585999999999999</v>
      </c>
      <c r="Q14" s="9">
        <v>604.94600000000003</v>
      </c>
      <c r="R14" s="9">
        <v>7.1239999999999997</v>
      </c>
      <c r="S14" s="9">
        <v>108.989</v>
      </c>
      <c r="T14" s="9">
        <v>405.53899999999999</v>
      </c>
      <c r="U14" s="9">
        <v>165.96299999999999</v>
      </c>
      <c r="V14" s="9">
        <v>391.79199999999997</v>
      </c>
      <c r="W14" s="9">
        <v>441.83100000000002</v>
      </c>
      <c r="X14" s="9">
        <v>87.447999999999993</v>
      </c>
      <c r="Y14" s="9">
        <v>1608.6869999999999</v>
      </c>
      <c r="Z14" s="9">
        <v>2.7559999999999998</v>
      </c>
      <c r="AA14" s="9">
        <v>8.1859999999999999</v>
      </c>
      <c r="AB14" s="9">
        <v>12.863</v>
      </c>
      <c r="AC14" s="9">
        <v>5.1829999999999998</v>
      </c>
      <c r="AD14" s="9">
        <v>9.4730000000000008</v>
      </c>
      <c r="AE14" s="9">
        <v>7.81</v>
      </c>
      <c r="AF14" s="9">
        <v>0.41399999999999998</v>
      </c>
      <c r="AG14" s="9">
        <v>46.685000000000002</v>
      </c>
      <c r="AH14" s="9">
        <v>3.6070000000000002</v>
      </c>
      <c r="AI14" s="9">
        <v>15.154999999999999</v>
      </c>
      <c r="AJ14" s="9">
        <v>43.326999999999998</v>
      </c>
      <c r="AK14" s="9">
        <v>20.818999999999999</v>
      </c>
      <c r="AL14" s="9">
        <v>108.039</v>
      </c>
      <c r="AM14" s="9">
        <v>392.90199999999999</v>
      </c>
      <c r="AN14" s="9">
        <v>701.85400000000004</v>
      </c>
      <c r="AO14" s="9">
        <v>1285.703</v>
      </c>
      <c r="AP14" s="9">
        <v>13.488</v>
      </c>
      <c r="AQ14" s="9">
        <v>133.72200000000001</v>
      </c>
      <c r="AR14" s="9">
        <v>466.28100000000001</v>
      </c>
      <c r="AS14" s="9">
        <v>196.297</v>
      </c>
      <c r="AT14" s="9">
        <v>514.02200000000005</v>
      </c>
      <c r="AU14" s="9">
        <v>853.19</v>
      </c>
      <c r="AV14" s="9">
        <v>799.40200000000004</v>
      </c>
      <c r="AW14" s="9">
        <v>2976.4029999999998</v>
      </c>
      <c r="AX14" s="9">
        <v>4.3339999999999996</v>
      </c>
      <c r="AY14" s="9">
        <v>31.027000000000001</v>
      </c>
      <c r="AZ14" s="9">
        <v>21.698</v>
      </c>
      <c r="BA14" s="9">
        <v>3.6890000000000001</v>
      </c>
      <c r="BB14" s="9">
        <v>60.747999999999998</v>
      </c>
      <c r="BC14" s="9">
        <v>0.62</v>
      </c>
      <c r="BD14" s="9">
        <v>13.116</v>
      </c>
      <c r="BE14" s="9">
        <v>14.789</v>
      </c>
      <c r="BF14" s="9">
        <v>3.899</v>
      </c>
      <c r="BG14" s="9">
        <v>32.423000000000002</v>
      </c>
      <c r="BH14" s="9">
        <v>4.9530000000000003</v>
      </c>
      <c r="BI14" s="9">
        <v>44.143000000000001</v>
      </c>
      <c r="BJ14" s="9">
        <v>36.485999999999997</v>
      </c>
      <c r="BK14" s="9">
        <v>7.5880000000000001</v>
      </c>
      <c r="BL14" s="9">
        <v>93.171000000000006</v>
      </c>
      <c r="BM14" s="9">
        <v>0.71099999999999997</v>
      </c>
      <c r="BN14" s="9">
        <v>3.444</v>
      </c>
      <c r="BO14" s="9">
        <v>1.9339999999999999</v>
      </c>
      <c r="BP14" s="9">
        <v>0</v>
      </c>
      <c r="BQ14" s="9">
        <v>6.0890000000000004</v>
      </c>
      <c r="BR14" s="9">
        <v>2.65</v>
      </c>
      <c r="BS14" s="9">
        <v>15.398</v>
      </c>
      <c r="BT14" s="9">
        <v>24.896000000000001</v>
      </c>
      <c r="BU14" s="9">
        <v>88.805999999999997</v>
      </c>
      <c r="BV14" s="9">
        <v>131.749</v>
      </c>
      <c r="BW14" s="9">
        <v>8.4540000000000006</v>
      </c>
      <c r="BX14" s="9">
        <v>63.496000000000002</v>
      </c>
      <c r="BY14" s="9">
        <v>64.209999999999994</v>
      </c>
      <c r="BZ14" s="9">
        <v>96.747</v>
      </c>
      <c r="CA14" s="9">
        <v>232.90600000000001</v>
      </c>
    </row>
    <row r="15" spans="1:79">
      <c r="A15" s="10">
        <v>41426</v>
      </c>
      <c r="B15" s="9">
        <v>4.8959999999999999</v>
      </c>
      <c r="C15" s="9">
        <v>84.96</v>
      </c>
      <c r="D15" s="9">
        <v>325.43299999999999</v>
      </c>
      <c r="E15" s="9">
        <v>128.119</v>
      </c>
      <c r="F15" s="9">
        <v>240.54499999999999</v>
      </c>
      <c r="G15" s="9">
        <v>211.64400000000001</v>
      </c>
      <c r="H15" s="9">
        <v>30.443999999999999</v>
      </c>
      <c r="I15" s="9">
        <v>1026.0419999999999</v>
      </c>
      <c r="J15" s="9">
        <v>4.4720000000000004</v>
      </c>
      <c r="K15" s="9">
        <v>41.414000000000001</v>
      </c>
      <c r="L15" s="9">
        <v>75.733000000000004</v>
      </c>
      <c r="M15" s="9">
        <v>37.856000000000002</v>
      </c>
      <c r="N15" s="9">
        <v>164.10400000000001</v>
      </c>
      <c r="O15" s="9">
        <v>246.20400000000001</v>
      </c>
      <c r="P15" s="9">
        <v>67.840999999999994</v>
      </c>
      <c r="Q15" s="9">
        <v>637.625</v>
      </c>
      <c r="R15" s="9">
        <v>9.3680000000000003</v>
      </c>
      <c r="S15" s="9">
        <v>126.374</v>
      </c>
      <c r="T15" s="9">
        <v>401.166</v>
      </c>
      <c r="U15" s="9">
        <v>165.97499999999999</v>
      </c>
      <c r="V15" s="9">
        <v>404.65</v>
      </c>
      <c r="W15" s="9">
        <v>457.84899999999999</v>
      </c>
      <c r="X15" s="9">
        <v>98.284999999999997</v>
      </c>
      <c r="Y15" s="9">
        <v>1663.6659999999999</v>
      </c>
      <c r="Z15" s="9">
        <v>2.4609999999999999</v>
      </c>
      <c r="AA15" s="9">
        <v>7.907</v>
      </c>
      <c r="AB15" s="9">
        <v>13.182</v>
      </c>
      <c r="AC15" s="9">
        <v>5.61</v>
      </c>
      <c r="AD15" s="9">
        <v>10.337999999999999</v>
      </c>
      <c r="AE15" s="9">
        <v>9.4990000000000006</v>
      </c>
      <c r="AF15" s="9">
        <v>0</v>
      </c>
      <c r="AG15" s="9">
        <v>48.996000000000002</v>
      </c>
      <c r="AH15" s="9">
        <v>2.0790000000000002</v>
      </c>
      <c r="AI15" s="9">
        <v>28.34</v>
      </c>
      <c r="AJ15" s="9">
        <v>38.826999999999998</v>
      </c>
      <c r="AK15" s="9">
        <v>25.35</v>
      </c>
      <c r="AL15" s="9">
        <v>99.119</v>
      </c>
      <c r="AM15" s="9">
        <v>367.71499999999997</v>
      </c>
      <c r="AN15" s="9">
        <v>737.08299999999997</v>
      </c>
      <c r="AO15" s="9">
        <v>1298.5129999999999</v>
      </c>
      <c r="AP15" s="9">
        <v>14.239000000000001</v>
      </c>
      <c r="AQ15" s="9">
        <v>163.79300000000001</v>
      </c>
      <c r="AR15" s="9">
        <v>461.17599999999999</v>
      </c>
      <c r="AS15" s="9">
        <v>200.16</v>
      </c>
      <c r="AT15" s="9">
        <v>525.03700000000003</v>
      </c>
      <c r="AU15" s="9">
        <v>846.08799999999997</v>
      </c>
      <c r="AV15" s="9">
        <v>846.02700000000004</v>
      </c>
      <c r="AW15" s="9">
        <v>3056.52</v>
      </c>
      <c r="AX15" s="9">
        <v>3.9340000000000002</v>
      </c>
      <c r="AY15" s="9">
        <v>31.777999999999999</v>
      </c>
      <c r="AZ15" s="9">
        <v>24.931999999999999</v>
      </c>
      <c r="BA15" s="9">
        <v>1.7729999999999999</v>
      </c>
      <c r="BB15" s="9">
        <v>62.415999999999997</v>
      </c>
      <c r="BC15" s="9">
        <v>1.3540000000000001</v>
      </c>
      <c r="BD15" s="9">
        <v>11.172000000000001</v>
      </c>
      <c r="BE15" s="9">
        <v>14.669</v>
      </c>
      <c r="BF15" s="9">
        <v>3.927</v>
      </c>
      <c r="BG15" s="9">
        <v>31.122</v>
      </c>
      <c r="BH15" s="9">
        <v>5.2880000000000003</v>
      </c>
      <c r="BI15" s="9">
        <v>42.95</v>
      </c>
      <c r="BJ15" s="9">
        <v>39.600999999999999</v>
      </c>
      <c r="BK15" s="9">
        <v>5.6989999999999998</v>
      </c>
      <c r="BL15" s="9">
        <v>93.539000000000001</v>
      </c>
      <c r="BM15" s="9">
        <v>0.36799999999999999</v>
      </c>
      <c r="BN15" s="9">
        <v>2.9289999999999998</v>
      </c>
      <c r="BO15" s="9">
        <v>2.5390000000000001</v>
      </c>
      <c r="BP15" s="9">
        <v>0</v>
      </c>
      <c r="BQ15" s="9">
        <v>5.835</v>
      </c>
      <c r="BR15" s="9">
        <v>3.891</v>
      </c>
      <c r="BS15" s="9">
        <v>14.804</v>
      </c>
      <c r="BT15" s="9">
        <v>27.562999999999999</v>
      </c>
      <c r="BU15" s="9">
        <v>95.522000000000006</v>
      </c>
      <c r="BV15" s="9">
        <v>141.78</v>
      </c>
      <c r="BW15" s="9">
        <v>9.8859999999999992</v>
      </c>
      <c r="BX15" s="9">
        <v>60.683</v>
      </c>
      <c r="BY15" s="9">
        <v>70.173000000000002</v>
      </c>
      <c r="BZ15" s="9">
        <v>103.01300000000001</v>
      </c>
      <c r="CA15" s="9">
        <v>243.75399999999999</v>
      </c>
    </row>
    <row r="16" spans="1:79">
      <c r="A16" s="10">
        <v>41791</v>
      </c>
      <c r="B16" s="9">
        <v>2.1520000000000001</v>
      </c>
      <c r="C16" s="9">
        <v>81.087000000000003</v>
      </c>
      <c r="D16" s="9">
        <v>334.92200000000003</v>
      </c>
      <c r="E16" s="9">
        <v>115.551</v>
      </c>
      <c r="F16" s="9">
        <v>238.62100000000001</v>
      </c>
      <c r="G16" s="9">
        <v>210.80500000000001</v>
      </c>
      <c r="H16" s="9">
        <v>25.088000000000001</v>
      </c>
      <c r="I16" s="9">
        <v>1008.227</v>
      </c>
      <c r="J16" s="9">
        <v>4.8010000000000002</v>
      </c>
      <c r="K16" s="9">
        <v>33.466000000000001</v>
      </c>
      <c r="L16" s="9">
        <v>72.069999999999993</v>
      </c>
      <c r="M16" s="9">
        <v>39.305</v>
      </c>
      <c r="N16" s="9">
        <v>153.316</v>
      </c>
      <c r="O16" s="9">
        <v>242.392</v>
      </c>
      <c r="P16" s="9">
        <v>71.408000000000001</v>
      </c>
      <c r="Q16" s="9">
        <v>616.75699999999995</v>
      </c>
      <c r="R16" s="9">
        <v>6.9530000000000003</v>
      </c>
      <c r="S16" s="9">
        <v>114.55200000000001</v>
      </c>
      <c r="T16" s="9">
        <v>406.99200000000002</v>
      </c>
      <c r="U16" s="9">
        <v>154.857</v>
      </c>
      <c r="V16" s="9">
        <v>391.93700000000001</v>
      </c>
      <c r="W16" s="9">
        <v>453.197</v>
      </c>
      <c r="X16" s="9">
        <v>96.495999999999995</v>
      </c>
      <c r="Y16" s="9">
        <v>1624.9839999999999</v>
      </c>
      <c r="Z16" s="9">
        <v>0.89800000000000002</v>
      </c>
      <c r="AA16" s="9">
        <v>9.516</v>
      </c>
      <c r="AB16" s="9">
        <v>14.614000000000001</v>
      </c>
      <c r="AC16" s="9">
        <v>9.8089999999999993</v>
      </c>
      <c r="AD16" s="9">
        <v>10.629</v>
      </c>
      <c r="AE16" s="9">
        <v>12.579000000000001</v>
      </c>
      <c r="AF16" s="9">
        <v>0</v>
      </c>
      <c r="AG16" s="9">
        <v>58.045000000000002</v>
      </c>
      <c r="AH16" s="9">
        <v>4.0039999999999996</v>
      </c>
      <c r="AI16" s="9">
        <v>19.768999999999998</v>
      </c>
      <c r="AJ16" s="9">
        <v>53.401000000000003</v>
      </c>
      <c r="AK16" s="9">
        <v>18.030999999999999</v>
      </c>
      <c r="AL16" s="9">
        <v>96.263999999999996</v>
      </c>
      <c r="AM16" s="9">
        <v>356.89499999999998</v>
      </c>
      <c r="AN16" s="9">
        <v>774.19299999999998</v>
      </c>
      <c r="AO16" s="9">
        <v>1322.556</v>
      </c>
      <c r="AP16" s="9">
        <v>11.855</v>
      </c>
      <c r="AQ16" s="9">
        <v>147.03800000000001</v>
      </c>
      <c r="AR16" s="9">
        <v>484.541</v>
      </c>
      <c r="AS16" s="9">
        <v>184.83099999999999</v>
      </c>
      <c r="AT16" s="9">
        <v>504.03300000000002</v>
      </c>
      <c r="AU16" s="9">
        <v>837.20100000000002</v>
      </c>
      <c r="AV16" s="9">
        <v>883.029</v>
      </c>
      <c r="AW16" s="9">
        <v>3052.5279999999998</v>
      </c>
      <c r="AX16" s="9">
        <v>5.87</v>
      </c>
      <c r="AY16" s="9">
        <v>32.314999999999998</v>
      </c>
      <c r="AZ16" s="9">
        <v>25.753</v>
      </c>
      <c r="BA16" s="9">
        <v>1.9319999999999999</v>
      </c>
      <c r="BB16" s="9">
        <v>65.87</v>
      </c>
      <c r="BC16" s="9">
        <v>2.7029999999999998</v>
      </c>
      <c r="BD16" s="9">
        <v>17.890999999999998</v>
      </c>
      <c r="BE16" s="9">
        <v>15.458</v>
      </c>
      <c r="BF16" s="9">
        <v>4.5970000000000004</v>
      </c>
      <c r="BG16" s="9">
        <v>40.649000000000001</v>
      </c>
      <c r="BH16" s="9">
        <v>8.5730000000000004</v>
      </c>
      <c r="BI16" s="9">
        <v>50.206000000000003</v>
      </c>
      <c r="BJ16" s="9">
        <v>41.210999999999999</v>
      </c>
      <c r="BK16" s="9">
        <v>6.5289999999999999</v>
      </c>
      <c r="BL16" s="9">
        <v>106.51900000000001</v>
      </c>
      <c r="BM16" s="9">
        <v>0.93700000000000006</v>
      </c>
      <c r="BN16" s="9">
        <v>1.2230000000000001</v>
      </c>
      <c r="BO16" s="9">
        <v>1.327</v>
      </c>
      <c r="BP16" s="9">
        <v>0.35</v>
      </c>
      <c r="BQ16" s="9">
        <v>3.8380000000000001</v>
      </c>
      <c r="BR16" s="9">
        <v>2.7120000000000002</v>
      </c>
      <c r="BS16" s="9">
        <v>16.527999999999999</v>
      </c>
      <c r="BT16" s="9">
        <v>34.463999999999999</v>
      </c>
      <c r="BU16" s="9">
        <v>93.965000000000003</v>
      </c>
      <c r="BV16" s="9">
        <v>147.66900000000001</v>
      </c>
      <c r="BW16" s="9">
        <v>12.222</v>
      </c>
      <c r="BX16" s="9">
        <v>68.278999999999996</v>
      </c>
      <c r="BY16" s="9">
        <v>77.001999999999995</v>
      </c>
      <c r="BZ16" s="9">
        <v>101.294</v>
      </c>
      <c r="CA16" s="9">
        <v>258.79700000000003</v>
      </c>
    </row>
    <row r="17" spans="1:79">
      <c r="A17" s="10">
        <v>42156</v>
      </c>
      <c r="B17" s="9">
        <v>3.33</v>
      </c>
      <c r="C17" s="9">
        <v>78.290000000000006</v>
      </c>
      <c r="D17" s="9">
        <v>350.96100000000001</v>
      </c>
      <c r="E17" s="9">
        <v>124.157</v>
      </c>
      <c r="F17" s="9">
        <v>238.53899999999999</v>
      </c>
      <c r="G17" s="9">
        <v>218.11099999999999</v>
      </c>
      <c r="H17" s="9">
        <v>29.292999999999999</v>
      </c>
      <c r="I17" s="9">
        <v>1042.681</v>
      </c>
      <c r="J17" s="9">
        <v>3.1219999999999999</v>
      </c>
      <c r="K17" s="9">
        <v>32.424999999999997</v>
      </c>
      <c r="L17" s="9">
        <v>75.078000000000003</v>
      </c>
      <c r="M17" s="9">
        <v>35.689</v>
      </c>
      <c r="N17" s="9">
        <v>136.661</v>
      </c>
      <c r="O17" s="9">
        <v>259.69400000000002</v>
      </c>
      <c r="P17" s="9">
        <v>75.042000000000002</v>
      </c>
      <c r="Q17" s="9">
        <v>617.71100000000001</v>
      </c>
      <c r="R17" s="9">
        <v>6.4530000000000003</v>
      </c>
      <c r="S17" s="9">
        <v>110.715</v>
      </c>
      <c r="T17" s="9">
        <v>426.03899999999999</v>
      </c>
      <c r="U17" s="9">
        <v>159.846</v>
      </c>
      <c r="V17" s="9">
        <v>375.2</v>
      </c>
      <c r="W17" s="9">
        <v>477.80500000000001</v>
      </c>
      <c r="X17" s="9">
        <v>104.33499999999999</v>
      </c>
      <c r="Y17" s="9">
        <v>1660.3920000000001</v>
      </c>
      <c r="Z17" s="9">
        <v>1.1000000000000001</v>
      </c>
      <c r="AA17" s="9">
        <v>9.548</v>
      </c>
      <c r="AB17" s="9">
        <v>17.614000000000001</v>
      </c>
      <c r="AC17" s="9">
        <v>6.4130000000000003</v>
      </c>
      <c r="AD17" s="9">
        <v>11.189</v>
      </c>
      <c r="AE17" s="9">
        <v>13.379</v>
      </c>
      <c r="AF17" s="9">
        <v>1.159</v>
      </c>
      <c r="AG17" s="9">
        <v>60.401000000000003</v>
      </c>
      <c r="AH17" s="9">
        <v>1.879</v>
      </c>
      <c r="AI17" s="9">
        <v>16.047999999999998</v>
      </c>
      <c r="AJ17" s="9">
        <v>44.622</v>
      </c>
      <c r="AK17" s="9">
        <v>22.238</v>
      </c>
      <c r="AL17" s="9">
        <v>93.766999999999996</v>
      </c>
      <c r="AM17" s="9">
        <v>368.71699999999998</v>
      </c>
      <c r="AN17" s="9">
        <v>804.98500000000001</v>
      </c>
      <c r="AO17" s="9">
        <v>1352.2560000000001</v>
      </c>
      <c r="AP17" s="9">
        <v>9.5299999999999994</v>
      </c>
      <c r="AQ17" s="9">
        <v>138.28399999999999</v>
      </c>
      <c r="AR17" s="9">
        <v>497.786</v>
      </c>
      <c r="AS17" s="9">
        <v>190.797</v>
      </c>
      <c r="AT17" s="9">
        <v>485.495</v>
      </c>
      <c r="AU17" s="9">
        <v>876.76400000000001</v>
      </c>
      <c r="AV17" s="9">
        <v>923.57</v>
      </c>
      <c r="AW17" s="9">
        <v>3122.2260000000001</v>
      </c>
      <c r="AX17" s="9">
        <v>3.3130000000000002</v>
      </c>
      <c r="AY17" s="9">
        <v>34.651000000000003</v>
      </c>
      <c r="AZ17" s="9">
        <v>26.585000000000001</v>
      </c>
      <c r="BA17" s="9">
        <v>2.359</v>
      </c>
      <c r="BB17" s="9">
        <v>66.908000000000001</v>
      </c>
      <c r="BC17" s="9">
        <v>1.278</v>
      </c>
      <c r="BD17" s="9">
        <v>17.684999999999999</v>
      </c>
      <c r="BE17" s="9">
        <v>21.221</v>
      </c>
      <c r="BF17" s="9">
        <v>5.835</v>
      </c>
      <c r="BG17" s="9">
        <v>46.018000000000001</v>
      </c>
      <c r="BH17" s="9">
        <v>4.5910000000000002</v>
      </c>
      <c r="BI17" s="9">
        <v>52.335000000000001</v>
      </c>
      <c r="BJ17" s="9">
        <v>47.805999999999997</v>
      </c>
      <c r="BK17" s="9">
        <v>8.1950000000000003</v>
      </c>
      <c r="BL17" s="9">
        <v>112.92700000000001</v>
      </c>
      <c r="BM17" s="9">
        <v>0.96</v>
      </c>
      <c r="BN17" s="9">
        <v>4.3810000000000002</v>
      </c>
      <c r="BO17" s="9">
        <v>2.67</v>
      </c>
      <c r="BP17" s="9">
        <v>0</v>
      </c>
      <c r="BQ17" s="9">
        <v>8.0109999999999992</v>
      </c>
      <c r="BR17" s="9">
        <v>3.1429999999999998</v>
      </c>
      <c r="BS17" s="9">
        <v>18.414999999999999</v>
      </c>
      <c r="BT17" s="9">
        <v>34.770000000000003</v>
      </c>
      <c r="BU17" s="9">
        <v>110.298</v>
      </c>
      <c r="BV17" s="9">
        <v>166.62700000000001</v>
      </c>
      <c r="BW17" s="9">
        <v>8.7669999999999995</v>
      </c>
      <c r="BX17" s="9">
        <v>75.376000000000005</v>
      </c>
      <c r="BY17" s="9">
        <v>85.965999999999994</v>
      </c>
      <c r="BZ17" s="9">
        <v>120.733</v>
      </c>
      <c r="CA17" s="9">
        <v>290.84100000000001</v>
      </c>
    </row>
    <row r="18" spans="1:79">
      <c r="A18" s="10">
        <v>42522</v>
      </c>
      <c r="B18" s="9">
        <v>4.0410000000000004</v>
      </c>
      <c r="C18" s="9">
        <v>82.68</v>
      </c>
      <c r="D18" s="9">
        <v>342.47899999999998</v>
      </c>
      <c r="E18" s="9">
        <v>128.233</v>
      </c>
      <c r="F18" s="9">
        <v>248.49199999999999</v>
      </c>
      <c r="G18" s="9">
        <v>232.059</v>
      </c>
      <c r="H18" s="9">
        <v>27.113</v>
      </c>
      <c r="I18" s="9">
        <v>1065.098</v>
      </c>
      <c r="J18" s="9">
        <v>6.6050000000000004</v>
      </c>
      <c r="K18" s="9">
        <v>36.89</v>
      </c>
      <c r="L18" s="9">
        <v>79.352000000000004</v>
      </c>
      <c r="M18" s="9">
        <v>39.15</v>
      </c>
      <c r="N18" s="9">
        <v>154.374</v>
      </c>
      <c r="O18" s="9">
        <v>244.93199999999999</v>
      </c>
      <c r="P18" s="9">
        <v>78.325000000000003</v>
      </c>
      <c r="Q18" s="9">
        <v>639.62800000000004</v>
      </c>
      <c r="R18" s="9">
        <v>10.647</v>
      </c>
      <c r="S18" s="9">
        <v>119.57</v>
      </c>
      <c r="T18" s="9">
        <v>421.83100000000002</v>
      </c>
      <c r="U18" s="9">
        <v>167.38300000000001</v>
      </c>
      <c r="V18" s="9">
        <v>402.86500000000001</v>
      </c>
      <c r="W18" s="9">
        <v>476.99099999999999</v>
      </c>
      <c r="X18" s="9">
        <v>105.43899999999999</v>
      </c>
      <c r="Y18" s="9">
        <v>1704.7260000000001</v>
      </c>
      <c r="Z18" s="9">
        <v>2.8570000000000002</v>
      </c>
      <c r="AA18" s="9">
        <v>8.0030000000000001</v>
      </c>
      <c r="AB18" s="9">
        <v>16.379000000000001</v>
      </c>
      <c r="AC18" s="9">
        <v>7.1219999999999999</v>
      </c>
      <c r="AD18" s="9">
        <v>11.917</v>
      </c>
      <c r="AE18" s="9">
        <v>14.596</v>
      </c>
      <c r="AF18" s="9">
        <v>1.3520000000000001</v>
      </c>
      <c r="AG18" s="9">
        <v>62.225999999999999</v>
      </c>
      <c r="AH18" s="9">
        <v>4.3789999999999996</v>
      </c>
      <c r="AI18" s="9">
        <v>21.122</v>
      </c>
      <c r="AJ18" s="9">
        <v>45.423999999999999</v>
      </c>
      <c r="AK18" s="9">
        <v>29.236999999999998</v>
      </c>
      <c r="AL18" s="9">
        <v>82.2</v>
      </c>
      <c r="AM18" s="9">
        <v>358.93799999999999</v>
      </c>
      <c r="AN18" s="9">
        <v>840.04300000000001</v>
      </c>
      <c r="AO18" s="9">
        <v>1381.569</v>
      </c>
      <c r="AP18" s="9">
        <v>18.437000000000001</v>
      </c>
      <c r="AQ18" s="9">
        <v>150.24</v>
      </c>
      <c r="AR18" s="9">
        <v>490.06599999999997</v>
      </c>
      <c r="AS18" s="9">
        <v>203.74199999999999</v>
      </c>
      <c r="AT18" s="9">
        <v>501.49</v>
      </c>
      <c r="AU18" s="9">
        <v>864.71699999999998</v>
      </c>
      <c r="AV18" s="9">
        <v>954.29200000000003</v>
      </c>
      <c r="AW18" s="9">
        <v>3183.2080000000001</v>
      </c>
      <c r="AX18" s="9">
        <v>6.2089999999999996</v>
      </c>
      <c r="AY18" s="9">
        <v>29.273</v>
      </c>
      <c r="AZ18" s="9">
        <v>27.873000000000001</v>
      </c>
      <c r="BA18" s="9">
        <v>1.6180000000000001</v>
      </c>
      <c r="BB18" s="9">
        <v>64.972999999999999</v>
      </c>
      <c r="BC18" s="9">
        <v>1.9410000000000001</v>
      </c>
      <c r="BD18" s="9">
        <v>12.01</v>
      </c>
      <c r="BE18" s="9">
        <v>16.632999999999999</v>
      </c>
      <c r="BF18" s="9">
        <v>5.9589999999999996</v>
      </c>
      <c r="BG18" s="9">
        <v>36.542000000000002</v>
      </c>
      <c r="BH18" s="9">
        <v>8.1489999999999991</v>
      </c>
      <c r="BI18" s="9">
        <v>41.281999999999996</v>
      </c>
      <c r="BJ18" s="9">
        <v>44.506999999999998</v>
      </c>
      <c r="BK18" s="9">
        <v>7.577</v>
      </c>
      <c r="BL18" s="9">
        <v>101.515</v>
      </c>
      <c r="BM18" s="9">
        <v>0.29699999999999999</v>
      </c>
      <c r="BN18" s="9">
        <v>0.436</v>
      </c>
      <c r="BO18" s="9">
        <v>4.3959999999999999</v>
      </c>
      <c r="BP18" s="9">
        <v>0</v>
      </c>
      <c r="BQ18" s="9">
        <v>5.1289999999999996</v>
      </c>
      <c r="BR18" s="9">
        <v>3.22</v>
      </c>
      <c r="BS18" s="9">
        <v>18.39</v>
      </c>
      <c r="BT18" s="9">
        <v>33.887999999999998</v>
      </c>
      <c r="BU18" s="9">
        <v>96.847999999999999</v>
      </c>
      <c r="BV18" s="9">
        <v>152.346</v>
      </c>
      <c r="BW18" s="9">
        <v>11.667</v>
      </c>
      <c r="BX18" s="9">
        <v>60.548999999999999</v>
      </c>
      <c r="BY18" s="9">
        <v>83.091999999999999</v>
      </c>
      <c r="BZ18" s="9">
        <v>108.202</v>
      </c>
      <c r="CA18" s="9">
        <v>263.51</v>
      </c>
    </row>
    <row r="19" spans="1:79">
      <c r="A19" s="10">
        <v>42887</v>
      </c>
      <c r="B19" s="9">
        <v>2.4580000000000002</v>
      </c>
      <c r="C19" s="9">
        <v>83.856999999999999</v>
      </c>
      <c r="D19" s="9">
        <v>366.95600000000002</v>
      </c>
      <c r="E19" s="9">
        <v>117.568</v>
      </c>
      <c r="F19" s="9">
        <v>225.482</v>
      </c>
      <c r="G19" s="9">
        <v>261.84100000000001</v>
      </c>
      <c r="H19" s="9">
        <v>32.584000000000003</v>
      </c>
      <c r="I19" s="9">
        <v>1090.7460000000001</v>
      </c>
      <c r="J19" s="9">
        <v>6.2169999999999996</v>
      </c>
      <c r="K19" s="9">
        <v>52.600999999999999</v>
      </c>
      <c r="L19" s="9">
        <v>96.451999999999998</v>
      </c>
      <c r="M19" s="9">
        <v>34.423000000000002</v>
      </c>
      <c r="N19" s="9">
        <v>142.33600000000001</v>
      </c>
      <c r="O19" s="9">
        <v>257.95</v>
      </c>
      <c r="P19" s="9">
        <v>80.108000000000004</v>
      </c>
      <c r="Q19" s="9">
        <v>670.08699999999999</v>
      </c>
      <c r="R19" s="9">
        <v>8.6750000000000007</v>
      </c>
      <c r="S19" s="9">
        <v>136.458</v>
      </c>
      <c r="T19" s="9">
        <v>463.40800000000002</v>
      </c>
      <c r="U19" s="9">
        <v>151.99100000000001</v>
      </c>
      <c r="V19" s="9">
        <v>367.81700000000001</v>
      </c>
      <c r="W19" s="9">
        <v>519.79100000000005</v>
      </c>
      <c r="X19" s="9">
        <v>112.69199999999999</v>
      </c>
      <c r="Y19" s="9">
        <v>1760.8320000000001</v>
      </c>
      <c r="Z19" s="9">
        <v>1.073</v>
      </c>
      <c r="AA19" s="9">
        <v>5.8609999999999998</v>
      </c>
      <c r="AB19" s="9">
        <v>16.841000000000001</v>
      </c>
      <c r="AC19" s="9">
        <v>6.2469999999999999</v>
      </c>
      <c r="AD19" s="9">
        <v>11.23</v>
      </c>
      <c r="AE19" s="9">
        <v>15.132</v>
      </c>
      <c r="AF19" s="9">
        <v>0.27600000000000002</v>
      </c>
      <c r="AG19" s="9">
        <v>56.66</v>
      </c>
      <c r="AH19" s="9">
        <v>3.681</v>
      </c>
      <c r="AI19" s="9">
        <v>16.731999999999999</v>
      </c>
      <c r="AJ19" s="9">
        <v>46.231999999999999</v>
      </c>
      <c r="AK19" s="9">
        <v>19.914000000000001</v>
      </c>
      <c r="AL19" s="9">
        <v>101.845</v>
      </c>
      <c r="AM19" s="9">
        <v>340.95</v>
      </c>
      <c r="AN19" s="9">
        <v>852.07799999999997</v>
      </c>
      <c r="AO19" s="9">
        <v>1381.432</v>
      </c>
      <c r="AP19" s="9">
        <v>13.428000000000001</v>
      </c>
      <c r="AQ19" s="9">
        <v>161.97</v>
      </c>
      <c r="AR19" s="9">
        <v>532.46199999999999</v>
      </c>
      <c r="AS19" s="9">
        <v>182.779</v>
      </c>
      <c r="AT19" s="9">
        <v>488.298</v>
      </c>
      <c r="AU19" s="9">
        <v>890.21400000000006</v>
      </c>
      <c r="AV19" s="9">
        <v>977.79200000000003</v>
      </c>
      <c r="AW19" s="9">
        <v>3246.9430000000002</v>
      </c>
      <c r="AX19" s="9">
        <v>3.6709999999999998</v>
      </c>
      <c r="AY19" s="9">
        <v>30.452999999999999</v>
      </c>
      <c r="AZ19" s="9">
        <v>26.904</v>
      </c>
      <c r="BA19" s="9">
        <v>1.8260000000000001</v>
      </c>
      <c r="BB19" s="9">
        <v>62.853999999999999</v>
      </c>
      <c r="BC19" s="9">
        <v>0.67500000000000004</v>
      </c>
      <c r="BD19" s="9">
        <v>20.962</v>
      </c>
      <c r="BE19" s="9">
        <v>19.829000000000001</v>
      </c>
      <c r="BF19" s="9">
        <v>7.7370000000000001</v>
      </c>
      <c r="BG19" s="9">
        <v>49.203000000000003</v>
      </c>
      <c r="BH19" s="9">
        <v>4.3460000000000001</v>
      </c>
      <c r="BI19" s="9">
        <v>51.414999999999999</v>
      </c>
      <c r="BJ19" s="9">
        <v>46.732999999999997</v>
      </c>
      <c r="BK19" s="9">
        <v>9.5630000000000006</v>
      </c>
      <c r="BL19" s="9">
        <v>112.057</v>
      </c>
      <c r="BM19" s="9">
        <v>0.75800000000000001</v>
      </c>
      <c r="BN19" s="9">
        <v>3.0430000000000001</v>
      </c>
      <c r="BO19" s="9">
        <v>2.2280000000000002</v>
      </c>
      <c r="BP19" s="9">
        <v>0</v>
      </c>
      <c r="BQ19" s="9">
        <v>6.0289999999999999</v>
      </c>
      <c r="BR19" s="9">
        <v>0.74</v>
      </c>
      <c r="BS19" s="9">
        <v>19.524000000000001</v>
      </c>
      <c r="BT19" s="9">
        <v>37.637</v>
      </c>
      <c r="BU19" s="9">
        <v>104.739</v>
      </c>
      <c r="BV19" s="9">
        <v>162.63999999999999</v>
      </c>
      <c r="BW19" s="9">
        <v>5.8440000000000003</v>
      </c>
      <c r="BX19" s="9">
        <v>73.983000000000004</v>
      </c>
      <c r="BY19" s="9">
        <v>87.281999999999996</v>
      </c>
      <c r="BZ19" s="9">
        <v>118.64</v>
      </c>
      <c r="CA19" s="9">
        <v>285.74799999999999</v>
      </c>
    </row>
    <row r="20" spans="1:79">
      <c r="A20" s="10">
        <v>43252</v>
      </c>
      <c r="B20" s="9">
        <v>4.5289999999999999</v>
      </c>
      <c r="C20" s="9">
        <v>79.247</v>
      </c>
      <c r="D20" s="9">
        <v>388.25799999999998</v>
      </c>
      <c r="E20" s="9">
        <v>128.08199999999999</v>
      </c>
      <c r="F20" s="9">
        <v>224.78800000000001</v>
      </c>
      <c r="G20" s="9">
        <v>248.03899999999999</v>
      </c>
      <c r="H20" s="9">
        <v>32.283000000000001</v>
      </c>
      <c r="I20" s="9">
        <v>1105.2270000000001</v>
      </c>
      <c r="J20" s="9">
        <v>5.4660000000000002</v>
      </c>
      <c r="K20" s="9">
        <v>47.531999999999996</v>
      </c>
      <c r="L20" s="9">
        <v>110.021</v>
      </c>
      <c r="M20" s="9">
        <v>38.186</v>
      </c>
      <c r="N20" s="9">
        <v>134.727</v>
      </c>
      <c r="O20" s="9">
        <v>267.14800000000002</v>
      </c>
      <c r="P20" s="9">
        <v>90.358000000000004</v>
      </c>
      <c r="Q20" s="9">
        <v>693.44</v>
      </c>
      <c r="R20" s="9">
        <v>9.9960000000000004</v>
      </c>
      <c r="S20" s="9">
        <v>126.779</v>
      </c>
      <c r="T20" s="9">
        <v>498.279</v>
      </c>
      <c r="U20" s="9">
        <v>166.26900000000001</v>
      </c>
      <c r="V20" s="9">
        <v>359.51600000000002</v>
      </c>
      <c r="W20" s="9">
        <v>515.18700000000001</v>
      </c>
      <c r="X20" s="9">
        <v>122.64100000000001</v>
      </c>
      <c r="Y20" s="9">
        <v>1798.6669999999999</v>
      </c>
      <c r="Z20" s="9">
        <v>0.28799999999999998</v>
      </c>
      <c r="AA20" s="9">
        <v>7.12</v>
      </c>
      <c r="AB20" s="9">
        <v>17.059999999999999</v>
      </c>
      <c r="AC20" s="9">
        <v>7.0830000000000002</v>
      </c>
      <c r="AD20" s="9">
        <v>11.848000000000001</v>
      </c>
      <c r="AE20" s="9">
        <v>15.545</v>
      </c>
      <c r="AF20" s="9">
        <v>0.624</v>
      </c>
      <c r="AG20" s="9">
        <v>59.567999999999998</v>
      </c>
      <c r="AH20" s="9">
        <v>2.8260000000000001</v>
      </c>
      <c r="AI20" s="9">
        <v>18.151</v>
      </c>
      <c r="AJ20" s="9">
        <v>49.792000000000002</v>
      </c>
      <c r="AK20" s="9">
        <v>25.843</v>
      </c>
      <c r="AL20" s="9">
        <v>82.02</v>
      </c>
      <c r="AM20" s="9">
        <v>359.39800000000002</v>
      </c>
      <c r="AN20" s="9">
        <v>870.97199999999998</v>
      </c>
      <c r="AO20" s="9">
        <v>1409.002</v>
      </c>
      <c r="AP20" s="9">
        <v>13.11</v>
      </c>
      <c r="AQ20" s="9">
        <v>155.851</v>
      </c>
      <c r="AR20" s="9">
        <v>571.37800000000004</v>
      </c>
      <c r="AS20" s="9">
        <v>200.93899999999999</v>
      </c>
      <c r="AT20" s="9">
        <v>460.488</v>
      </c>
      <c r="AU20" s="9">
        <v>901.91700000000003</v>
      </c>
      <c r="AV20" s="9">
        <v>1014.643</v>
      </c>
      <c r="AW20" s="9">
        <v>3318.3270000000002</v>
      </c>
      <c r="AX20" s="9">
        <v>6.7759999999999998</v>
      </c>
      <c r="AY20" s="9">
        <v>35.808999999999997</v>
      </c>
      <c r="AZ20" s="9">
        <v>26.748999999999999</v>
      </c>
      <c r="BA20" s="9">
        <v>4.7389999999999999</v>
      </c>
      <c r="BB20" s="9">
        <v>74.072999999999993</v>
      </c>
      <c r="BC20" s="9">
        <v>1.9810000000000001</v>
      </c>
      <c r="BD20" s="9">
        <v>17.091999999999999</v>
      </c>
      <c r="BE20" s="9">
        <v>22.402999999999999</v>
      </c>
      <c r="BF20" s="9">
        <v>4.5170000000000003</v>
      </c>
      <c r="BG20" s="9">
        <v>45.991999999999997</v>
      </c>
      <c r="BH20" s="9">
        <v>8.7569999999999997</v>
      </c>
      <c r="BI20" s="9">
        <v>52.901000000000003</v>
      </c>
      <c r="BJ20" s="9">
        <v>49.152000000000001</v>
      </c>
      <c r="BK20" s="9">
        <v>9.2560000000000002</v>
      </c>
      <c r="BL20" s="9">
        <v>120.066</v>
      </c>
      <c r="BM20" s="9">
        <v>0.41099999999999998</v>
      </c>
      <c r="BN20" s="9">
        <v>1.968</v>
      </c>
      <c r="BO20" s="9">
        <v>5.8079999999999998</v>
      </c>
      <c r="BP20" s="9">
        <v>0.42599999999999999</v>
      </c>
      <c r="BQ20" s="9">
        <v>8.6129999999999995</v>
      </c>
      <c r="BR20" s="9">
        <v>3.093</v>
      </c>
      <c r="BS20" s="9">
        <v>19.562999999999999</v>
      </c>
      <c r="BT20" s="9">
        <v>41.651000000000003</v>
      </c>
      <c r="BU20" s="9">
        <v>103.227</v>
      </c>
      <c r="BV20" s="9">
        <v>167.535</v>
      </c>
      <c r="BW20" s="9">
        <v>12.260999999999999</v>
      </c>
      <c r="BX20" s="9">
        <v>75.260999999999996</v>
      </c>
      <c r="BY20" s="9">
        <v>98.11</v>
      </c>
      <c r="BZ20" s="9">
        <v>113.971</v>
      </c>
      <c r="CA20" s="9">
        <v>299.60300000000001</v>
      </c>
    </row>
    <row r="21" spans="1:79">
      <c r="A21" s="10">
        <v>43525</v>
      </c>
      <c r="B21" s="9">
        <v>3.4449999999999998</v>
      </c>
      <c r="C21" s="9">
        <v>76.926000000000002</v>
      </c>
      <c r="D21" s="9">
        <v>385.00900000000001</v>
      </c>
      <c r="E21" s="9">
        <v>124.122</v>
      </c>
      <c r="F21" s="9">
        <v>239.16300000000001</v>
      </c>
      <c r="G21" s="9">
        <v>265.27499999999998</v>
      </c>
      <c r="H21" s="9">
        <v>41.557000000000002</v>
      </c>
      <c r="I21" s="9">
        <v>1135.4970000000001</v>
      </c>
      <c r="J21" s="9">
        <v>3.7749999999999999</v>
      </c>
      <c r="K21" s="9">
        <v>45.012</v>
      </c>
      <c r="L21" s="9">
        <v>96.813000000000002</v>
      </c>
      <c r="M21" s="9">
        <v>36.840000000000003</v>
      </c>
      <c r="N21" s="9">
        <v>155.05500000000001</v>
      </c>
      <c r="O21" s="9">
        <v>263.30599999999998</v>
      </c>
      <c r="P21" s="9">
        <v>93.69</v>
      </c>
      <c r="Q21" s="9">
        <v>694.49199999999996</v>
      </c>
      <c r="R21" s="9">
        <v>7.2210000000000001</v>
      </c>
      <c r="S21" s="9">
        <v>121.938</v>
      </c>
      <c r="T21" s="9">
        <v>481.822</v>
      </c>
      <c r="U21" s="9">
        <v>160.96199999999999</v>
      </c>
      <c r="V21" s="9">
        <v>394.21899999999999</v>
      </c>
      <c r="W21" s="9">
        <v>528.58100000000002</v>
      </c>
      <c r="X21" s="9">
        <v>135.24700000000001</v>
      </c>
      <c r="Y21" s="9">
        <v>1829.989</v>
      </c>
      <c r="Z21" s="9">
        <v>0.47799999999999998</v>
      </c>
      <c r="AA21" s="9">
        <v>6.9939999999999998</v>
      </c>
      <c r="AB21" s="9">
        <v>22.747</v>
      </c>
      <c r="AC21" s="9">
        <v>7.0819999999999999</v>
      </c>
      <c r="AD21" s="9">
        <v>10.135999999999999</v>
      </c>
      <c r="AE21" s="9">
        <v>15.635999999999999</v>
      </c>
      <c r="AF21" s="9">
        <v>0</v>
      </c>
      <c r="AG21" s="9">
        <v>63.072000000000003</v>
      </c>
      <c r="AH21" s="9">
        <v>2.468</v>
      </c>
      <c r="AI21" s="9">
        <v>20.463999999999999</v>
      </c>
      <c r="AJ21" s="9">
        <v>42.93</v>
      </c>
      <c r="AK21" s="9">
        <v>28.992999999999999</v>
      </c>
      <c r="AL21" s="9">
        <v>81.001000000000005</v>
      </c>
      <c r="AM21" s="9">
        <v>354.48399999999998</v>
      </c>
      <c r="AN21" s="9">
        <v>913.48699999999997</v>
      </c>
      <c r="AO21" s="9">
        <v>1443.827</v>
      </c>
      <c r="AP21" s="9">
        <v>10.166</v>
      </c>
      <c r="AQ21" s="9">
        <v>153.14699999999999</v>
      </c>
      <c r="AR21" s="9">
        <v>561.23400000000004</v>
      </c>
      <c r="AS21" s="9">
        <v>199.91499999999999</v>
      </c>
      <c r="AT21" s="9">
        <v>491.16399999999999</v>
      </c>
      <c r="AU21" s="9">
        <v>908.697</v>
      </c>
      <c r="AV21" s="9">
        <v>1059.06</v>
      </c>
      <c r="AW21" s="9">
        <v>3383.3829999999998</v>
      </c>
      <c r="AX21" s="9">
        <v>5.3810000000000002</v>
      </c>
      <c r="AY21" s="9">
        <v>30.126000000000001</v>
      </c>
      <c r="AZ21" s="9">
        <v>34.085999999999999</v>
      </c>
      <c r="BA21" s="9">
        <v>6.0490000000000004</v>
      </c>
      <c r="BB21" s="9">
        <v>75.641999999999996</v>
      </c>
      <c r="BC21" s="9">
        <v>0.90800000000000003</v>
      </c>
      <c r="BD21" s="9">
        <v>11.933999999999999</v>
      </c>
      <c r="BE21" s="9">
        <v>25.594000000000001</v>
      </c>
      <c r="BF21" s="9">
        <v>9.0489999999999995</v>
      </c>
      <c r="BG21" s="9">
        <v>47.485999999999997</v>
      </c>
      <c r="BH21" s="9">
        <v>6.29</v>
      </c>
      <c r="BI21" s="9">
        <v>42.06</v>
      </c>
      <c r="BJ21" s="9">
        <v>59.679000000000002</v>
      </c>
      <c r="BK21" s="9">
        <v>15.099</v>
      </c>
      <c r="BL21" s="9">
        <v>123.127</v>
      </c>
      <c r="BM21" s="9">
        <v>0.13700000000000001</v>
      </c>
      <c r="BN21" s="9">
        <v>2.6030000000000002</v>
      </c>
      <c r="BO21" s="9">
        <v>3.8959999999999999</v>
      </c>
      <c r="BP21" s="9">
        <v>0.184</v>
      </c>
      <c r="BQ21" s="9">
        <v>6.82</v>
      </c>
      <c r="BR21" s="9">
        <v>2.4020000000000001</v>
      </c>
      <c r="BS21" s="9">
        <v>17.471</v>
      </c>
      <c r="BT21" s="9">
        <v>32.287999999999997</v>
      </c>
      <c r="BU21" s="9">
        <v>95.981999999999999</v>
      </c>
      <c r="BV21" s="9">
        <v>148.142</v>
      </c>
      <c r="BW21" s="9">
        <v>8.8279999999999994</v>
      </c>
      <c r="BX21" s="9">
        <v>62.57</v>
      </c>
      <c r="BY21" s="9">
        <v>96.444000000000003</v>
      </c>
      <c r="BZ21" s="9">
        <v>112.16200000000001</v>
      </c>
      <c r="CA21" s="9">
        <v>280.005</v>
      </c>
    </row>
    <row r="22" spans="1:79">
      <c r="A22" s="10">
        <v>43617</v>
      </c>
      <c r="B22" s="9">
        <v>3.0209999999999999</v>
      </c>
      <c r="C22" s="9">
        <v>81.153999999999996</v>
      </c>
      <c r="D22" s="9">
        <v>388.13799999999998</v>
      </c>
      <c r="E22" s="9">
        <v>135.52600000000001</v>
      </c>
      <c r="F22" s="9">
        <v>226.70599999999999</v>
      </c>
      <c r="G22" s="9">
        <v>247.64500000000001</v>
      </c>
      <c r="H22" s="9">
        <v>42.048000000000002</v>
      </c>
      <c r="I22" s="9">
        <v>1124.2380000000001</v>
      </c>
      <c r="J22" s="9">
        <v>3.0750000000000002</v>
      </c>
      <c r="K22" s="9">
        <v>49.036000000000001</v>
      </c>
      <c r="L22" s="9">
        <v>103.408</v>
      </c>
      <c r="M22" s="9">
        <v>36.024999999999999</v>
      </c>
      <c r="N22" s="9">
        <v>147.43100000000001</v>
      </c>
      <c r="O22" s="9">
        <v>264.11200000000002</v>
      </c>
      <c r="P22" s="9">
        <v>105.645</v>
      </c>
      <c r="Q22" s="9">
        <v>708.73199999999997</v>
      </c>
      <c r="R22" s="9">
        <v>6.0960000000000001</v>
      </c>
      <c r="S22" s="9">
        <v>130.19</v>
      </c>
      <c r="T22" s="9">
        <v>491.54599999999999</v>
      </c>
      <c r="U22" s="9">
        <v>171.55099999999999</v>
      </c>
      <c r="V22" s="9">
        <v>374.13600000000002</v>
      </c>
      <c r="W22" s="9">
        <v>511.75700000000001</v>
      </c>
      <c r="X22" s="9">
        <v>147.69399999999999</v>
      </c>
      <c r="Y22" s="9">
        <v>1832.97</v>
      </c>
      <c r="Z22" s="9">
        <v>1.7270000000000001</v>
      </c>
      <c r="AA22" s="9">
        <v>6.2960000000000003</v>
      </c>
      <c r="AB22" s="9">
        <v>16.914999999999999</v>
      </c>
      <c r="AC22" s="9">
        <v>5.0449999999999999</v>
      </c>
      <c r="AD22" s="9">
        <v>9.8879999999999999</v>
      </c>
      <c r="AE22" s="9">
        <v>13.96</v>
      </c>
      <c r="AF22" s="9">
        <v>0.64500000000000002</v>
      </c>
      <c r="AG22" s="9">
        <v>54.475999999999999</v>
      </c>
      <c r="AH22" s="9">
        <v>0.29099999999999998</v>
      </c>
      <c r="AI22" s="9">
        <v>16.114999999999998</v>
      </c>
      <c r="AJ22" s="9">
        <v>44.289000000000001</v>
      </c>
      <c r="AK22" s="9">
        <v>23.257000000000001</v>
      </c>
      <c r="AL22" s="9">
        <v>78.492000000000004</v>
      </c>
      <c r="AM22" s="9">
        <v>351.80700000000002</v>
      </c>
      <c r="AN22" s="9">
        <v>902.46299999999997</v>
      </c>
      <c r="AO22" s="9">
        <v>1416.7139999999999</v>
      </c>
      <c r="AP22" s="9">
        <v>8.5380000000000003</v>
      </c>
      <c r="AQ22" s="9">
        <v>153.80199999999999</v>
      </c>
      <c r="AR22" s="9">
        <v>556.99900000000002</v>
      </c>
      <c r="AS22" s="9">
        <v>202.84399999999999</v>
      </c>
      <c r="AT22" s="9">
        <v>469.26</v>
      </c>
      <c r="AU22" s="9">
        <v>893.35</v>
      </c>
      <c r="AV22" s="9">
        <v>1067.116</v>
      </c>
      <c r="AW22" s="9">
        <v>3351.9090000000001</v>
      </c>
      <c r="AX22" s="9">
        <v>5.0389999999999997</v>
      </c>
      <c r="AY22" s="9">
        <v>33.140999999999998</v>
      </c>
      <c r="AZ22" s="9">
        <v>32.835000000000001</v>
      </c>
      <c r="BA22" s="9">
        <v>7.1050000000000004</v>
      </c>
      <c r="BB22" s="9">
        <v>78.12</v>
      </c>
      <c r="BC22" s="9">
        <v>2.5670000000000002</v>
      </c>
      <c r="BD22" s="9">
        <v>10.564</v>
      </c>
      <c r="BE22" s="9">
        <v>30.611000000000001</v>
      </c>
      <c r="BF22" s="9">
        <v>5.5259999999999998</v>
      </c>
      <c r="BG22" s="9">
        <v>49.268000000000001</v>
      </c>
      <c r="BH22" s="9">
        <v>7.6059999999999999</v>
      </c>
      <c r="BI22" s="9">
        <v>43.704999999999998</v>
      </c>
      <c r="BJ22" s="9">
        <v>63.445999999999998</v>
      </c>
      <c r="BK22" s="9">
        <v>12.631</v>
      </c>
      <c r="BL22" s="9">
        <v>127.38800000000001</v>
      </c>
      <c r="BM22" s="9">
        <v>0</v>
      </c>
      <c r="BN22" s="9">
        <v>3.391</v>
      </c>
      <c r="BO22" s="9">
        <v>4.0419999999999998</v>
      </c>
      <c r="BP22" s="9">
        <v>0</v>
      </c>
      <c r="BQ22" s="9">
        <v>7.4329999999999998</v>
      </c>
      <c r="BR22" s="9">
        <v>1.556</v>
      </c>
      <c r="BS22" s="9">
        <v>18.859000000000002</v>
      </c>
      <c r="BT22" s="9">
        <v>41.235999999999997</v>
      </c>
      <c r="BU22" s="9">
        <v>101.295</v>
      </c>
      <c r="BV22" s="9">
        <v>162.946</v>
      </c>
      <c r="BW22" s="9">
        <v>9.1620000000000008</v>
      </c>
      <c r="BX22" s="9">
        <v>66.643000000000001</v>
      </c>
      <c r="BY22" s="9">
        <v>110.474</v>
      </c>
      <c r="BZ22" s="9">
        <v>115.10599999999999</v>
      </c>
      <c r="CA22" s="9">
        <v>301.38499999999999</v>
      </c>
    </row>
    <row r="23" spans="1:79">
      <c r="A23" s="10">
        <v>43709</v>
      </c>
      <c r="B23" s="9">
        <v>4.3550000000000004</v>
      </c>
      <c r="C23" s="9">
        <v>68.376999999999995</v>
      </c>
      <c r="D23" s="9">
        <v>388.68900000000002</v>
      </c>
      <c r="E23" s="9">
        <v>126.402</v>
      </c>
      <c r="F23" s="9">
        <v>232.66200000000001</v>
      </c>
      <c r="G23" s="9">
        <v>240.52799999999999</v>
      </c>
      <c r="H23" s="9">
        <v>40.56</v>
      </c>
      <c r="I23" s="9">
        <v>1101.5740000000001</v>
      </c>
      <c r="J23" s="9">
        <v>3.496</v>
      </c>
      <c r="K23" s="9">
        <v>53.841000000000001</v>
      </c>
      <c r="L23" s="9">
        <v>120.193</v>
      </c>
      <c r="M23" s="9">
        <v>32.265000000000001</v>
      </c>
      <c r="N23" s="9">
        <v>148.976</v>
      </c>
      <c r="O23" s="9">
        <v>276.12400000000002</v>
      </c>
      <c r="P23" s="9">
        <v>107.03400000000001</v>
      </c>
      <c r="Q23" s="9">
        <v>741.928</v>
      </c>
      <c r="R23" s="9">
        <v>7.851</v>
      </c>
      <c r="S23" s="9">
        <v>122.218</v>
      </c>
      <c r="T23" s="9">
        <v>508.88200000000001</v>
      </c>
      <c r="U23" s="9">
        <v>158.667</v>
      </c>
      <c r="V23" s="9">
        <v>381.63900000000001</v>
      </c>
      <c r="W23" s="9">
        <v>516.65200000000004</v>
      </c>
      <c r="X23" s="9">
        <v>147.59299999999999</v>
      </c>
      <c r="Y23" s="9">
        <v>1843.502</v>
      </c>
      <c r="Z23" s="9">
        <v>1.1910000000000001</v>
      </c>
      <c r="AA23" s="9">
        <v>5.3719999999999999</v>
      </c>
      <c r="AB23" s="9">
        <v>19.760000000000002</v>
      </c>
      <c r="AC23" s="9">
        <v>3.9</v>
      </c>
      <c r="AD23" s="9">
        <v>9.6790000000000003</v>
      </c>
      <c r="AE23" s="9">
        <v>11.005000000000001</v>
      </c>
      <c r="AF23" s="9">
        <v>1.3080000000000001</v>
      </c>
      <c r="AG23" s="9">
        <v>52.215000000000003</v>
      </c>
      <c r="AH23" s="9">
        <v>4.7069999999999999</v>
      </c>
      <c r="AI23" s="9">
        <v>17.760000000000002</v>
      </c>
      <c r="AJ23" s="9">
        <v>47.972000000000001</v>
      </c>
      <c r="AK23" s="9">
        <v>23.577999999999999</v>
      </c>
      <c r="AL23" s="9">
        <v>71.004999999999995</v>
      </c>
      <c r="AM23" s="9">
        <v>345.685</v>
      </c>
      <c r="AN23" s="9">
        <v>930.73</v>
      </c>
      <c r="AO23" s="9">
        <v>1441.4369999999999</v>
      </c>
      <c r="AP23" s="9">
        <v>13.749000000000001</v>
      </c>
      <c r="AQ23" s="9">
        <v>150.209</v>
      </c>
      <c r="AR23" s="9">
        <v>581.76700000000005</v>
      </c>
      <c r="AS23" s="9">
        <v>187.39099999999999</v>
      </c>
      <c r="AT23" s="9">
        <v>470.37799999999999</v>
      </c>
      <c r="AU23" s="9">
        <v>894.72299999999996</v>
      </c>
      <c r="AV23" s="9">
        <v>1088.4559999999999</v>
      </c>
      <c r="AW23" s="9">
        <v>3386.6729999999998</v>
      </c>
      <c r="AX23" s="9">
        <v>3.3439999999999999</v>
      </c>
      <c r="AY23" s="9">
        <v>33.856999999999999</v>
      </c>
      <c r="AZ23" s="9">
        <v>32.597999999999999</v>
      </c>
      <c r="BA23" s="9">
        <v>6.76</v>
      </c>
      <c r="BB23" s="9">
        <v>76.558999999999997</v>
      </c>
      <c r="BC23" s="9">
        <v>3.02</v>
      </c>
      <c r="BD23" s="9">
        <v>15.394</v>
      </c>
      <c r="BE23" s="9">
        <v>19.489000000000001</v>
      </c>
      <c r="BF23" s="9">
        <v>4.5149999999999997</v>
      </c>
      <c r="BG23" s="9">
        <v>42.418999999999997</v>
      </c>
      <c r="BH23" s="9">
        <v>6.3639999999999999</v>
      </c>
      <c r="BI23" s="9">
        <v>49.250999999999998</v>
      </c>
      <c r="BJ23" s="9">
        <v>52.087000000000003</v>
      </c>
      <c r="BK23" s="9">
        <v>11.275</v>
      </c>
      <c r="BL23" s="9">
        <v>118.977</v>
      </c>
      <c r="BM23" s="9">
        <v>0.65500000000000003</v>
      </c>
      <c r="BN23" s="9">
        <v>3.2810000000000001</v>
      </c>
      <c r="BO23" s="9">
        <v>3.57</v>
      </c>
      <c r="BP23" s="9">
        <v>0</v>
      </c>
      <c r="BQ23" s="9">
        <v>7.5060000000000002</v>
      </c>
      <c r="BR23" s="9">
        <v>2.4169999999999998</v>
      </c>
      <c r="BS23" s="9">
        <v>14.029</v>
      </c>
      <c r="BT23" s="9">
        <v>40.276000000000003</v>
      </c>
      <c r="BU23" s="9">
        <v>107.937</v>
      </c>
      <c r="BV23" s="9">
        <v>164.65899999999999</v>
      </c>
      <c r="BW23" s="9">
        <v>9.9459999999999997</v>
      </c>
      <c r="BX23" s="9">
        <v>68.137</v>
      </c>
      <c r="BY23" s="9">
        <v>96.57</v>
      </c>
      <c r="BZ23" s="9">
        <v>121.355</v>
      </c>
      <c r="CA23" s="9">
        <v>296.00799999999998</v>
      </c>
    </row>
    <row r="24" spans="1:79">
      <c r="A24" s="10">
        <v>43800</v>
      </c>
      <c r="B24" s="9">
        <v>4.4770000000000003</v>
      </c>
      <c r="C24" s="9">
        <v>74.605000000000004</v>
      </c>
      <c r="D24" s="9">
        <v>398.28899999999999</v>
      </c>
      <c r="E24" s="9">
        <v>135.03200000000001</v>
      </c>
      <c r="F24" s="9">
        <v>248.85400000000001</v>
      </c>
      <c r="G24" s="9">
        <v>260.82600000000002</v>
      </c>
      <c r="H24" s="9">
        <v>44.033000000000001</v>
      </c>
      <c r="I24" s="9">
        <v>1166.115</v>
      </c>
      <c r="J24" s="9">
        <v>4.2990000000000004</v>
      </c>
      <c r="K24" s="9">
        <v>36.335000000000001</v>
      </c>
      <c r="L24" s="9">
        <v>118.81100000000001</v>
      </c>
      <c r="M24" s="9">
        <v>36.659999999999997</v>
      </c>
      <c r="N24" s="9">
        <v>145.31899999999999</v>
      </c>
      <c r="O24" s="9">
        <v>265.23200000000003</v>
      </c>
      <c r="P24" s="9">
        <v>107.084</v>
      </c>
      <c r="Q24" s="9">
        <v>713.73900000000003</v>
      </c>
      <c r="R24" s="9">
        <v>8.7759999999999998</v>
      </c>
      <c r="S24" s="9">
        <v>110.94</v>
      </c>
      <c r="T24" s="9">
        <v>517.1</v>
      </c>
      <c r="U24" s="9">
        <v>171.69200000000001</v>
      </c>
      <c r="V24" s="9">
        <v>394.17200000000003</v>
      </c>
      <c r="W24" s="9">
        <v>526.05799999999999</v>
      </c>
      <c r="X24" s="9">
        <v>151.11699999999999</v>
      </c>
      <c r="Y24" s="9">
        <v>1879.854</v>
      </c>
      <c r="Z24" s="9">
        <v>1.2809999999999999</v>
      </c>
      <c r="AA24" s="9">
        <v>5.0339999999999998</v>
      </c>
      <c r="AB24" s="9">
        <v>15.683999999999999</v>
      </c>
      <c r="AC24" s="9">
        <v>5.4749999999999996</v>
      </c>
      <c r="AD24" s="9">
        <v>13.957000000000001</v>
      </c>
      <c r="AE24" s="9">
        <v>14.545</v>
      </c>
      <c r="AF24" s="9">
        <v>1.266</v>
      </c>
      <c r="AG24" s="9">
        <v>57.241999999999997</v>
      </c>
      <c r="AH24" s="9">
        <v>2.2349999999999999</v>
      </c>
      <c r="AI24" s="9">
        <v>17.524999999999999</v>
      </c>
      <c r="AJ24" s="9">
        <v>44.412999999999997</v>
      </c>
      <c r="AK24" s="9">
        <v>26.103999999999999</v>
      </c>
      <c r="AL24" s="9">
        <v>78.213999999999999</v>
      </c>
      <c r="AM24" s="9">
        <v>354.64699999999999</v>
      </c>
      <c r="AN24" s="9">
        <v>936.45799999999997</v>
      </c>
      <c r="AO24" s="9">
        <v>1459.596</v>
      </c>
      <c r="AP24" s="9">
        <v>12.423</v>
      </c>
      <c r="AQ24" s="9">
        <v>134.58799999999999</v>
      </c>
      <c r="AR24" s="9">
        <v>584.46199999999999</v>
      </c>
      <c r="AS24" s="9">
        <v>205.672</v>
      </c>
      <c r="AT24" s="9">
        <v>489.51</v>
      </c>
      <c r="AU24" s="9">
        <v>911.21400000000006</v>
      </c>
      <c r="AV24" s="9">
        <v>1098.441</v>
      </c>
      <c r="AW24" s="9">
        <v>3436.31</v>
      </c>
      <c r="AX24" s="9">
        <v>6.9450000000000003</v>
      </c>
      <c r="AY24" s="9">
        <v>33.392000000000003</v>
      </c>
      <c r="AZ24" s="9">
        <v>27.994</v>
      </c>
      <c r="BA24" s="9">
        <v>8.1579999999999995</v>
      </c>
      <c r="BB24" s="9">
        <v>76.489000000000004</v>
      </c>
      <c r="BC24" s="9">
        <v>1.5009999999999999</v>
      </c>
      <c r="BD24" s="9">
        <v>13.452999999999999</v>
      </c>
      <c r="BE24" s="9">
        <v>21.782</v>
      </c>
      <c r="BF24" s="9">
        <v>6.8470000000000004</v>
      </c>
      <c r="BG24" s="9">
        <v>43.584000000000003</v>
      </c>
      <c r="BH24" s="9">
        <v>8.4469999999999992</v>
      </c>
      <c r="BI24" s="9">
        <v>46.844000000000001</v>
      </c>
      <c r="BJ24" s="9">
        <v>49.776000000000003</v>
      </c>
      <c r="BK24" s="9">
        <v>15.005000000000001</v>
      </c>
      <c r="BL24" s="9">
        <v>120.072</v>
      </c>
      <c r="BM24" s="9">
        <v>0.66100000000000003</v>
      </c>
      <c r="BN24" s="9">
        <v>1.984</v>
      </c>
      <c r="BO24" s="9">
        <v>2.5640000000000001</v>
      </c>
      <c r="BP24" s="9">
        <v>0</v>
      </c>
      <c r="BQ24" s="9">
        <v>5.2089999999999996</v>
      </c>
      <c r="BR24" s="9">
        <v>1.986</v>
      </c>
      <c r="BS24" s="9">
        <v>17.863</v>
      </c>
      <c r="BT24" s="9">
        <v>34.301000000000002</v>
      </c>
      <c r="BU24" s="9">
        <v>111.72799999999999</v>
      </c>
      <c r="BV24" s="9">
        <v>165.87799999999999</v>
      </c>
      <c r="BW24" s="9">
        <v>12.250999999999999</v>
      </c>
      <c r="BX24" s="9">
        <v>67.331999999999994</v>
      </c>
      <c r="BY24" s="9">
        <v>88.141999999999996</v>
      </c>
      <c r="BZ24" s="9">
        <v>128.12799999999999</v>
      </c>
      <c r="CA24" s="9">
        <v>295.85199999999998</v>
      </c>
    </row>
    <row r="25" spans="1:79">
      <c r="A25" s="10">
        <v>43891</v>
      </c>
      <c r="B25" s="9">
        <v>5.1710000000000003</v>
      </c>
      <c r="C25" s="9">
        <v>72.040000000000006</v>
      </c>
      <c r="D25" s="9">
        <v>408.36799999999999</v>
      </c>
      <c r="E25" s="9">
        <v>137.566</v>
      </c>
      <c r="F25" s="9">
        <v>246.11</v>
      </c>
      <c r="G25" s="9">
        <v>244.90899999999999</v>
      </c>
      <c r="H25" s="9">
        <v>41.588000000000001</v>
      </c>
      <c r="I25" s="9">
        <v>1155.751</v>
      </c>
      <c r="J25" s="9">
        <v>4.5209999999999999</v>
      </c>
      <c r="K25" s="9">
        <v>44.768999999999998</v>
      </c>
      <c r="L25" s="9">
        <v>110.35599999999999</v>
      </c>
      <c r="M25" s="9">
        <v>41.042999999999999</v>
      </c>
      <c r="N25" s="9">
        <v>136.57400000000001</v>
      </c>
      <c r="O25" s="9">
        <v>275.89</v>
      </c>
      <c r="P25" s="9">
        <v>95.599000000000004</v>
      </c>
      <c r="Q25" s="9">
        <v>708.75300000000004</v>
      </c>
      <c r="R25" s="9">
        <v>9.6929999999999996</v>
      </c>
      <c r="S25" s="9">
        <v>116.809</v>
      </c>
      <c r="T25" s="9">
        <v>518.72400000000005</v>
      </c>
      <c r="U25" s="9">
        <v>178.60900000000001</v>
      </c>
      <c r="V25" s="9">
        <v>382.68400000000003</v>
      </c>
      <c r="W25" s="9">
        <v>520.798</v>
      </c>
      <c r="X25" s="9">
        <v>137.18600000000001</v>
      </c>
      <c r="Y25" s="9">
        <v>1864.5039999999999</v>
      </c>
      <c r="Z25" s="9">
        <v>0.378</v>
      </c>
      <c r="AA25" s="9">
        <v>10.573</v>
      </c>
      <c r="AB25" s="9">
        <v>19.096</v>
      </c>
      <c r="AC25" s="9">
        <v>7.6529999999999996</v>
      </c>
      <c r="AD25" s="9">
        <v>15.958</v>
      </c>
      <c r="AE25" s="9">
        <v>21.271999999999998</v>
      </c>
      <c r="AF25" s="9">
        <v>2.9660000000000002</v>
      </c>
      <c r="AG25" s="9">
        <v>77.896000000000001</v>
      </c>
      <c r="AH25" s="9">
        <v>1.645</v>
      </c>
      <c r="AI25" s="9">
        <v>19.992000000000001</v>
      </c>
      <c r="AJ25" s="9">
        <v>40.679000000000002</v>
      </c>
      <c r="AK25" s="9">
        <v>27.978999999999999</v>
      </c>
      <c r="AL25" s="9">
        <v>75.641000000000005</v>
      </c>
      <c r="AM25" s="9">
        <v>368.178</v>
      </c>
      <c r="AN25" s="9">
        <v>959.46100000000001</v>
      </c>
      <c r="AO25" s="9">
        <v>1493.575</v>
      </c>
      <c r="AP25" s="9">
        <v>11.715</v>
      </c>
      <c r="AQ25" s="9">
        <v>150.315</v>
      </c>
      <c r="AR25" s="9">
        <v>587.17700000000002</v>
      </c>
      <c r="AS25" s="9">
        <v>216.63</v>
      </c>
      <c r="AT25" s="9">
        <v>480.49299999999999</v>
      </c>
      <c r="AU25" s="9">
        <v>919.01800000000003</v>
      </c>
      <c r="AV25" s="9">
        <v>1111.3879999999999</v>
      </c>
      <c r="AW25" s="9">
        <v>3476.7359999999999</v>
      </c>
      <c r="AX25" s="9">
        <v>7.8639999999999999</v>
      </c>
      <c r="AY25" s="9">
        <v>28.344000000000001</v>
      </c>
      <c r="AZ25" s="9">
        <v>31.545999999999999</v>
      </c>
      <c r="BA25" s="9">
        <v>4.5110000000000001</v>
      </c>
      <c r="BB25" s="9">
        <v>72.265000000000001</v>
      </c>
      <c r="BC25" s="9">
        <v>0.79200000000000004</v>
      </c>
      <c r="BD25" s="9">
        <v>15.183999999999999</v>
      </c>
      <c r="BE25" s="9">
        <v>24.292999999999999</v>
      </c>
      <c r="BF25" s="9">
        <v>8.9610000000000003</v>
      </c>
      <c r="BG25" s="9">
        <v>49.231000000000002</v>
      </c>
      <c r="BH25" s="9">
        <v>8.657</v>
      </c>
      <c r="BI25" s="9">
        <v>43.527999999999999</v>
      </c>
      <c r="BJ25" s="9">
        <v>55.838999999999999</v>
      </c>
      <c r="BK25" s="9">
        <v>13.472</v>
      </c>
      <c r="BL25" s="9">
        <v>121.495</v>
      </c>
      <c r="BM25" s="9">
        <v>0.22600000000000001</v>
      </c>
      <c r="BN25" s="9">
        <v>3.6739999999999999</v>
      </c>
      <c r="BO25" s="9">
        <v>1.43</v>
      </c>
      <c r="BP25" s="9">
        <v>0</v>
      </c>
      <c r="BQ25" s="9">
        <v>5.33</v>
      </c>
      <c r="BR25" s="9">
        <v>3.718</v>
      </c>
      <c r="BS25" s="9">
        <v>15.164999999999999</v>
      </c>
      <c r="BT25" s="9">
        <v>32.072000000000003</v>
      </c>
      <c r="BU25" s="9">
        <v>96.08</v>
      </c>
      <c r="BV25" s="9">
        <v>147.035</v>
      </c>
      <c r="BW25" s="9">
        <v>12.601000000000001</v>
      </c>
      <c r="BX25" s="9">
        <v>63.347000000000001</v>
      </c>
      <c r="BY25" s="9">
        <v>90.052000000000007</v>
      </c>
      <c r="BZ25" s="9">
        <v>110.983</v>
      </c>
      <c r="CA25" s="9">
        <v>276.983</v>
      </c>
    </row>
    <row r="26" spans="1:79">
      <c r="A26" s="10">
        <v>43983</v>
      </c>
      <c r="B26" s="9">
        <v>1.954</v>
      </c>
      <c r="C26" s="9">
        <v>69.245000000000005</v>
      </c>
      <c r="D26" s="9">
        <v>390.28800000000001</v>
      </c>
      <c r="E26" s="9">
        <v>135.303</v>
      </c>
      <c r="F26" s="9">
        <v>218.654</v>
      </c>
      <c r="G26" s="9">
        <v>254.376</v>
      </c>
      <c r="H26" s="9">
        <v>46.344000000000001</v>
      </c>
      <c r="I26" s="9">
        <v>1116.163</v>
      </c>
      <c r="J26" s="9">
        <v>4.6079999999999997</v>
      </c>
      <c r="K26" s="9">
        <v>41.634</v>
      </c>
      <c r="L26" s="9">
        <v>116.038</v>
      </c>
      <c r="M26" s="9">
        <v>47.02</v>
      </c>
      <c r="N26" s="9">
        <v>128.631</v>
      </c>
      <c r="O26" s="9">
        <v>268.53500000000003</v>
      </c>
      <c r="P26" s="9">
        <v>89.471000000000004</v>
      </c>
      <c r="Q26" s="9">
        <v>695.93600000000004</v>
      </c>
      <c r="R26" s="9">
        <v>6.5620000000000003</v>
      </c>
      <c r="S26" s="9">
        <v>110.879</v>
      </c>
      <c r="T26" s="9">
        <v>506.32600000000002</v>
      </c>
      <c r="U26" s="9">
        <v>182.322</v>
      </c>
      <c r="V26" s="9">
        <v>347.28399999999999</v>
      </c>
      <c r="W26" s="9">
        <v>522.91</v>
      </c>
      <c r="X26" s="9">
        <v>135.815</v>
      </c>
      <c r="Y26" s="9">
        <v>1812.0989999999999</v>
      </c>
      <c r="Z26" s="9">
        <v>0.40600000000000003</v>
      </c>
      <c r="AA26" s="9">
        <v>17.012</v>
      </c>
      <c r="AB26" s="9">
        <v>32.722000000000001</v>
      </c>
      <c r="AC26" s="9">
        <v>14.717000000000001</v>
      </c>
      <c r="AD26" s="9">
        <v>14.582000000000001</v>
      </c>
      <c r="AE26" s="9">
        <v>27.334</v>
      </c>
      <c r="AF26" s="9">
        <v>3.3479999999999999</v>
      </c>
      <c r="AG26" s="9">
        <v>110.122</v>
      </c>
      <c r="AH26" s="9">
        <v>2.11</v>
      </c>
      <c r="AI26" s="9">
        <v>19.013000000000002</v>
      </c>
      <c r="AJ26" s="9">
        <v>55.506999999999998</v>
      </c>
      <c r="AK26" s="9">
        <v>30.504000000000001</v>
      </c>
      <c r="AL26" s="9">
        <v>86.192999999999998</v>
      </c>
      <c r="AM26" s="9">
        <v>366.24900000000002</v>
      </c>
      <c r="AN26" s="9">
        <v>954.27300000000002</v>
      </c>
      <c r="AO26" s="9">
        <v>1513.848</v>
      </c>
      <c r="AP26" s="9">
        <v>9.0779999999999994</v>
      </c>
      <c r="AQ26" s="9">
        <v>150.423</v>
      </c>
      <c r="AR26" s="9">
        <v>606.13800000000003</v>
      </c>
      <c r="AS26" s="9">
        <v>229.036</v>
      </c>
      <c r="AT26" s="9">
        <v>452.38499999999999</v>
      </c>
      <c r="AU26" s="9">
        <v>925.404</v>
      </c>
      <c r="AV26" s="9">
        <v>1102.2470000000001</v>
      </c>
      <c r="AW26" s="9">
        <v>3474.71</v>
      </c>
      <c r="AX26" s="9">
        <v>5.9059999999999997</v>
      </c>
      <c r="AY26" s="9">
        <v>22.254000000000001</v>
      </c>
      <c r="AZ26" s="9">
        <v>31.213999999999999</v>
      </c>
      <c r="BA26" s="9">
        <v>4.681</v>
      </c>
      <c r="BB26" s="9">
        <v>64.055000000000007</v>
      </c>
      <c r="BC26" s="9">
        <v>1.4850000000000001</v>
      </c>
      <c r="BD26" s="9">
        <v>11.976000000000001</v>
      </c>
      <c r="BE26" s="9">
        <v>21.78</v>
      </c>
      <c r="BF26" s="9">
        <v>6.59</v>
      </c>
      <c r="BG26" s="9">
        <v>41.83</v>
      </c>
      <c r="BH26" s="9">
        <v>7.39</v>
      </c>
      <c r="BI26" s="9">
        <v>34.229999999999997</v>
      </c>
      <c r="BJ26" s="9">
        <v>52.994</v>
      </c>
      <c r="BK26" s="9">
        <v>11.271000000000001</v>
      </c>
      <c r="BL26" s="9">
        <v>105.88500000000001</v>
      </c>
      <c r="BM26" s="9">
        <v>0.60899999999999999</v>
      </c>
      <c r="BN26" s="9">
        <v>1.5229999999999999</v>
      </c>
      <c r="BO26" s="9">
        <v>3.403</v>
      </c>
      <c r="BP26" s="9">
        <v>0</v>
      </c>
      <c r="BQ26" s="9">
        <v>5.5359999999999996</v>
      </c>
      <c r="BR26" s="9">
        <v>2.7759999999999998</v>
      </c>
      <c r="BS26" s="9">
        <v>12.13</v>
      </c>
      <c r="BT26" s="9">
        <v>35.689</v>
      </c>
      <c r="BU26" s="9">
        <v>105.87</v>
      </c>
      <c r="BV26" s="9">
        <v>156.465</v>
      </c>
      <c r="BW26" s="9">
        <v>10.776</v>
      </c>
      <c r="BX26" s="9">
        <v>48.482999999999997</v>
      </c>
      <c r="BY26" s="9">
        <v>92.085999999999999</v>
      </c>
      <c r="BZ26" s="9">
        <v>117.998</v>
      </c>
      <c r="CA26" s="9">
        <v>269.34300000000002</v>
      </c>
    </row>
    <row r="27" spans="1:79">
      <c r="A27" s="10">
        <v>44075</v>
      </c>
      <c r="B27" s="9">
        <v>3.145</v>
      </c>
      <c r="C27" s="9">
        <v>58.232999999999997</v>
      </c>
      <c r="D27" s="9">
        <v>392.14499999999998</v>
      </c>
      <c r="E27" s="9">
        <v>132.80699999999999</v>
      </c>
      <c r="F27" s="9">
        <v>236.74600000000001</v>
      </c>
      <c r="G27" s="9">
        <v>235.92699999999999</v>
      </c>
      <c r="H27" s="9">
        <v>49.069000000000003</v>
      </c>
      <c r="I27" s="9">
        <v>1108.0719999999999</v>
      </c>
      <c r="J27" s="9">
        <v>3.3079999999999998</v>
      </c>
      <c r="K27" s="9">
        <v>43.823</v>
      </c>
      <c r="L27" s="9">
        <v>128.303</v>
      </c>
      <c r="M27" s="9">
        <v>40.380000000000003</v>
      </c>
      <c r="N27" s="9">
        <v>125.994</v>
      </c>
      <c r="O27" s="9">
        <v>280.82</v>
      </c>
      <c r="P27" s="9">
        <v>102.877</v>
      </c>
      <c r="Q27" s="9">
        <v>725.50400000000002</v>
      </c>
      <c r="R27" s="9">
        <v>6.4530000000000003</v>
      </c>
      <c r="S27" s="9">
        <v>102.056</v>
      </c>
      <c r="T27" s="9">
        <v>520.447</v>
      </c>
      <c r="U27" s="9">
        <v>173.18700000000001</v>
      </c>
      <c r="V27" s="9">
        <v>362.74</v>
      </c>
      <c r="W27" s="9">
        <v>516.74699999999996</v>
      </c>
      <c r="X27" s="9">
        <v>151.946</v>
      </c>
      <c r="Y27" s="9">
        <v>1833.576</v>
      </c>
      <c r="Z27" s="9">
        <v>0.54900000000000004</v>
      </c>
      <c r="AA27" s="9">
        <v>7.9619999999999997</v>
      </c>
      <c r="AB27" s="9">
        <v>24.789000000000001</v>
      </c>
      <c r="AC27" s="9">
        <v>9.4350000000000005</v>
      </c>
      <c r="AD27" s="9">
        <v>15.492000000000001</v>
      </c>
      <c r="AE27" s="9">
        <v>28.574000000000002</v>
      </c>
      <c r="AF27" s="9">
        <v>3.1190000000000002</v>
      </c>
      <c r="AG27" s="9">
        <v>89.918999999999997</v>
      </c>
      <c r="AH27" s="9">
        <v>1.2729999999999999</v>
      </c>
      <c r="AI27" s="9">
        <v>19.887</v>
      </c>
      <c r="AJ27" s="9">
        <v>48.085999999999999</v>
      </c>
      <c r="AK27" s="9">
        <v>24.818000000000001</v>
      </c>
      <c r="AL27" s="9">
        <v>78.257999999999996</v>
      </c>
      <c r="AM27" s="9">
        <v>354.15499999999997</v>
      </c>
      <c r="AN27" s="9">
        <v>942.49699999999996</v>
      </c>
      <c r="AO27" s="9">
        <v>1468.9739999999999</v>
      </c>
      <c r="AP27" s="9">
        <v>8.2739999999999991</v>
      </c>
      <c r="AQ27" s="9">
        <v>131.661</v>
      </c>
      <c r="AR27" s="9">
        <v>605.52700000000004</v>
      </c>
      <c r="AS27" s="9">
        <v>210.19499999999999</v>
      </c>
      <c r="AT27" s="9">
        <v>462.36900000000003</v>
      </c>
      <c r="AU27" s="9">
        <v>907.09699999999998</v>
      </c>
      <c r="AV27" s="9">
        <v>1105.711</v>
      </c>
      <c r="AW27" s="9">
        <v>3430.835</v>
      </c>
      <c r="AX27" s="9">
        <v>6.0250000000000004</v>
      </c>
      <c r="AY27" s="9">
        <v>27.724</v>
      </c>
      <c r="AZ27" s="9">
        <v>33.840000000000003</v>
      </c>
      <c r="BA27" s="9">
        <v>1.9</v>
      </c>
      <c r="BB27" s="9">
        <v>69.489000000000004</v>
      </c>
      <c r="BC27" s="9">
        <v>1.1399999999999999</v>
      </c>
      <c r="BD27" s="9">
        <v>13.443</v>
      </c>
      <c r="BE27" s="9">
        <v>30.849</v>
      </c>
      <c r="BF27" s="9">
        <v>7.681</v>
      </c>
      <c r="BG27" s="9">
        <v>53.113</v>
      </c>
      <c r="BH27" s="9">
        <v>7.165</v>
      </c>
      <c r="BI27" s="9">
        <v>41.167000000000002</v>
      </c>
      <c r="BJ27" s="9">
        <v>64.688999999999993</v>
      </c>
      <c r="BK27" s="9">
        <v>9.5809999999999995</v>
      </c>
      <c r="BL27" s="9">
        <v>122.60299999999999</v>
      </c>
      <c r="BM27" s="9">
        <v>0.63700000000000001</v>
      </c>
      <c r="BN27" s="9">
        <v>5.9349999999999996</v>
      </c>
      <c r="BO27" s="9">
        <v>2.8780000000000001</v>
      </c>
      <c r="BP27" s="9">
        <v>0</v>
      </c>
      <c r="BQ27" s="9">
        <v>9.4499999999999993</v>
      </c>
      <c r="BR27" s="9">
        <v>2.944</v>
      </c>
      <c r="BS27" s="9">
        <v>14.01</v>
      </c>
      <c r="BT27" s="9">
        <v>36.665999999999997</v>
      </c>
      <c r="BU27" s="9">
        <v>111.922</v>
      </c>
      <c r="BV27" s="9">
        <v>165.54300000000001</v>
      </c>
      <c r="BW27" s="9">
        <v>11.788</v>
      </c>
      <c r="BX27" s="9">
        <v>61.112000000000002</v>
      </c>
      <c r="BY27" s="9">
        <v>105.434</v>
      </c>
      <c r="BZ27" s="9">
        <v>123.40600000000001</v>
      </c>
      <c r="CA27" s="9">
        <v>301.74</v>
      </c>
    </row>
    <row r="28" spans="1:79">
      <c r="A28" s="10">
        <v>44166</v>
      </c>
      <c r="B28" s="9">
        <v>5.6079999999999997</v>
      </c>
      <c r="C28" s="9">
        <v>63.944000000000003</v>
      </c>
      <c r="D28" s="9">
        <v>398.52100000000002</v>
      </c>
      <c r="E28" s="9">
        <v>139.732</v>
      </c>
      <c r="F28" s="9">
        <v>238.887</v>
      </c>
      <c r="G28" s="9">
        <v>260.27999999999997</v>
      </c>
      <c r="H28" s="9">
        <v>54.296999999999997</v>
      </c>
      <c r="I28" s="9">
        <v>1161.268</v>
      </c>
      <c r="J28" s="9">
        <v>4.1639999999999997</v>
      </c>
      <c r="K28" s="9">
        <v>40.454000000000001</v>
      </c>
      <c r="L28" s="9">
        <v>119.077</v>
      </c>
      <c r="M28" s="9">
        <v>43.018999999999998</v>
      </c>
      <c r="N28" s="9">
        <v>126.524</v>
      </c>
      <c r="O28" s="9">
        <v>274.00400000000002</v>
      </c>
      <c r="P28" s="9">
        <v>113.48</v>
      </c>
      <c r="Q28" s="9">
        <v>720.721</v>
      </c>
      <c r="R28" s="9">
        <v>9.7720000000000002</v>
      </c>
      <c r="S28" s="9">
        <v>104.39700000000001</v>
      </c>
      <c r="T28" s="9">
        <v>517.59799999999996</v>
      </c>
      <c r="U28" s="9">
        <v>182.751</v>
      </c>
      <c r="V28" s="9">
        <v>365.411</v>
      </c>
      <c r="W28" s="9">
        <v>534.28300000000002</v>
      </c>
      <c r="X28" s="9">
        <v>167.77699999999999</v>
      </c>
      <c r="Y28" s="9">
        <v>1881.9880000000001</v>
      </c>
      <c r="Z28" s="9">
        <v>1.05</v>
      </c>
      <c r="AA28" s="9">
        <v>6.56</v>
      </c>
      <c r="AB28" s="9">
        <v>27.047000000000001</v>
      </c>
      <c r="AC28" s="9">
        <v>7.0469999999999997</v>
      </c>
      <c r="AD28" s="9">
        <v>13.215999999999999</v>
      </c>
      <c r="AE28" s="9">
        <v>24.224</v>
      </c>
      <c r="AF28" s="9">
        <v>3.6240000000000001</v>
      </c>
      <c r="AG28" s="9">
        <v>82.768000000000001</v>
      </c>
      <c r="AH28" s="9">
        <v>0.85599999999999998</v>
      </c>
      <c r="AI28" s="9">
        <v>21.457999999999998</v>
      </c>
      <c r="AJ28" s="9">
        <v>39.802</v>
      </c>
      <c r="AK28" s="9">
        <v>19.425000000000001</v>
      </c>
      <c r="AL28" s="9">
        <v>74.762</v>
      </c>
      <c r="AM28" s="9">
        <v>337.464</v>
      </c>
      <c r="AN28" s="9">
        <v>952.76199999999994</v>
      </c>
      <c r="AO28" s="9">
        <v>1446.527</v>
      </c>
      <c r="AP28" s="9">
        <v>11.677</v>
      </c>
      <c r="AQ28" s="9">
        <v>135.39500000000001</v>
      </c>
      <c r="AR28" s="9">
        <v>590.53700000000003</v>
      </c>
      <c r="AS28" s="9">
        <v>211.869</v>
      </c>
      <c r="AT28" s="9">
        <v>457.61599999999999</v>
      </c>
      <c r="AU28" s="9">
        <v>904.03899999999999</v>
      </c>
      <c r="AV28" s="9">
        <v>1127.9069999999999</v>
      </c>
      <c r="AW28" s="9">
        <v>3439.04</v>
      </c>
      <c r="AX28" s="9">
        <v>5.3090000000000002</v>
      </c>
      <c r="AY28" s="9">
        <v>22.555</v>
      </c>
      <c r="AZ28" s="9">
        <v>43.915999999999997</v>
      </c>
      <c r="BA28" s="9">
        <v>1.302</v>
      </c>
      <c r="BB28" s="9">
        <v>73.081999999999994</v>
      </c>
      <c r="BC28" s="9">
        <v>2.73</v>
      </c>
      <c r="BD28" s="9">
        <v>14.294</v>
      </c>
      <c r="BE28" s="9">
        <v>28.544</v>
      </c>
      <c r="BF28" s="9">
        <v>7.7039999999999997</v>
      </c>
      <c r="BG28" s="9">
        <v>53.271999999999998</v>
      </c>
      <c r="BH28" s="9">
        <v>8.0389999999999997</v>
      </c>
      <c r="BI28" s="9">
        <v>36.848999999999997</v>
      </c>
      <c r="BJ28" s="9">
        <v>72.459999999999994</v>
      </c>
      <c r="BK28" s="9">
        <v>9.0060000000000002</v>
      </c>
      <c r="BL28" s="9">
        <v>126.355</v>
      </c>
      <c r="BM28" s="9">
        <v>1.873</v>
      </c>
      <c r="BN28" s="9">
        <v>3.7170000000000001</v>
      </c>
      <c r="BO28" s="9">
        <v>4.766</v>
      </c>
      <c r="BP28" s="9">
        <v>0.34100000000000003</v>
      </c>
      <c r="BQ28" s="9">
        <v>10.696999999999999</v>
      </c>
      <c r="BR28" s="9">
        <v>2.2589999999999999</v>
      </c>
      <c r="BS28" s="9">
        <v>16.440000000000001</v>
      </c>
      <c r="BT28" s="9">
        <v>34.661999999999999</v>
      </c>
      <c r="BU28" s="9">
        <v>113.80800000000001</v>
      </c>
      <c r="BV28" s="9">
        <v>167.16900000000001</v>
      </c>
      <c r="BW28" s="9">
        <v>12.170999999999999</v>
      </c>
      <c r="BX28" s="9">
        <v>57.591999999999999</v>
      </c>
      <c r="BY28" s="9">
        <v>113.205</v>
      </c>
      <c r="BZ28" s="9">
        <v>123.154</v>
      </c>
      <c r="CA28" s="9">
        <v>306.12200000000001</v>
      </c>
    </row>
    <row r="29" spans="1:79">
      <c r="A29" s="10">
        <v>44256</v>
      </c>
      <c r="B29" s="9">
        <v>5.3680000000000003</v>
      </c>
      <c r="C29" s="9">
        <v>62.546999999999997</v>
      </c>
      <c r="D29" s="9">
        <v>400.75799999999998</v>
      </c>
      <c r="E29" s="9">
        <v>132.37899999999999</v>
      </c>
      <c r="F29" s="9">
        <v>225.32300000000001</v>
      </c>
      <c r="G29" s="9">
        <v>278.57299999999998</v>
      </c>
      <c r="H29" s="9">
        <v>52.628999999999998</v>
      </c>
      <c r="I29" s="9">
        <v>1157.578</v>
      </c>
      <c r="J29" s="9">
        <v>2.3660000000000001</v>
      </c>
      <c r="K29" s="9">
        <v>45.353000000000002</v>
      </c>
      <c r="L29" s="9">
        <v>120.072</v>
      </c>
      <c r="M29" s="9">
        <v>36.396000000000001</v>
      </c>
      <c r="N29" s="9">
        <v>137.16</v>
      </c>
      <c r="O29" s="9">
        <v>278.99599999999998</v>
      </c>
      <c r="P29" s="9">
        <v>108.881</v>
      </c>
      <c r="Q29" s="9">
        <v>729.22299999999996</v>
      </c>
      <c r="R29" s="9">
        <v>7.734</v>
      </c>
      <c r="S29" s="9">
        <v>107.9</v>
      </c>
      <c r="T29" s="9">
        <v>520.83000000000004</v>
      </c>
      <c r="U29" s="9">
        <v>168.77500000000001</v>
      </c>
      <c r="V29" s="9">
        <v>362.483</v>
      </c>
      <c r="W29" s="9">
        <v>557.56899999999996</v>
      </c>
      <c r="X29" s="9">
        <v>161.51</v>
      </c>
      <c r="Y29" s="9">
        <v>1886.8009999999999</v>
      </c>
      <c r="Z29" s="9">
        <v>0.75900000000000001</v>
      </c>
      <c r="AA29" s="9">
        <v>6.593</v>
      </c>
      <c r="AB29" s="9">
        <v>19.233000000000001</v>
      </c>
      <c r="AC29" s="9">
        <v>8.19</v>
      </c>
      <c r="AD29" s="9">
        <v>9.2149999999999999</v>
      </c>
      <c r="AE29" s="9">
        <v>25.273</v>
      </c>
      <c r="AF29" s="9">
        <v>3.782</v>
      </c>
      <c r="AG29" s="9">
        <v>73.045000000000002</v>
      </c>
      <c r="AH29" s="9">
        <v>1.653</v>
      </c>
      <c r="AI29" s="9">
        <v>12.243</v>
      </c>
      <c r="AJ29" s="9">
        <v>42.616</v>
      </c>
      <c r="AK29" s="9">
        <v>17.815999999999999</v>
      </c>
      <c r="AL29" s="9">
        <v>81.206000000000003</v>
      </c>
      <c r="AM29" s="9">
        <v>326.28100000000001</v>
      </c>
      <c r="AN29" s="9">
        <v>969.35199999999998</v>
      </c>
      <c r="AO29" s="9">
        <v>1451.1669999999999</v>
      </c>
      <c r="AP29" s="9">
        <v>10.145</v>
      </c>
      <c r="AQ29" s="9">
        <v>129.19300000000001</v>
      </c>
      <c r="AR29" s="9">
        <v>587.66200000000003</v>
      </c>
      <c r="AS29" s="9">
        <v>197.75200000000001</v>
      </c>
      <c r="AT29" s="9">
        <v>456.91199999999998</v>
      </c>
      <c r="AU29" s="9">
        <v>915.37800000000004</v>
      </c>
      <c r="AV29" s="9">
        <v>1141.876</v>
      </c>
      <c r="AW29" s="9">
        <v>3438.9180000000001</v>
      </c>
      <c r="AX29" s="9">
        <v>2.875</v>
      </c>
      <c r="AY29" s="9">
        <v>31.306999999999999</v>
      </c>
      <c r="AZ29" s="9">
        <v>42.814999999999998</v>
      </c>
      <c r="BA29" s="9">
        <v>2.0310000000000001</v>
      </c>
      <c r="BB29" s="9">
        <v>79.027000000000001</v>
      </c>
      <c r="BC29" s="9">
        <v>2.9740000000000002</v>
      </c>
      <c r="BD29" s="9">
        <v>13.191000000000001</v>
      </c>
      <c r="BE29" s="9">
        <v>20.972000000000001</v>
      </c>
      <c r="BF29" s="9">
        <v>8.968</v>
      </c>
      <c r="BG29" s="9">
        <v>46.106000000000002</v>
      </c>
      <c r="BH29" s="9">
        <v>5.8490000000000002</v>
      </c>
      <c r="BI29" s="9">
        <v>44.497999999999998</v>
      </c>
      <c r="BJ29" s="9">
        <v>63.786999999999999</v>
      </c>
      <c r="BK29" s="9">
        <v>10.999000000000001</v>
      </c>
      <c r="BL29" s="9">
        <v>125.133</v>
      </c>
      <c r="BM29" s="9">
        <v>0.112</v>
      </c>
      <c r="BN29" s="9">
        <v>4.2910000000000004</v>
      </c>
      <c r="BO29" s="9">
        <v>5.399</v>
      </c>
      <c r="BP29" s="9">
        <v>2.915</v>
      </c>
      <c r="BQ29" s="9">
        <v>12.717000000000001</v>
      </c>
      <c r="BR29" s="9">
        <v>0.58499999999999996</v>
      </c>
      <c r="BS29" s="9">
        <v>19.177</v>
      </c>
      <c r="BT29" s="9">
        <v>39.936</v>
      </c>
      <c r="BU29" s="9">
        <v>102.895</v>
      </c>
      <c r="BV29" s="9">
        <v>162.59299999999999</v>
      </c>
      <c r="BW29" s="9">
        <v>6.5460000000000003</v>
      </c>
      <c r="BX29" s="9">
        <v>69.307000000000002</v>
      </c>
      <c r="BY29" s="9">
        <v>110.017</v>
      </c>
      <c r="BZ29" s="9">
        <v>117.94</v>
      </c>
      <c r="CA29" s="9">
        <v>303.81</v>
      </c>
    </row>
    <row r="30" spans="1:79">
      <c r="A30" s="10">
        <v>44348</v>
      </c>
      <c r="B30" s="9">
        <v>1.9450000000000001</v>
      </c>
      <c r="C30" s="9">
        <v>67.028000000000006</v>
      </c>
      <c r="D30" s="9">
        <v>403.33100000000002</v>
      </c>
      <c r="E30" s="9">
        <v>131.40299999999999</v>
      </c>
      <c r="F30" s="9">
        <v>221.56399999999999</v>
      </c>
      <c r="G30" s="9">
        <v>292.88099999999997</v>
      </c>
      <c r="H30" s="9">
        <v>49.933999999999997</v>
      </c>
      <c r="I30" s="9">
        <v>1168.087</v>
      </c>
      <c r="J30" s="9">
        <v>4.173</v>
      </c>
      <c r="K30" s="9">
        <v>38.524000000000001</v>
      </c>
      <c r="L30" s="9">
        <v>116.483</v>
      </c>
      <c r="M30" s="9">
        <v>39.950000000000003</v>
      </c>
      <c r="N30" s="9">
        <v>121.914</v>
      </c>
      <c r="O30" s="9">
        <v>282.30599999999998</v>
      </c>
      <c r="P30" s="9">
        <v>100.82899999999999</v>
      </c>
      <c r="Q30" s="9">
        <v>704.17700000000002</v>
      </c>
      <c r="R30" s="9">
        <v>6.1180000000000003</v>
      </c>
      <c r="S30" s="9">
        <v>105.55200000000001</v>
      </c>
      <c r="T30" s="9">
        <v>519.81500000000005</v>
      </c>
      <c r="U30" s="9">
        <v>171.35300000000001</v>
      </c>
      <c r="V30" s="9">
        <v>343.47800000000001</v>
      </c>
      <c r="W30" s="9">
        <v>575.18600000000004</v>
      </c>
      <c r="X30" s="9">
        <v>150.76300000000001</v>
      </c>
      <c r="Y30" s="9">
        <v>1872.2639999999999</v>
      </c>
      <c r="Z30" s="9">
        <v>0.38200000000000001</v>
      </c>
      <c r="AA30" s="9">
        <v>3.4929999999999999</v>
      </c>
      <c r="AB30" s="9">
        <v>11.164999999999999</v>
      </c>
      <c r="AC30" s="9">
        <v>7.1630000000000003</v>
      </c>
      <c r="AD30" s="9">
        <v>8.8689999999999998</v>
      </c>
      <c r="AE30" s="9">
        <v>17.134</v>
      </c>
      <c r="AF30" s="9">
        <v>1.121</v>
      </c>
      <c r="AG30" s="9">
        <v>49.325000000000003</v>
      </c>
      <c r="AH30" s="9">
        <v>1.452</v>
      </c>
      <c r="AI30" s="9">
        <v>13.987</v>
      </c>
      <c r="AJ30" s="9">
        <v>40.186999999999998</v>
      </c>
      <c r="AK30" s="9">
        <v>15.977</v>
      </c>
      <c r="AL30" s="9">
        <v>77.819000000000003</v>
      </c>
      <c r="AM30" s="9">
        <v>333.26400000000001</v>
      </c>
      <c r="AN30" s="9">
        <v>969.21600000000001</v>
      </c>
      <c r="AO30" s="9">
        <v>1451.903</v>
      </c>
      <c r="AP30" s="9">
        <v>7.952</v>
      </c>
      <c r="AQ30" s="9">
        <v>126.871</v>
      </c>
      <c r="AR30" s="9">
        <v>581.32399999999996</v>
      </c>
      <c r="AS30" s="9">
        <v>195.56800000000001</v>
      </c>
      <c r="AT30" s="9">
        <v>435.48500000000001</v>
      </c>
      <c r="AU30" s="9">
        <v>934.90800000000002</v>
      </c>
      <c r="AV30" s="9">
        <v>1135.816</v>
      </c>
      <c r="AW30" s="9">
        <v>3417.924</v>
      </c>
      <c r="AX30" s="9">
        <v>4.2009999999999996</v>
      </c>
      <c r="AY30" s="9">
        <v>36.250999999999998</v>
      </c>
      <c r="AZ30" s="9">
        <v>37.311999999999998</v>
      </c>
      <c r="BA30" s="9">
        <v>6.9450000000000003</v>
      </c>
      <c r="BB30" s="9">
        <v>84.707999999999998</v>
      </c>
      <c r="BC30" s="9">
        <v>4.0380000000000003</v>
      </c>
      <c r="BD30" s="9">
        <v>19.442</v>
      </c>
      <c r="BE30" s="9">
        <v>28.062000000000001</v>
      </c>
      <c r="BF30" s="9">
        <v>7.1760000000000002</v>
      </c>
      <c r="BG30" s="9">
        <v>58.718000000000004</v>
      </c>
      <c r="BH30" s="9">
        <v>8.2390000000000008</v>
      </c>
      <c r="BI30" s="9">
        <v>55.692999999999998</v>
      </c>
      <c r="BJ30" s="9">
        <v>65.373999999999995</v>
      </c>
      <c r="BK30" s="9">
        <v>14.121</v>
      </c>
      <c r="BL30" s="9">
        <v>143.42599999999999</v>
      </c>
      <c r="BM30" s="9">
        <v>2.8490000000000002</v>
      </c>
      <c r="BN30" s="9">
        <v>3.2810000000000001</v>
      </c>
      <c r="BO30" s="9">
        <v>6.242</v>
      </c>
      <c r="BP30" s="9">
        <v>0.63300000000000001</v>
      </c>
      <c r="BQ30" s="9">
        <v>13.005000000000001</v>
      </c>
      <c r="BR30" s="9">
        <v>2.6480000000000001</v>
      </c>
      <c r="BS30" s="9">
        <v>20.393000000000001</v>
      </c>
      <c r="BT30" s="9">
        <v>41.454999999999998</v>
      </c>
      <c r="BU30" s="9">
        <v>118.083</v>
      </c>
      <c r="BV30" s="9">
        <v>182.58</v>
      </c>
      <c r="BW30" s="9">
        <v>13.736000000000001</v>
      </c>
      <c r="BX30" s="9">
        <v>80.013999999999996</v>
      </c>
      <c r="BY30" s="9">
        <v>114.88200000000001</v>
      </c>
      <c r="BZ30" s="9">
        <v>133.351</v>
      </c>
      <c r="CA30" s="9">
        <v>341.983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236</vt:i4>
      </vt:variant>
    </vt:vector>
  </HeadingPairs>
  <TitlesOfParts>
    <vt:vector size="241" baseType="lpstr">
      <vt:lpstr>Contents</vt:lpstr>
      <vt:lpstr>Table 10.1</vt:lpstr>
      <vt:lpstr>Table 10.2</vt:lpstr>
      <vt:lpstr>Index</vt:lpstr>
      <vt:lpstr>Data1</vt:lpstr>
      <vt:lpstr>A124854698W</vt:lpstr>
      <vt:lpstr>A124854698W_Data</vt:lpstr>
      <vt:lpstr>A124854698W_Latest</vt:lpstr>
      <vt:lpstr>A124854702A</vt:lpstr>
      <vt:lpstr>A124854702A_Data</vt:lpstr>
      <vt:lpstr>A124854702A_Latest</vt:lpstr>
      <vt:lpstr>A124854706K</vt:lpstr>
      <vt:lpstr>A124854706K_Data</vt:lpstr>
      <vt:lpstr>A124854706K_Latest</vt:lpstr>
      <vt:lpstr>A124854710A</vt:lpstr>
      <vt:lpstr>A124854710A_Data</vt:lpstr>
      <vt:lpstr>A124854710A_Latest</vt:lpstr>
      <vt:lpstr>A124854714K</vt:lpstr>
      <vt:lpstr>A124854714K_Data</vt:lpstr>
      <vt:lpstr>A124854714K_Latest</vt:lpstr>
      <vt:lpstr>A124854718V</vt:lpstr>
      <vt:lpstr>A124854718V_Data</vt:lpstr>
      <vt:lpstr>A124854718V_Latest</vt:lpstr>
      <vt:lpstr>A124854726V</vt:lpstr>
      <vt:lpstr>A124854726V_Data</vt:lpstr>
      <vt:lpstr>A124854726V_Latest</vt:lpstr>
      <vt:lpstr>A124854730K</vt:lpstr>
      <vt:lpstr>A124854730K_Data</vt:lpstr>
      <vt:lpstr>A124854730K_Latest</vt:lpstr>
      <vt:lpstr>A124854734V</vt:lpstr>
      <vt:lpstr>A124854734V_Data</vt:lpstr>
      <vt:lpstr>A124854734V_Latest</vt:lpstr>
      <vt:lpstr>A124854738C</vt:lpstr>
      <vt:lpstr>A124854738C_Data</vt:lpstr>
      <vt:lpstr>A124854738C_Latest</vt:lpstr>
      <vt:lpstr>A124854742V</vt:lpstr>
      <vt:lpstr>A124854742V_Data</vt:lpstr>
      <vt:lpstr>A124854742V_Latest</vt:lpstr>
      <vt:lpstr>A124854746C</vt:lpstr>
      <vt:lpstr>A124854746C_Data</vt:lpstr>
      <vt:lpstr>A124854746C_Latest</vt:lpstr>
      <vt:lpstr>A124854750V</vt:lpstr>
      <vt:lpstr>A124854750V_Data</vt:lpstr>
      <vt:lpstr>A124854750V_Latest</vt:lpstr>
      <vt:lpstr>A124854754C</vt:lpstr>
      <vt:lpstr>A124854754C_Data</vt:lpstr>
      <vt:lpstr>A124854754C_Latest</vt:lpstr>
      <vt:lpstr>A124854758L</vt:lpstr>
      <vt:lpstr>A124854758L_Data</vt:lpstr>
      <vt:lpstr>A124854758L_Latest</vt:lpstr>
      <vt:lpstr>A124854762C</vt:lpstr>
      <vt:lpstr>A124854762C_Data</vt:lpstr>
      <vt:lpstr>A124854762C_Latest</vt:lpstr>
      <vt:lpstr>A124854770C</vt:lpstr>
      <vt:lpstr>A124854770C_Data</vt:lpstr>
      <vt:lpstr>A124854770C_Latest</vt:lpstr>
      <vt:lpstr>A124854774L</vt:lpstr>
      <vt:lpstr>A124854774L_Data</vt:lpstr>
      <vt:lpstr>A124854774L_Latest</vt:lpstr>
      <vt:lpstr>A124854778W</vt:lpstr>
      <vt:lpstr>A124854778W_Data</vt:lpstr>
      <vt:lpstr>A124854778W_Latest</vt:lpstr>
      <vt:lpstr>A124854782L</vt:lpstr>
      <vt:lpstr>A124854782L_Data</vt:lpstr>
      <vt:lpstr>A124854782L_Latest</vt:lpstr>
      <vt:lpstr>A124854786W</vt:lpstr>
      <vt:lpstr>A124854786W_Data</vt:lpstr>
      <vt:lpstr>A124854786W_Latest</vt:lpstr>
      <vt:lpstr>A124854794W</vt:lpstr>
      <vt:lpstr>A124854794W_Data</vt:lpstr>
      <vt:lpstr>A124854794W_Latest</vt:lpstr>
      <vt:lpstr>A124854802K</vt:lpstr>
      <vt:lpstr>A124854802K_Data</vt:lpstr>
      <vt:lpstr>A124854802K_Latest</vt:lpstr>
      <vt:lpstr>A124854806V</vt:lpstr>
      <vt:lpstr>A124854806V_Data</vt:lpstr>
      <vt:lpstr>A124854806V_Latest</vt:lpstr>
      <vt:lpstr>A124854810K</vt:lpstr>
      <vt:lpstr>A124854810K_Data</vt:lpstr>
      <vt:lpstr>A124854810K_Latest</vt:lpstr>
      <vt:lpstr>A124854814V</vt:lpstr>
      <vt:lpstr>A124854814V_Data</vt:lpstr>
      <vt:lpstr>A124854814V_Latest</vt:lpstr>
      <vt:lpstr>A124854818C</vt:lpstr>
      <vt:lpstr>A124854818C_Data</vt:lpstr>
      <vt:lpstr>A124854818C_Latest</vt:lpstr>
      <vt:lpstr>A124854822V</vt:lpstr>
      <vt:lpstr>A124854822V_Data</vt:lpstr>
      <vt:lpstr>A124854822V_Latest</vt:lpstr>
      <vt:lpstr>A124854826C</vt:lpstr>
      <vt:lpstr>A124854826C_Data</vt:lpstr>
      <vt:lpstr>A124854826C_Latest</vt:lpstr>
      <vt:lpstr>A124854830V</vt:lpstr>
      <vt:lpstr>A124854830V_Data</vt:lpstr>
      <vt:lpstr>A124854830V_Latest</vt:lpstr>
      <vt:lpstr>A124854834C</vt:lpstr>
      <vt:lpstr>A124854834C_Data</vt:lpstr>
      <vt:lpstr>A124854834C_Latest</vt:lpstr>
      <vt:lpstr>A124854838L</vt:lpstr>
      <vt:lpstr>A124854838L_Data</vt:lpstr>
      <vt:lpstr>A124854838L_Latest</vt:lpstr>
      <vt:lpstr>A124854842C</vt:lpstr>
      <vt:lpstr>A124854842C_Data</vt:lpstr>
      <vt:lpstr>A124854842C_Latest</vt:lpstr>
      <vt:lpstr>A124854850C</vt:lpstr>
      <vt:lpstr>A124854850C_Data</vt:lpstr>
      <vt:lpstr>A124854850C_Latest</vt:lpstr>
      <vt:lpstr>A124854858W</vt:lpstr>
      <vt:lpstr>A124854858W_Data</vt:lpstr>
      <vt:lpstr>A124854858W_Latest</vt:lpstr>
      <vt:lpstr>A124854862L</vt:lpstr>
      <vt:lpstr>A124854862L_Data</vt:lpstr>
      <vt:lpstr>A124854862L_Latest</vt:lpstr>
      <vt:lpstr>A124854866W</vt:lpstr>
      <vt:lpstr>A124854866W_Data</vt:lpstr>
      <vt:lpstr>A124854866W_Latest</vt:lpstr>
      <vt:lpstr>A124854870L</vt:lpstr>
      <vt:lpstr>A124854870L_Data</vt:lpstr>
      <vt:lpstr>A124854870L_Latest</vt:lpstr>
      <vt:lpstr>A124854874W</vt:lpstr>
      <vt:lpstr>A124854874W_Data</vt:lpstr>
      <vt:lpstr>A124854874W_Latest</vt:lpstr>
      <vt:lpstr>A124854878F</vt:lpstr>
      <vt:lpstr>A124854878F_Data</vt:lpstr>
      <vt:lpstr>A124854878F_Latest</vt:lpstr>
      <vt:lpstr>A124854882W</vt:lpstr>
      <vt:lpstr>A124854882W_Data</vt:lpstr>
      <vt:lpstr>A124854882W_Latest</vt:lpstr>
      <vt:lpstr>A124854886F</vt:lpstr>
      <vt:lpstr>A124854886F_Data</vt:lpstr>
      <vt:lpstr>A124854886F_Latest</vt:lpstr>
      <vt:lpstr>A124854890W</vt:lpstr>
      <vt:lpstr>A124854890W_Data</vt:lpstr>
      <vt:lpstr>A124854890W_Latest</vt:lpstr>
      <vt:lpstr>A124854894F</vt:lpstr>
      <vt:lpstr>A124854894F_Data</vt:lpstr>
      <vt:lpstr>A124854894F_Latest</vt:lpstr>
      <vt:lpstr>A124854898R</vt:lpstr>
      <vt:lpstr>A124854898R_Data</vt:lpstr>
      <vt:lpstr>A124854898R_Latest</vt:lpstr>
      <vt:lpstr>A124854902V</vt:lpstr>
      <vt:lpstr>A124854902V_Data</vt:lpstr>
      <vt:lpstr>A124854902V_Latest</vt:lpstr>
      <vt:lpstr>A124854906C</vt:lpstr>
      <vt:lpstr>A124854906C_Data</vt:lpstr>
      <vt:lpstr>A124854906C_Latest</vt:lpstr>
      <vt:lpstr>A124854910V</vt:lpstr>
      <vt:lpstr>A124854910V_Data</vt:lpstr>
      <vt:lpstr>A124854910V_Latest</vt:lpstr>
      <vt:lpstr>A124854914C</vt:lpstr>
      <vt:lpstr>A124854914C_Data</vt:lpstr>
      <vt:lpstr>A124854914C_Latest</vt:lpstr>
      <vt:lpstr>A124854918L</vt:lpstr>
      <vt:lpstr>A124854918L_Data</vt:lpstr>
      <vt:lpstr>A124854918L_Latest</vt:lpstr>
      <vt:lpstr>A124854922C</vt:lpstr>
      <vt:lpstr>A124854922C_Data</vt:lpstr>
      <vt:lpstr>A124854922C_Latest</vt:lpstr>
      <vt:lpstr>A124854926L</vt:lpstr>
      <vt:lpstr>A124854926L_Data</vt:lpstr>
      <vt:lpstr>A124854926L_Latest</vt:lpstr>
      <vt:lpstr>A124854930C</vt:lpstr>
      <vt:lpstr>A124854930C_Data</vt:lpstr>
      <vt:lpstr>A124854930C_Latest</vt:lpstr>
      <vt:lpstr>A124854934L</vt:lpstr>
      <vt:lpstr>A124854934L_Data</vt:lpstr>
      <vt:lpstr>A124854934L_Latest</vt:lpstr>
      <vt:lpstr>A124854938W</vt:lpstr>
      <vt:lpstr>A124854938W_Data</vt:lpstr>
      <vt:lpstr>A124854938W_Latest</vt:lpstr>
      <vt:lpstr>A124854942L</vt:lpstr>
      <vt:lpstr>A124854942L_Data</vt:lpstr>
      <vt:lpstr>A124854942L_Latest</vt:lpstr>
      <vt:lpstr>A124854946W</vt:lpstr>
      <vt:lpstr>A124854946W_Data</vt:lpstr>
      <vt:lpstr>A124854946W_Latest</vt:lpstr>
      <vt:lpstr>A124854950L</vt:lpstr>
      <vt:lpstr>A124854950L_Data</vt:lpstr>
      <vt:lpstr>A124854950L_Latest</vt:lpstr>
      <vt:lpstr>A124854958F</vt:lpstr>
      <vt:lpstr>A124854958F_Data</vt:lpstr>
      <vt:lpstr>A124854958F_Latest</vt:lpstr>
      <vt:lpstr>A124854966F</vt:lpstr>
      <vt:lpstr>A124854966F_Data</vt:lpstr>
      <vt:lpstr>A124854966F_Latest</vt:lpstr>
      <vt:lpstr>A124854970W</vt:lpstr>
      <vt:lpstr>A124854970W_Data</vt:lpstr>
      <vt:lpstr>A124854970W_Latest</vt:lpstr>
      <vt:lpstr>A124854974F</vt:lpstr>
      <vt:lpstr>A124854974F_Data</vt:lpstr>
      <vt:lpstr>A124854974F_Latest</vt:lpstr>
      <vt:lpstr>A124854978R</vt:lpstr>
      <vt:lpstr>A124854978R_Data</vt:lpstr>
      <vt:lpstr>A124854978R_Latest</vt:lpstr>
      <vt:lpstr>A124854982F</vt:lpstr>
      <vt:lpstr>A124854982F_Data</vt:lpstr>
      <vt:lpstr>A124854982F_Latest</vt:lpstr>
      <vt:lpstr>A124854990F</vt:lpstr>
      <vt:lpstr>A124854990F_Data</vt:lpstr>
      <vt:lpstr>A124854990F_Latest</vt:lpstr>
      <vt:lpstr>A124854994R</vt:lpstr>
      <vt:lpstr>A124854994R_Data</vt:lpstr>
      <vt:lpstr>A124854994R_Latest</vt:lpstr>
      <vt:lpstr>A124854998X</vt:lpstr>
      <vt:lpstr>A124854998X_Data</vt:lpstr>
      <vt:lpstr>A124854998X_Latest</vt:lpstr>
      <vt:lpstr>A124855002F</vt:lpstr>
      <vt:lpstr>A124855002F_Data</vt:lpstr>
      <vt:lpstr>A124855002F_Latest</vt:lpstr>
      <vt:lpstr>A124855006R</vt:lpstr>
      <vt:lpstr>A124855006R_Data</vt:lpstr>
      <vt:lpstr>A124855006R_Latest</vt:lpstr>
      <vt:lpstr>A124855010F</vt:lpstr>
      <vt:lpstr>A124855010F_Data</vt:lpstr>
      <vt:lpstr>A124855010F_Latest</vt:lpstr>
      <vt:lpstr>A124855014R</vt:lpstr>
      <vt:lpstr>A124855014R_Data</vt:lpstr>
      <vt:lpstr>A124855014R_Latest</vt:lpstr>
      <vt:lpstr>A124855018X</vt:lpstr>
      <vt:lpstr>A124855018X_Data</vt:lpstr>
      <vt:lpstr>A124855018X_Latest</vt:lpstr>
      <vt:lpstr>A124855022R</vt:lpstr>
      <vt:lpstr>A124855022R_Data</vt:lpstr>
      <vt:lpstr>A124855022R_Latest</vt:lpstr>
      <vt:lpstr>A124855030R</vt:lpstr>
      <vt:lpstr>A124855030R_Data</vt:lpstr>
      <vt:lpstr>A124855030R_Latest</vt:lpstr>
      <vt:lpstr>A124855038J</vt:lpstr>
      <vt:lpstr>A124855038J_Data</vt:lpstr>
      <vt:lpstr>A124855038J_Latest</vt:lpstr>
      <vt:lpstr>A124855042X</vt:lpstr>
      <vt:lpstr>A124855042X_Data</vt:lpstr>
      <vt:lpstr>A124855042X_Latest</vt:lpstr>
      <vt:lpstr>A124855046J</vt:lpstr>
      <vt:lpstr>A124855046J_Data</vt:lpstr>
      <vt:lpstr>A124855046J_Latest</vt:lpstr>
      <vt:lpstr>A124855050X</vt:lpstr>
      <vt:lpstr>A124855050X_Data</vt:lpstr>
      <vt:lpstr>A124855050X_Latest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2021-10-06T06:06:40Z</dcterms:created>
  <dcterms:modified xsi:type="dcterms:W3CDTF">2021-10-06T06:24:50Z</dcterms:modified>
</cp:coreProperties>
</file>