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24226"/>
  <mc:AlternateContent xmlns:mc="http://schemas.openxmlformats.org/markup-compatibility/2006">
    <mc:Choice Requires="x15">
      <x15ac:absPath xmlns:x15ac="http://schemas.microsoft.com/office/spreadsheetml/2010/11/ac" url="\\corp\absdfs\workgroup\Labour Sup Suvys\HSF\Families data\Table_outputs\2021\Excel\"/>
    </mc:Choice>
  </mc:AlternateContent>
  <xr:revisionPtr revIDLastSave="0" documentId="13_ncr:1_{7C28CEC3-9B99-424A-A90F-45E25F4941FE}" xr6:coauthVersionLast="45" xr6:coauthVersionMax="45" xr10:uidLastSave="{00000000-0000-0000-0000-000000000000}"/>
  <bookViews>
    <workbookView xWindow="4245" yWindow="4245" windowWidth="43200" windowHeight="23535" xr2:uid="{00000000-000D-0000-FFFF-FFFF00000000}"/>
  </bookViews>
  <sheets>
    <sheet name="Contents" sheetId="4" r:id="rId1"/>
    <sheet name="Table 4.1" sheetId="5" r:id="rId2"/>
    <sheet name="Table 4.2" sheetId="6" r:id="rId3"/>
    <sheet name="Index" sheetId="3" r:id="rId4"/>
    <sheet name="Data1" sheetId="1" r:id="rId5"/>
  </sheets>
  <definedNames>
    <definedName name="A124854178T">#REF!,#REF!</definedName>
    <definedName name="A124854178T_Data">#REF!</definedName>
    <definedName name="A124854178T_Latest">#REF!</definedName>
    <definedName name="A124854182J">#REF!,#REF!</definedName>
    <definedName name="A124854182J_Data">#REF!</definedName>
    <definedName name="A124854182J_Latest">#REF!</definedName>
    <definedName name="A124854186T">#REF!,#REF!</definedName>
    <definedName name="A124854186T_Data">#REF!</definedName>
    <definedName name="A124854186T_Latest">#REF!</definedName>
    <definedName name="A124854190J">#REF!,#REF!</definedName>
    <definedName name="A124854190J_Data">#REF!</definedName>
    <definedName name="A124854190J_Latest">#REF!</definedName>
    <definedName name="A124854194T">#REF!,#REF!</definedName>
    <definedName name="A124854194T_Data">#REF!</definedName>
    <definedName name="A124854194T_Latest">#REF!</definedName>
    <definedName name="A124854198A">#REF!,#REF!</definedName>
    <definedName name="A124854198A_Data">#REF!</definedName>
    <definedName name="A124854198A_Latest">#REF!</definedName>
    <definedName name="A124854202F">#REF!,#REF!</definedName>
    <definedName name="A124854202F_Data">#REF!</definedName>
    <definedName name="A124854202F_Latest">#REF!</definedName>
    <definedName name="A124854206R">#REF!,#REF!</definedName>
    <definedName name="A124854206R_Data">#REF!</definedName>
    <definedName name="A124854206R_Latest">#REF!</definedName>
    <definedName name="A124854210F">#REF!,#REF!</definedName>
    <definedName name="A124854210F_Data">#REF!</definedName>
    <definedName name="A124854210F_Latest">#REF!</definedName>
    <definedName name="A124854214R">#REF!,#REF!</definedName>
    <definedName name="A124854214R_Data">#REF!</definedName>
    <definedName name="A124854214R_Latest">#REF!</definedName>
    <definedName name="A124854218X">#REF!,#REF!</definedName>
    <definedName name="A124854218X_Data">#REF!</definedName>
    <definedName name="A124854218X_Latest">#REF!</definedName>
    <definedName name="A124854222R">#REF!,#REF!</definedName>
    <definedName name="A124854222R_Data">#REF!</definedName>
    <definedName name="A124854222R_Latest">#REF!</definedName>
    <definedName name="A124854226X">#REF!,#REF!</definedName>
    <definedName name="A124854226X_Data">#REF!</definedName>
    <definedName name="A124854226X_Latest">#REF!</definedName>
    <definedName name="A124854230R">#REF!,#REF!</definedName>
    <definedName name="A124854230R_Data">#REF!</definedName>
    <definedName name="A124854230R_Latest">#REF!</definedName>
    <definedName name="A124854234X">#REF!,#REF!</definedName>
    <definedName name="A124854234X_Data">#REF!</definedName>
    <definedName name="A124854234X_Latest">#REF!</definedName>
    <definedName name="A124854238J">#REF!,#REF!</definedName>
    <definedName name="A124854238J_Data">#REF!</definedName>
    <definedName name="A124854238J_Latest">#REF!</definedName>
    <definedName name="A124854242X">#REF!,#REF!</definedName>
    <definedName name="A124854242X_Data">#REF!</definedName>
    <definedName name="A124854242X_Latest">#REF!</definedName>
    <definedName name="A124854246J">#REF!,#REF!</definedName>
    <definedName name="A124854246J_Data">#REF!</definedName>
    <definedName name="A124854246J_Latest">#REF!</definedName>
    <definedName name="A124854250X">#REF!,#REF!</definedName>
    <definedName name="A124854250X_Data">#REF!</definedName>
    <definedName name="A124854250X_Latest">#REF!</definedName>
    <definedName name="A124854254J">#REF!,#REF!</definedName>
    <definedName name="A124854254J_Data">#REF!</definedName>
    <definedName name="A124854254J_Latest">#REF!</definedName>
    <definedName name="A124854258T">#REF!,#REF!</definedName>
    <definedName name="A124854258T_Data">#REF!</definedName>
    <definedName name="A124854258T_Latest">#REF!</definedName>
    <definedName name="A124854262J">#REF!,#REF!</definedName>
    <definedName name="A124854262J_Data">#REF!</definedName>
    <definedName name="A124854262J_Latest">#REF!</definedName>
    <definedName name="A124854266T">#REF!,#REF!</definedName>
    <definedName name="A124854266T_Data">#REF!</definedName>
    <definedName name="A124854266T_Latest">#REF!</definedName>
    <definedName name="A124854270J">#REF!,#REF!</definedName>
    <definedName name="A124854270J_Data">#REF!</definedName>
    <definedName name="A124854270J_Latest">#REF!</definedName>
    <definedName name="A124854274T">#REF!,#REF!</definedName>
    <definedName name="A124854274T_Data">#REF!</definedName>
    <definedName name="A124854274T_Latest">#REF!</definedName>
    <definedName name="A124854278A">#REF!,#REF!</definedName>
    <definedName name="A124854278A_Data">#REF!</definedName>
    <definedName name="A124854278A_Latest">#REF!</definedName>
    <definedName name="A124854538K">#REF!,#REF!</definedName>
    <definedName name="A124854538K_Data">#REF!</definedName>
    <definedName name="A124854538K_Latest">#REF!</definedName>
    <definedName name="A124854542A">#REF!,#REF!</definedName>
    <definedName name="A124854542A_Data">#REF!</definedName>
    <definedName name="A124854542A_Latest">#REF!</definedName>
    <definedName name="A124854546K">#REF!,#REF!</definedName>
    <definedName name="A124854546K_Data">#REF!</definedName>
    <definedName name="A124854546K_Latest">#REF!</definedName>
    <definedName name="A124854550A">#REF!,#REF!</definedName>
    <definedName name="A124854550A_Data">#REF!</definedName>
    <definedName name="A124854550A_Latest">#REF!</definedName>
    <definedName name="A124854554K">#REF!,#REF!</definedName>
    <definedName name="A124854554K_Data">#REF!</definedName>
    <definedName name="A124854554K_Latest">#REF!</definedName>
    <definedName name="A124854558V">#REF!,#REF!</definedName>
    <definedName name="A124854558V_Data">#REF!</definedName>
    <definedName name="A124854558V_Latest">#REF!</definedName>
    <definedName name="A124854562K">#REF!,#REF!</definedName>
    <definedName name="A124854562K_Data">#REF!</definedName>
    <definedName name="A124854562K_Latest">#REF!</definedName>
    <definedName name="A124854566V">#REF!,#REF!</definedName>
    <definedName name="A124854566V_Data">#REF!</definedName>
    <definedName name="A124854566V_Latest">#REF!</definedName>
    <definedName name="A124854570K">#REF!,#REF!</definedName>
    <definedName name="A124854570K_Data">#REF!</definedName>
    <definedName name="A124854570K_Latest">#REF!</definedName>
    <definedName name="A124854574V">#REF!,#REF!</definedName>
    <definedName name="A124854574V_Data">#REF!</definedName>
    <definedName name="A124854574V_Latest">#REF!</definedName>
    <definedName name="A124854578C">#REF!,#REF!</definedName>
    <definedName name="A124854578C_Data">#REF!</definedName>
    <definedName name="A124854578C_Latest">#REF!</definedName>
    <definedName name="A124854582V">#REF!,#REF!</definedName>
    <definedName name="A124854582V_Data">#REF!</definedName>
    <definedName name="A124854582V_Latest">#REF!</definedName>
    <definedName name="A124854586C">#REF!,#REF!</definedName>
    <definedName name="A124854586C_Data">#REF!</definedName>
    <definedName name="A124854586C_Latest">#REF!</definedName>
    <definedName name="A124854590V">#REF!,#REF!</definedName>
    <definedName name="A124854590V_Data">#REF!</definedName>
    <definedName name="A124854590V_Latest">#REF!</definedName>
    <definedName name="A124854594C">#REF!,#REF!</definedName>
    <definedName name="A124854594C_Data">#REF!</definedName>
    <definedName name="A124854594C_Latest">#REF!</definedName>
    <definedName name="A124854598L">#REF!,#REF!</definedName>
    <definedName name="A124854598L_Data">#REF!</definedName>
    <definedName name="A124854598L_Latest">#REF!</definedName>
    <definedName name="A124854602T">#REF!,#REF!</definedName>
    <definedName name="A124854602T_Data">#REF!</definedName>
    <definedName name="A124854602T_Latest">#REF!</definedName>
    <definedName name="A124854606A">#REF!,#REF!</definedName>
    <definedName name="A124854606A_Data">#REF!</definedName>
    <definedName name="A124854606A_Latest">#REF!</definedName>
    <definedName name="A124854610T">#REF!,#REF!</definedName>
    <definedName name="A124854610T_Data">#REF!</definedName>
    <definedName name="A124854610T_Latest">#REF!</definedName>
    <definedName name="A124854614A">#REF!,#REF!</definedName>
    <definedName name="A124854614A_Data">#REF!</definedName>
    <definedName name="A124854614A_Latest">#REF!</definedName>
    <definedName name="A124854618K">#REF!,#REF!</definedName>
    <definedName name="A124854618K_Data">#REF!</definedName>
    <definedName name="A124854618K_Latest">#REF!</definedName>
    <definedName name="A124854622A">#REF!,#REF!</definedName>
    <definedName name="A124854622A_Data">#REF!</definedName>
    <definedName name="A124854622A_Latest">#REF!</definedName>
    <definedName name="A124854626K">#REF!,#REF!</definedName>
    <definedName name="A124854626K_Data">#REF!</definedName>
    <definedName name="A124854626K_Latest">#REF!</definedName>
    <definedName name="A124854630A">#REF!,#REF!</definedName>
    <definedName name="A124854630A_Data">#REF!</definedName>
    <definedName name="A124854630A_Latest">#REF!</definedName>
    <definedName name="A124854634K">#REF!,#REF!</definedName>
    <definedName name="A124854634K_Data">#REF!</definedName>
    <definedName name="A124854634K_Latest">#REF!</definedName>
    <definedName name="A124854638V">#REF!,#REF!</definedName>
    <definedName name="A124854638V_Data">#REF!</definedName>
    <definedName name="A124854638V_Latest">#REF!</definedName>
    <definedName name="A124854642K">#REF!,#REF!</definedName>
    <definedName name="A124854642K_Data">#REF!</definedName>
    <definedName name="A124854642K_Latest">#REF!</definedName>
    <definedName name="A124854646V">#REF!,#REF!</definedName>
    <definedName name="A124854646V_Data">#REF!</definedName>
    <definedName name="A124854646V_Latest">#REF!</definedName>
    <definedName name="A124854650K">#REF!,#REF!</definedName>
    <definedName name="A124854650K_Data">#REF!</definedName>
    <definedName name="A124854650K_Latest">#REF!</definedName>
    <definedName name="A124854654V">#REF!,#REF!</definedName>
    <definedName name="A124854654V_Data">#REF!</definedName>
    <definedName name="A124854654V_Latest">#REF!</definedName>
    <definedName name="A124854658C">#REF!,#REF!</definedName>
    <definedName name="A124854658C_Data">#REF!</definedName>
    <definedName name="A124854658C_Latest">#REF!</definedName>
    <definedName name="A124854662V">#REF!,#REF!</definedName>
    <definedName name="A124854662V_Data">#REF!</definedName>
    <definedName name="A124854662V_Latest">#REF!</definedName>
    <definedName name="A124854666C">#REF!,#REF!</definedName>
    <definedName name="A124854666C_Data">#REF!</definedName>
    <definedName name="A124854666C_Latest">#REF!</definedName>
    <definedName name="A124854670V">#REF!,#REF!</definedName>
    <definedName name="A124854670V_Data">#REF!</definedName>
    <definedName name="A124854670V_Latest">#REF!</definedName>
    <definedName name="A124854674C">#REF!,#REF!</definedName>
    <definedName name="A124854674C_Data">#REF!</definedName>
    <definedName name="A124854674C_Latest">#REF!</definedName>
    <definedName name="A124854678L">#REF!,#REF!</definedName>
    <definedName name="A124854678L_Data">#REF!</definedName>
    <definedName name="A124854678L_Latest">#REF!</definedName>
    <definedName name="A124866492L">Data1!$N$1:$N$10,Data1!$N$11:$N$30</definedName>
    <definedName name="A124866492L_Data">Data1!$N$11:$N$30</definedName>
    <definedName name="A124866492L_Latest">Data1!$N$30</definedName>
    <definedName name="A124866493R">Data1!$AO$1:$AO$10,Data1!$AO$11:$AO$30</definedName>
    <definedName name="A124866493R_Data">Data1!$AO$11:$AO$30</definedName>
    <definedName name="A124866493R_Latest">Data1!$AO$30</definedName>
    <definedName name="A124866500A">Data1!$U$1:$U$10,Data1!$U$11:$U$30</definedName>
    <definedName name="A124866500A_Data">Data1!$U$11:$U$30</definedName>
    <definedName name="A124866500A_Latest">Data1!$U$30</definedName>
    <definedName name="A124866501C">Data1!$AV$1:$AV$10,Data1!$AV$11:$AV$30</definedName>
    <definedName name="A124866501C_Data">Data1!$AV$11:$AV$30</definedName>
    <definedName name="A124866501C_Latest">Data1!$AV$30</definedName>
    <definedName name="A124866508V">Data1!$X$1:$X$10,Data1!$X$11:$X$30</definedName>
    <definedName name="A124866508V_Data">Data1!$X$11:$X$30</definedName>
    <definedName name="A124866508V_Latest">Data1!$X$30</definedName>
    <definedName name="A124866509W">Data1!$AY$1:$AY$10,Data1!$AY$11:$AY$30</definedName>
    <definedName name="A124866509W_Data">Data1!$AY$11:$AY$30</definedName>
    <definedName name="A124866509W_Latest">Data1!$AY$30</definedName>
    <definedName name="A124866516V">Data1!$AB$1:$AB$10,Data1!$AB$11:$AB$30</definedName>
    <definedName name="A124866516V_Data">Data1!$AB$11:$AB$30</definedName>
    <definedName name="A124866516V_Latest">Data1!$AB$30</definedName>
    <definedName name="A124866517W">Data1!$BC$1:$BC$10,Data1!$BC$11:$BC$30</definedName>
    <definedName name="A124866517W_Data">Data1!$BC$11:$BC$30</definedName>
    <definedName name="A124866517W_Latest">Data1!$BC$30</definedName>
    <definedName name="A124866524V">Data1!$O$1:$O$10,Data1!$O$11:$O$30</definedName>
    <definedName name="A124866524V_Data">Data1!$O$11:$O$30</definedName>
    <definedName name="A124866524V_Latest">Data1!$O$30</definedName>
    <definedName name="A124866525W">Data1!$AP$1:$AP$10,Data1!$AP$11:$AP$30</definedName>
    <definedName name="A124866525W_Data">Data1!$AP$11:$AP$30</definedName>
    <definedName name="A124866525W_Latest">Data1!$AP$30</definedName>
    <definedName name="A124866532V">Data1!$Q$1:$Q$10,Data1!$Q$11:$Q$30</definedName>
    <definedName name="A124866532V_Data">Data1!$Q$11:$Q$30</definedName>
    <definedName name="A124866532V_Latest">Data1!$Q$30</definedName>
    <definedName name="A124866533W">Data1!$AR$1:$AR$10,Data1!$AR$11:$AR$30</definedName>
    <definedName name="A124866533W_Data">Data1!$AR$11:$AR$30</definedName>
    <definedName name="A124866533W_Latest">Data1!$AR$30</definedName>
    <definedName name="A124866540V">Data1!$I$1:$I$10,Data1!$I$11:$I$30</definedName>
    <definedName name="A124866540V_Data">Data1!$I$11:$I$30</definedName>
    <definedName name="A124866540V_Latest">Data1!$I$30</definedName>
    <definedName name="A124866541W">Data1!$AJ$1:$AJ$10,Data1!$AJ$11:$AJ$30</definedName>
    <definedName name="A124866541W_Data">Data1!$AJ$11:$AJ$30</definedName>
    <definedName name="A124866541W_Latest">Data1!$AJ$30</definedName>
    <definedName name="A124866548L">Data1!$M$1:$M$10,Data1!$M$11:$M$30</definedName>
    <definedName name="A124866548L_Data">Data1!$M$11:$M$30</definedName>
    <definedName name="A124866548L_Latest">Data1!$M$30</definedName>
    <definedName name="A124866549R">Data1!$AN$1:$AN$10,Data1!$AN$11:$AN$30</definedName>
    <definedName name="A124866549R_Data">Data1!$AN$11:$AN$30</definedName>
    <definedName name="A124866549R_Latest">Data1!$AN$30</definedName>
    <definedName name="A124866556L">Data1!$Y$1:$Y$10,Data1!$Y$11:$Y$30</definedName>
    <definedName name="A124866556L_Data">Data1!$Y$11:$Y$30</definedName>
    <definedName name="A124866556L_Latest">Data1!$Y$30</definedName>
    <definedName name="A124866557R">Data1!$AZ$1:$AZ$10,Data1!$AZ$11:$AZ$30</definedName>
    <definedName name="A124866557R_Data">Data1!$AZ$11:$AZ$30</definedName>
    <definedName name="A124866557R_Latest">Data1!$AZ$30</definedName>
    <definedName name="A124866564L">Data1!$C$1:$C$10,Data1!$C$11:$C$30</definedName>
    <definedName name="A124866564L_Data">Data1!$C$11:$C$30</definedName>
    <definedName name="A124866564L_Latest">Data1!$C$30</definedName>
    <definedName name="A124866565R">Data1!$AD$1:$AD$10,Data1!$AD$11:$AD$30</definedName>
    <definedName name="A124866565R_Data">Data1!$AD$11:$AD$30</definedName>
    <definedName name="A124866565R_Latest">Data1!$AD$30</definedName>
    <definedName name="A124866572L">Data1!$F$1:$F$10,Data1!$F$11:$F$30</definedName>
    <definedName name="A124866572L_Data">Data1!$F$11:$F$30</definedName>
    <definedName name="A124866572L_Latest">Data1!$F$30</definedName>
    <definedName name="A124866573R">Data1!$AG$1:$AG$10,Data1!$AG$11:$AG$30</definedName>
    <definedName name="A124866573R_Data">Data1!$AG$11:$AG$30</definedName>
    <definedName name="A124866573R_Latest">Data1!$AG$30</definedName>
    <definedName name="A124866580L">Data1!$G$1:$G$10,Data1!$G$11:$G$30</definedName>
    <definedName name="A124866580L_Data">Data1!$G$11:$G$30</definedName>
    <definedName name="A124866580L_Latest">Data1!$G$30</definedName>
    <definedName name="A124866581R">Data1!$AH$1:$AH$10,Data1!$AH$11:$AH$30</definedName>
    <definedName name="A124866581R_Data">Data1!$AH$11:$AH$30</definedName>
    <definedName name="A124866581R_Latest">Data1!$AH$30</definedName>
    <definedName name="A124866588F">Data1!$P$1:$P$10,Data1!$P$11:$P$30</definedName>
    <definedName name="A124866588F_Data">Data1!$P$11:$P$30</definedName>
    <definedName name="A124866588F_Latest">Data1!$P$30</definedName>
    <definedName name="A124866589J">Data1!$AQ$1:$AQ$10,Data1!$AQ$11:$AQ$30</definedName>
    <definedName name="A124866589J_Data">Data1!$AQ$11:$AQ$30</definedName>
    <definedName name="A124866589J_Latest">Data1!$AQ$30</definedName>
    <definedName name="A124866596F">Data1!$R$1:$R$10,Data1!$R$11:$R$30</definedName>
    <definedName name="A124866596F_Data">Data1!$R$11:$R$30</definedName>
    <definedName name="A124866596F_Latest">Data1!$R$30</definedName>
    <definedName name="A124866597J">Data1!$AS$1:$AS$10,Data1!$AS$11:$AS$30</definedName>
    <definedName name="A124866597J_Data">Data1!$AS$11:$AS$30</definedName>
    <definedName name="A124866597J_Latest">Data1!$AS$30</definedName>
    <definedName name="A124866604V">Data1!$S$1:$S$10,Data1!$S$11:$S$30</definedName>
    <definedName name="A124866604V_Data">Data1!$S$11:$S$30</definedName>
    <definedName name="A124866604V_Latest">Data1!$S$30</definedName>
    <definedName name="A124866605W">Data1!$AT$1:$AT$10,Data1!$AT$11:$AT$30</definedName>
    <definedName name="A124866605W_Data">Data1!$AT$11:$AT$30</definedName>
    <definedName name="A124866605W_Latest">Data1!$AT$30</definedName>
    <definedName name="A124866612V">Data1!$Z$1:$Z$10,Data1!$Z$11:$Z$30</definedName>
    <definedName name="A124866612V_Data">Data1!$Z$11:$Z$30</definedName>
    <definedName name="A124866612V_Latest">Data1!$Z$30</definedName>
    <definedName name="A124866613W">Data1!$BA$1:$BA$10,Data1!$BA$11:$BA$30</definedName>
    <definedName name="A124866613W_Data">Data1!$BA$11:$BA$30</definedName>
    <definedName name="A124866613W_Latest">Data1!$BA$30</definedName>
    <definedName name="A124866620V">Data1!$H$1:$H$10,Data1!$H$11:$H$30</definedName>
    <definedName name="A124866620V_Data">Data1!$H$11:$H$30</definedName>
    <definedName name="A124866620V_Latest">Data1!$H$30</definedName>
    <definedName name="A124866621W">Data1!$AI$1:$AI$10,Data1!$AI$11:$AI$30</definedName>
    <definedName name="A124866621W_Data">Data1!$AI$11:$AI$30</definedName>
    <definedName name="A124866621W_Latest">Data1!$AI$30</definedName>
    <definedName name="A124866628L">Data1!$K$1:$K$10,Data1!$K$11:$K$30</definedName>
    <definedName name="A124866628L_Data">Data1!$K$11:$K$30</definedName>
    <definedName name="A124866628L_Latest">Data1!$K$30</definedName>
    <definedName name="A124866629R">Data1!$AL$1:$AL$10,Data1!$AL$11:$AL$30</definedName>
    <definedName name="A124866629R_Data">Data1!$AL$11:$AL$30</definedName>
    <definedName name="A124866629R_Latest">Data1!$AL$30</definedName>
    <definedName name="A124866636L">Data1!$B$1:$B$10,Data1!$B$11:$B$30</definedName>
    <definedName name="A124866636L_Data">Data1!$B$11:$B$30</definedName>
    <definedName name="A124866636L_Latest">Data1!$B$30</definedName>
    <definedName name="A124866637R">Data1!$AC$1:$AC$10,Data1!$AC$11:$AC$30</definedName>
    <definedName name="A124866637R_Data">Data1!$AC$11:$AC$30</definedName>
    <definedName name="A124866637R_Latest">Data1!$AC$30</definedName>
    <definedName name="A124866644L">Data1!$D$1:$D$10,Data1!$D$11:$D$30</definedName>
    <definedName name="A124866644L_Data">Data1!$D$11:$D$30</definedName>
    <definedName name="A124866644L_Latest">Data1!$D$30</definedName>
    <definedName name="A124866645R">Data1!$AE$1:$AE$10,Data1!$AE$11:$AE$30</definedName>
    <definedName name="A124866645R_Data">Data1!$AE$11:$AE$30</definedName>
    <definedName name="A124866645R_Latest">Data1!$AE$30</definedName>
    <definedName name="A124866652L">Data1!$E$1:$E$10,Data1!$E$11:$E$30</definedName>
    <definedName name="A124866652L_Data">Data1!$E$11:$E$30</definedName>
    <definedName name="A124866652L_Latest">Data1!$E$30</definedName>
    <definedName name="A124866653R">Data1!$AF$1:$AF$10,Data1!$AF$11:$AF$30</definedName>
    <definedName name="A124866653R_Data">Data1!$AF$11:$AF$30</definedName>
    <definedName name="A124866653R_Latest">Data1!$AF$30</definedName>
    <definedName name="A124866660L">Data1!$J$1:$J$10,Data1!$J$11:$J$30</definedName>
    <definedName name="A124866660L_Data">Data1!$J$11:$J$30</definedName>
    <definedName name="A124866660L_Latest">Data1!$J$30</definedName>
    <definedName name="A124866661R">Data1!$AK$1:$AK$10,Data1!$AK$11:$AK$30</definedName>
    <definedName name="A124866661R_Data">Data1!$AK$11:$AK$30</definedName>
    <definedName name="A124866661R_Latest">Data1!$AK$30</definedName>
    <definedName name="A124866668F">Data1!$V$1:$V$10,Data1!$V$11:$V$30</definedName>
    <definedName name="A124866668F_Data">Data1!$V$11:$V$30</definedName>
    <definedName name="A124866668F_Latest">Data1!$V$30</definedName>
    <definedName name="A124866669J">Data1!$AW$1:$AW$10,Data1!$AW$11:$AW$30</definedName>
    <definedName name="A124866669J_Data">Data1!$AW$11:$AW$30</definedName>
    <definedName name="A124866669J_Latest">Data1!$AW$30</definedName>
    <definedName name="A124866676F">Data1!$W$1:$W$10,Data1!$W$11:$W$30</definedName>
    <definedName name="A124866676F_Data">Data1!$W$11:$W$30</definedName>
    <definedName name="A124866676F_Latest">Data1!$W$30</definedName>
    <definedName name="A124866677J">Data1!$AX$1:$AX$10,Data1!$AX$11:$AX$30</definedName>
    <definedName name="A124866677J_Data">Data1!$AX$11:$AX$30</definedName>
    <definedName name="A124866677J_Latest">Data1!$AX$30</definedName>
    <definedName name="A124866684F">Data1!$L$1:$L$10,Data1!$L$11:$L$30</definedName>
    <definedName name="A124866684F_Data">Data1!$L$11:$L$30</definedName>
    <definedName name="A124866684F_Latest">Data1!$L$30</definedName>
    <definedName name="A124866685J">Data1!$AM$1:$AM$10,Data1!$AM$11:$AM$30</definedName>
    <definedName name="A124866685J_Data">Data1!$AM$11:$AM$30</definedName>
    <definedName name="A124866685J_Latest">Data1!$AM$30</definedName>
    <definedName name="A124866692F">Data1!$T$1:$T$10,Data1!$T$11:$T$30</definedName>
    <definedName name="A124866692F_Data">Data1!$T$11:$T$30</definedName>
    <definedName name="A124866692F_Latest">Data1!$T$30</definedName>
    <definedName name="A124866693J">Data1!$AU$1:$AU$10,Data1!$AU$11:$AU$30</definedName>
    <definedName name="A124866693J_Data">Data1!$AU$11:$AU$30</definedName>
    <definedName name="A124866693J_Latest">Data1!$AU$30</definedName>
    <definedName name="A124866700V">Data1!$AA$1:$AA$10,Data1!$AA$11:$AA$30</definedName>
    <definedName name="A124866700V_Data">Data1!$AA$11:$AA$30</definedName>
    <definedName name="A124866700V_Latest">Data1!$AA$30</definedName>
    <definedName name="A124866701W">Data1!$BB$1:$BB$10,Data1!$BB$11:$BB$30</definedName>
    <definedName name="A124866701W_Data">Data1!$BB$11:$BB$30</definedName>
    <definedName name="A124866701W_Latest">Data1!$BB$30</definedName>
    <definedName name="Date_Range">Data1!$A$2:$A$10,Data1!$A$11:$A$30</definedName>
    <definedName name="Date_Range_Data">Data1!$A$11:$A$30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6" l="1"/>
  <c r="B7" i="6"/>
  <c r="B6" i="6"/>
  <c r="B5" i="6"/>
  <c r="D46" i="5"/>
  <c r="C46" i="5"/>
  <c r="D45" i="5"/>
  <c r="C45" i="5"/>
  <c r="D44" i="5"/>
  <c r="C44" i="5"/>
  <c r="D43" i="5"/>
  <c r="C43" i="5"/>
  <c r="D42" i="5"/>
  <c r="C42" i="5"/>
  <c r="D41" i="5"/>
  <c r="C41" i="5"/>
  <c r="D39" i="5"/>
  <c r="C39" i="5"/>
  <c r="D38" i="5"/>
  <c r="C38" i="5"/>
  <c r="D37" i="5"/>
  <c r="C37" i="5"/>
  <c r="D36" i="5"/>
  <c r="C36" i="5"/>
  <c r="D35" i="5"/>
  <c r="C35" i="5"/>
  <c r="D34" i="5"/>
  <c r="C34" i="5"/>
  <c r="D32" i="5"/>
  <c r="C32" i="5"/>
  <c r="D31" i="5"/>
  <c r="C31" i="5"/>
  <c r="D30" i="5"/>
  <c r="C30" i="5"/>
  <c r="D29" i="5"/>
  <c r="C29" i="5"/>
  <c r="D28" i="5"/>
  <c r="C28" i="5"/>
  <c r="D27" i="5"/>
  <c r="C27" i="5"/>
  <c r="D23" i="5"/>
  <c r="C23" i="5"/>
  <c r="D22" i="5"/>
  <c r="C22" i="5"/>
  <c r="D21" i="5"/>
  <c r="C21" i="5"/>
  <c r="D19" i="5"/>
  <c r="C19" i="5"/>
  <c r="D18" i="5"/>
  <c r="C18" i="5"/>
  <c r="D17" i="5"/>
  <c r="C17" i="5"/>
  <c r="D15" i="5"/>
  <c r="C15" i="5"/>
  <c r="D14" i="5"/>
  <c r="C14" i="5"/>
  <c r="D13" i="5"/>
  <c r="C13" i="5"/>
  <c r="A8" i="5"/>
  <c r="B7" i="5"/>
  <c r="B6" i="5"/>
  <c r="B5" i="5"/>
  <c r="B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Pauline Amwony</author>
    <author>Cassandra L Gligora</author>
  </authors>
  <commentList>
    <comment ref="B11" authorId="0" shapeId="0" xr:uid="{E5B2DC96-0BB6-40F5-8305-B19E7BFBD40E}">
      <text>
        <r>
          <rPr>
            <sz val="8"/>
            <color indexed="81"/>
            <rFont val="arial"/>
            <family val="2"/>
          </rPr>
          <t xml:space="preserve">Jobless families are families where no person usually resident in the family was employed. This includes dependants. Families with labour force status not determined and Other families are not included in jobless families.
</t>
        </r>
      </text>
    </comment>
    <comment ref="B13" authorId="0" shapeId="0" xr:uid="{318D82ED-79F7-4BF6-921B-151D7D5AB2CB}">
      <text>
        <r>
          <rPr>
            <sz val="8"/>
            <color indexed="81"/>
            <rFont val="arial"/>
            <family val="2"/>
          </rPr>
          <t>Jobless families are families where no person usually resident in the family was employed. This includes dependants. Families with labour force status not determined and Other families are not included in jobless families.</t>
        </r>
      </text>
    </comment>
    <comment ref="B14" authorId="0" shapeId="0" xr:uid="{6E768624-0365-4529-9613-F3B04730F09A}">
      <text>
        <r>
          <rPr>
            <sz val="8"/>
            <color indexed="81"/>
            <rFont val="arial"/>
            <family val="2"/>
          </rPr>
          <t>Includes families with children under 15 years or children aged 15-24 years attending school or full-time tertiary education.</t>
        </r>
      </text>
    </comment>
    <comment ref="B17" authorId="0" shapeId="0" xr:uid="{66C8698B-409E-4D1E-A1F6-93915C577BCA}">
      <text>
        <r>
          <rPr>
            <sz val="8"/>
            <color indexed="81"/>
            <rFont val="arial"/>
            <family val="2"/>
          </rPr>
          <t xml:space="preserve">Jobless families are families where no person usually resident in the family was employed. This includes dependants. Families with labour force status not determined and Other families are not included in jobless families.
</t>
        </r>
      </text>
    </comment>
    <comment ref="B18" authorId="0" shapeId="0" xr:uid="{BC575533-4FF4-4F09-B94B-941AB635F1BD}">
      <text>
        <r>
          <rPr>
            <sz val="8"/>
            <color indexed="81"/>
            <rFont val="arial"/>
            <family val="2"/>
          </rPr>
          <t>Includes families with children under 15 years or children aged 15-24 years attending school or full-time tertiary education.</t>
        </r>
      </text>
    </comment>
    <comment ref="B21" authorId="0" shapeId="0" xr:uid="{4EC445C5-A288-42C9-89BF-41B1E91098F8}">
      <text>
        <r>
          <rPr>
            <sz val="8"/>
            <color indexed="81"/>
            <rFont val="arial"/>
            <family val="2"/>
          </rPr>
          <t>Jobless families are families where no person usually resident in the family was employed. This includes dependants. Families with labour force status not determined and Other families are not included in jobless families.</t>
        </r>
      </text>
    </comment>
    <comment ref="B22" authorId="0" shapeId="0" xr:uid="{21314421-6FEA-4B83-A75E-BF79261ACCE6}">
      <text>
        <r>
          <rPr>
            <sz val="8"/>
            <color indexed="81"/>
            <rFont val="arial"/>
            <family val="2"/>
          </rPr>
          <t>Includes families with children under 15 years or children aged 15-24 years attending school or full-time tertiary education.</t>
        </r>
      </text>
    </comment>
    <comment ref="B27" authorId="0" shapeId="0" xr:uid="{8EC863DF-689C-48E0-A3D9-88138CE9A4D6}">
      <text>
        <r>
          <rPr>
            <sz val="8"/>
            <color indexed="81"/>
            <rFont val="arial"/>
            <family val="2"/>
          </rPr>
          <t>Include: Dependants in a couple families and one parent families only. Excludes dependent students aged 15 to 24 in other families.</t>
        </r>
      </text>
    </comment>
    <comment ref="B32" authorId="1" shapeId="0" xr:uid="{3319FB28-1964-4C86-8D26-33C5141B5B63}">
      <text>
        <r>
          <rPr>
            <sz val="8"/>
            <color indexed="81"/>
            <rFont val="arial"/>
            <family val="2"/>
          </rPr>
          <t>Students aged 15 to 24 years attending school or full-time tertiary education and usually living in the same household as their parent/guardian. Excludes dependent students aged 15 to 24 in Other families.</t>
        </r>
      </text>
    </comment>
    <comment ref="B39" authorId="1" shapeId="0" xr:uid="{C7C22C62-5FBA-4246-A3A6-397926259B8C}">
      <text>
        <r>
          <rPr>
            <sz val="8"/>
            <color indexed="81"/>
            <rFont val="arial"/>
            <family val="2"/>
          </rPr>
          <t>Students aged 15 to 24 years attending school or full-time tertiary education and usually living in the same household as their parent/guardian. Excludes dependent students aged 15 to 24 in Other families.</t>
        </r>
      </text>
    </comment>
    <comment ref="B46" authorId="1" shapeId="0" xr:uid="{0BA74BE3-7D39-4A84-9806-B3B5B979C840}">
      <text>
        <r>
          <rPr>
            <sz val="8"/>
            <color indexed="81"/>
            <rFont val="arial"/>
            <family val="2"/>
          </rPr>
          <t>Students aged 15 to 24 years attending school or full-time tertiary education and usually living in the same household as their parent/guardian. Excludes dependent students aged 15 to 24 in Other families.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Pauline Amwony</author>
    <author>Cassandra L Gligora</author>
  </authors>
  <commentList>
    <comment ref="B11" authorId="0" shapeId="0" xr:uid="{8D997239-7FF2-4AE3-AE83-28E7F07007B5}">
      <text>
        <r>
          <rPr>
            <sz val="8"/>
            <color indexed="81"/>
            <rFont val="arial"/>
            <family val="2"/>
          </rPr>
          <t xml:space="preserve">Jobless families are families where no person usually resident in the family was employed. This includes dependants. Families with labour force status not determined and Other families are not included in jobless families.
</t>
        </r>
      </text>
    </comment>
    <comment ref="B13" authorId="0" shapeId="0" xr:uid="{C29F5E5B-6A47-41A6-BC16-72A2B49DC818}">
      <text>
        <r>
          <rPr>
            <sz val="8"/>
            <color indexed="81"/>
            <rFont val="arial"/>
            <family val="2"/>
          </rPr>
          <t>Jobless families are families where no person usually resident in the family was employed. This includes dependants. Families with labour force status not determined and Other families are not included in jobless families.</t>
        </r>
      </text>
    </comment>
    <comment ref="B14" authorId="0" shapeId="0" xr:uid="{7C376BA7-77F3-476D-85F4-4C464578EEDF}">
      <text>
        <r>
          <rPr>
            <sz val="8"/>
            <color indexed="81"/>
            <rFont val="arial"/>
            <family val="2"/>
          </rPr>
          <t>Includes families with children under 15 years or children aged 15-24 years attending school or full-time tertiary education.</t>
        </r>
      </text>
    </comment>
    <comment ref="B17" authorId="0" shapeId="0" xr:uid="{530A2127-B4DE-47D4-9D6F-01ACB85DD99D}">
      <text>
        <r>
          <rPr>
            <sz val="8"/>
            <color indexed="81"/>
            <rFont val="arial"/>
            <family val="2"/>
          </rPr>
          <t xml:space="preserve">Jobless families are families where no person usually resident in the family was employed. This includes dependants. Families with labour force status not determined and Other families are not included in jobless families.
</t>
        </r>
      </text>
    </comment>
    <comment ref="B18" authorId="0" shapeId="0" xr:uid="{A9099624-8B88-4C67-9BFF-F4CEDDA65BBF}">
      <text>
        <r>
          <rPr>
            <sz val="8"/>
            <color indexed="81"/>
            <rFont val="arial"/>
            <family val="2"/>
          </rPr>
          <t>Includes families with children under 15 years or children aged 15-24 years attending school or full-time tertiary education.</t>
        </r>
      </text>
    </comment>
    <comment ref="B21" authorId="0" shapeId="0" xr:uid="{EEE25F32-E0A0-4D01-8493-D3619ECDE3C3}">
      <text>
        <r>
          <rPr>
            <sz val="8"/>
            <color indexed="81"/>
            <rFont val="arial"/>
            <family val="2"/>
          </rPr>
          <t>Jobless families are families where no person usually resident in the family was employed. This includes dependants. Families with labour force status not determined and Other families are not included in jobless families.</t>
        </r>
      </text>
    </comment>
    <comment ref="B22" authorId="0" shapeId="0" xr:uid="{955328F7-31B3-4328-BDE4-9F9C138C40F4}">
      <text>
        <r>
          <rPr>
            <sz val="8"/>
            <color indexed="81"/>
            <rFont val="arial"/>
            <family val="2"/>
          </rPr>
          <t>Includes families with children under 15 years or children aged 15-24 years attending school or full-time tertiary education.</t>
        </r>
      </text>
    </comment>
    <comment ref="B27" authorId="0" shapeId="0" xr:uid="{9AE365ED-09F1-40E5-9805-96F4079C23A4}">
      <text>
        <r>
          <rPr>
            <sz val="8"/>
            <color indexed="81"/>
            <rFont val="arial"/>
            <family val="2"/>
          </rPr>
          <t>Include: Dependants in a couple families and one parent families only. Excludes dependent students aged 15 to 24 in other families.</t>
        </r>
      </text>
    </comment>
    <comment ref="B32" authorId="1" shapeId="0" xr:uid="{5BACBC77-5A83-426D-B477-32DB2E409991}">
      <text>
        <r>
          <rPr>
            <sz val="8"/>
            <color indexed="81"/>
            <rFont val="arial"/>
            <family val="2"/>
          </rPr>
          <t>Students aged 15 to 24 years attending school or full-time tertiary education and usually living in the same household as their parent/guardian. Excludes dependent students aged 15 to 24 in Other families.</t>
        </r>
      </text>
    </comment>
    <comment ref="B39" authorId="1" shapeId="0" xr:uid="{85DDF96C-5414-4E74-A41D-51E3C953C4E4}">
      <text>
        <r>
          <rPr>
            <sz val="8"/>
            <color indexed="81"/>
            <rFont val="arial"/>
            <family val="2"/>
          </rPr>
          <t>Students aged 15 to 24 years attending school or full-time tertiary education and usually living in the same household as their parent/guardian. Excludes dependent students aged 15 to 24 in Other families.</t>
        </r>
      </text>
    </comment>
    <comment ref="B46" authorId="1" shapeId="0" xr:uid="{6DB6D85B-EE37-4179-9CB5-2971C133C238}">
      <text>
        <r>
          <rPr>
            <sz val="8"/>
            <color indexed="81"/>
            <rFont val="arial"/>
            <family val="2"/>
          </rPr>
          <t>Students aged 15 to 24 years attending school or full-time tertiary education and usually living in the same household as their parent/guardian. Excludes dependent students aged 15 to 24 in Other families.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L10" authorId="0" shapeId="0" xr:uid="{00000000-0006-0000-0000-000001000000}">
      <text>
        <r>
          <rPr>
            <sz val="9"/>
            <color indexed="81"/>
            <rFont val="Tahoma"/>
            <family val="2"/>
          </rPr>
          <t>Refers to series collected at quarterly and lesser frequencies only.
Indicates which month in the collection period the data refers 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6" authorId="0" shapeId="0" xr:uid="{00000000-0006-0000-0100-000001000000}">
      <text>
        <r>
          <rPr>
            <sz val="9"/>
            <color indexed="81"/>
            <rFont val="Tahoma"/>
            <family val="2"/>
          </rPr>
          <t>Refers to series collected at quarterly and lesser frequencies only.
Indicates which month in the collection period the data refers to.</t>
        </r>
      </text>
    </comment>
  </commentList>
</comments>
</file>

<file path=xl/sharedStrings.xml><?xml version="1.0" encoding="utf-8"?>
<sst xmlns="http://schemas.openxmlformats.org/spreadsheetml/2006/main" count="921" uniqueCount="166">
  <si>
    <t>Jobless Families ;</t>
  </si>
  <si>
    <t>Jobless Families ;  With dependants ;</t>
  </si>
  <si>
    <t>Jobless Families ;  &gt; With children under 15 ;</t>
  </si>
  <si>
    <t>&gt; Jobless couple families ;</t>
  </si>
  <si>
    <t>&gt; Jobless couple families ;  With dependants ;</t>
  </si>
  <si>
    <t>&gt; Jobless couple families ;  &gt; With children under 15 ;</t>
  </si>
  <si>
    <t>&gt; Jobless one parent families ;</t>
  </si>
  <si>
    <t>&gt; Jobless one parent families ;  With dependants ;</t>
  </si>
  <si>
    <t>&gt; Jobless one parent families ;  &gt; With children under 15 ;</t>
  </si>
  <si>
    <t>Dependants in jobless families ;</t>
  </si>
  <si>
    <t>Dependants in jobless families ;  Children aged 0–14 years ;</t>
  </si>
  <si>
    <t>Dependants in jobless families ;  &gt; Children aged 0–4 years ;</t>
  </si>
  <si>
    <t>Dependants in jobless families ;  &gt; Children aged 5–9 years ;</t>
  </si>
  <si>
    <t>Dependants in jobless families ;  &gt; Children aged 10–14 years ;</t>
  </si>
  <si>
    <t>Dependants in jobless families ;  Dependent students aged 15–24 years ;</t>
  </si>
  <si>
    <t>&gt; Dependants in jobless couple families ;</t>
  </si>
  <si>
    <t>&gt; Dependants in jobless couple families ;  Children aged 0–14 years ;</t>
  </si>
  <si>
    <t>&gt; Dependants in jobless couple families ;  &gt; Children aged 0–4 years ;</t>
  </si>
  <si>
    <t>&gt; Dependants in jobless couple families ;  &gt; Children aged 5–9 years ;</t>
  </si>
  <si>
    <t>&gt; Dependants in jobless couple families ;  &gt; Children aged 10–14 years ;</t>
  </si>
  <si>
    <t>&gt; Dependants in jobless couple families ;  Dependent students aged 15–24 years ;</t>
  </si>
  <si>
    <t>&gt; Dependants in jobless one parent families ;</t>
  </si>
  <si>
    <t>&gt; Dependants in jobless one parent families ;  Children aged 0–14 years ;</t>
  </si>
  <si>
    <t>&gt; Dependants in jobless one parent families ;  &gt; Children aged 0–4 years ;</t>
  </si>
  <si>
    <t>&gt; Dependants in jobless one parent families ;  &gt; Children aged 5–9 years ;</t>
  </si>
  <si>
    <t>&gt; Dependants in jobless one parent families ;  &gt; Children aged 10–14 years ;</t>
  </si>
  <si>
    <t>&gt; Dependants in jobless one parent families ;  Dependent students aged 15–24 years ;</t>
  </si>
  <si>
    <t>Proportions ;  Jobless Families ;</t>
  </si>
  <si>
    <t>Proportions ;  Jobless Families ;  With dependants ;</t>
  </si>
  <si>
    <t>Proportions ;  Jobless Families ;  &gt; With children under 15 ;</t>
  </si>
  <si>
    <t>Proportions ;  &gt; Jobless couple families ;</t>
  </si>
  <si>
    <t>Proportions ;  &gt; Jobless couple families ;  With dependants ;</t>
  </si>
  <si>
    <t>Proportions ;  &gt; Jobless couple families ;  &gt; With children under 15 ;</t>
  </si>
  <si>
    <t>Proportions ;  &gt; Jobless one parent families ;</t>
  </si>
  <si>
    <t>Proportions ;  &gt; Jobless one parent families ;  With dependants ;</t>
  </si>
  <si>
    <t>Proportions ;  &gt; Jobless one parent families ;  &gt; With children under 15 ;</t>
  </si>
  <si>
    <t>Proportions ;  Dependants in jobless families ;</t>
  </si>
  <si>
    <t>Proportions ;  Dependants in jobless families ;  Children aged 0–14 years ;</t>
  </si>
  <si>
    <t>Proportions ;  Dependants in jobless families ;  &gt; Children aged 0–4 years ;</t>
  </si>
  <si>
    <t>Proportions ;  Dependants in jobless families ;  &gt; Children aged 5–9 years ;</t>
  </si>
  <si>
    <t>Proportions ;  Dependants in jobless families ;  &gt; Children aged 10–14 years ;</t>
  </si>
  <si>
    <t>Proportions ;  Dependants in jobless families ;  Dependent students aged 15–24 years ;</t>
  </si>
  <si>
    <t>Proportions ;  &gt; Dependants in jobless couple families ;</t>
  </si>
  <si>
    <t>Proportions ;  &gt; Dependants in jobless couple families ;  Children aged 0–14 years ;</t>
  </si>
  <si>
    <t>Proportions ;  &gt; Dependants in jobless couple families ;  &gt; Children aged 0–4 years ;</t>
  </si>
  <si>
    <t>Proportions ;  &gt; Dependants in jobless couple families ;  &gt; Children aged 5–9 years ;</t>
  </si>
  <si>
    <t>Proportions ;  &gt; Dependants in jobless couple families ;  &gt; Children aged 10–14 years ;</t>
  </si>
  <si>
    <t>Proportions ;  &gt; Dependants in jobless couple families ;  Dependent students aged 15–24 years ;</t>
  </si>
  <si>
    <t>Proportions ;  &gt; Dependants in jobless one parent families ;</t>
  </si>
  <si>
    <t>Proportions ;  &gt; Dependants in jobless one parent families ;  Children aged 0–14 years ;</t>
  </si>
  <si>
    <t>Proportions ;  &gt; Dependants in jobless one parent families ;  &gt; Children aged 0–4 years ;</t>
  </si>
  <si>
    <t>Proportions ;  &gt; Dependants in jobless one parent families ;  &gt; Children aged 5–9 years ;</t>
  </si>
  <si>
    <t>Proportions ;  &gt; Dependants in jobless one parent families ;  &gt; Children aged 10–14 years ;</t>
  </si>
  <si>
    <t>Proportions ;  &gt; Dependants in jobless one parent families ;  Dependent students aged 15–24 years ;</t>
  </si>
  <si>
    <t>Unit</t>
  </si>
  <si>
    <t>Series Type</t>
  </si>
  <si>
    <t>Data Type</t>
  </si>
  <si>
    <t>Frequency</t>
  </si>
  <si>
    <t>Collection Month</t>
  </si>
  <si>
    <t>Series Start</t>
  </si>
  <si>
    <t>Series End</t>
  </si>
  <si>
    <t>No. Obs</t>
  </si>
  <si>
    <t>Series ID</t>
  </si>
  <si>
    <t>000</t>
  </si>
  <si>
    <t>Original</t>
  </si>
  <si>
    <t>STOCK</t>
  </si>
  <si>
    <t>A124866636L</t>
  </si>
  <si>
    <t>A124866564L</t>
  </si>
  <si>
    <t>A124866644L</t>
  </si>
  <si>
    <t>A124866652L</t>
  </si>
  <si>
    <t>A124866572L</t>
  </si>
  <si>
    <t>A124866580L</t>
  </si>
  <si>
    <t>A124866620V</t>
  </si>
  <si>
    <t>A124866540V</t>
  </si>
  <si>
    <t>A124866660L</t>
  </si>
  <si>
    <t>A124866628L</t>
  </si>
  <si>
    <t>A124866684F</t>
  </si>
  <si>
    <t>A124866548L</t>
  </si>
  <si>
    <t>A124866492L</t>
  </si>
  <si>
    <t>A124866524V</t>
  </si>
  <si>
    <t>A124866588F</t>
  </si>
  <si>
    <t>A124866532V</t>
  </si>
  <si>
    <t>A124866596F</t>
  </si>
  <si>
    <t>A124866604V</t>
  </si>
  <si>
    <t>A124866692F</t>
  </si>
  <si>
    <t>A124866500A</t>
  </si>
  <si>
    <t>A124866668F</t>
  </si>
  <si>
    <t>A124866676F</t>
  </si>
  <si>
    <t>A124866508V</t>
  </si>
  <si>
    <t>A124866556L</t>
  </si>
  <si>
    <t>A124866612V</t>
  </si>
  <si>
    <t>A124866700V</t>
  </si>
  <si>
    <t>A124866516V</t>
  </si>
  <si>
    <t>Percent</t>
  </si>
  <si>
    <t>PERCENT</t>
  </si>
  <si>
    <t>A124866637R</t>
  </si>
  <si>
    <t>A124866565R</t>
  </si>
  <si>
    <t>A124866645R</t>
  </si>
  <si>
    <t>A124866653R</t>
  </si>
  <si>
    <t>A124866573R</t>
  </si>
  <si>
    <t>A124866581R</t>
  </si>
  <si>
    <t>A124866621W</t>
  </si>
  <si>
    <t>A124866541W</t>
  </si>
  <si>
    <t>A124866661R</t>
  </si>
  <si>
    <t>A124866629R</t>
  </si>
  <si>
    <t>A124866685J</t>
  </si>
  <si>
    <t>A124866549R</t>
  </si>
  <si>
    <t>A124866493R</t>
  </si>
  <si>
    <t>A124866525W</t>
  </si>
  <si>
    <t>A124866589J</t>
  </si>
  <si>
    <t>A124866533W</t>
  </si>
  <si>
    <t>A124866597J</t>
  </si>
  <si>
    <t>A124866605W</t>
  </si>
  <si>
    <t>A124866693J</t>
  </si>
  <si>
    <t>A124866501C</t>
  </si>
  <si>
    <t>A124866669J</t>
  </si>
  <si>
    <t>A124866677J</t>
  </si>
  <si>
    <t>A124866509W</t>
  </si>
  <si>
    <t>A124866557R</t>
  </si>
  <si>
    <t>A124866613W</t>
  </si>
  <si>
    <t>A124866701W</t>
  </si>
  <si>
    <t>A124866517W</t>
  </si>
  <si>
    <t>Time Series Workbook</t>
  </si>
  <si>
    <t>6224.0.55.001 Labour Force Status of Families</t>
  </si>
  <si>
    <t>Table 4. Jobless families and their dependants</t>
  </si>
  <si>
    <t>I N Q U I R I E S</t>
  </si>
  <si>
    <t>Inquiries</t>
  </si>
  <si>
    <t>Data Item Description</t>
  </si>
  <si>
    <t>No. Obs.</t>
  </si>
  <si>
    <t>Freq.</t>
  </si>
  <si>
    <t>© Commonwealth of Australia  2021</t>
  </si>
  <si>
    <t>Varies</t>
  </si>
  <si>
    <t>3,6,9,12</t>
  </si>
  <si>
    <t>Released at 11:30 am (Canberra time) Tue 12 Oct 2021</t>
  </si>
  <si>
    <t>Contents</t>
  </si>
  <si>
    <t>Tables</t>
  </si>
  <si>
    <t>Table 4.1 - June 2021</t>
  </si>
  <si>
    <t>Table 4.2 - Time Series IDs</t>
  </si>
  <si>
    <t>Index</t>
  </si>
  <si>
    <t>Time Series Index</t>
  </si>
  <si>
    <r>
      <t xml:space="preserve">More information available from the </t>
    </r>
    <r>
      <rPr>
        <b/>
        <sz val="12"/>
        <color indexed="12"/>
        <rFont val="Arial"/>
        <family val="2"/>
      </rPr>
      <t>ABS website</t>
    </r>
  </si>
  <si>
    <t>Labour Force Status of Families, Jun 2021</t>
  </si>
  <si>
    <t>Summary</t>
  </si>
  <si>
    <t>Methodology</t>
  </si>
  <si>
    <r>
      <t xml:space="preserve">For further information about these and related statistics visit </t>
    </r>
    <r>
      <rPr>
        <sz val="8"/>
        <color rgb="FF0000FF"/>
        <rFont val="Arial"/>
        <family val="2"/>
      </rPr>
      <t>www.abs.gov.au/about/contact-us</t>
    </r>
  </si>
  <si>
    <r>
      <t xml:space="preserve">or contact the Labour Surveys Branch at </t>
    </r>
    <r>
      <rPr>
        <sz val="8"/>
        <color rgb="FF0000FF"/>
        <rFont val="Arial"/>
        <family val="2"/>
      </rPr>
      <t>labour.statistics@abs.gov.au</t>
    </r>
    <r>
      <rPr>
        <sz val="8"/>
        <color theme="1"/>
        <rFont val="Arial"/>
        <family val="2"/>
      </rPr>
      <t>.</t>
    </r>
  </si>
  <si>
    <t>Families</t>
  </si>
  <si>
    <t>Proportion of Families</t>
  </si>
  <si>
    <t>'000</t>
  </si>
  <si>
    <t>%</t>
  </si>
  <si>
    <t>JOBLESS FAMILIES</t>
  </si>
  <si>
    <t>Jobless Families</t>
  </si>
  <si>
    <t>With dependants (includes children under 15)</t>
  </si>
  <si>
    <t>With children under 15</t>
  </si>
  <si>
    <t>Jobless couple families</t>
  </si>
  <si>
    <t>Jobless one parent families</t>
  </si>
  <si>
    <t xml:space="preserve">DEPENDANTS IN JOBLESS FAMILIES </t>
  </si>
  <si>
    <t>Dependants in jobless families</t>
  </si>
  <si>
    <t>Children aged 0–14 years</t>
  </si>
  <si>
    <t>Children aged 0–4 years</t>
  </si>
  <si>
    <t>Children aged 5–9 years</t>
  </si>
  <si>
    <t>Children aged 10–14 years</t>
  </si>
  <si>
    <t>Dependent students aged 15–24 years</t>
  </si>
  <si>
    <t>Dependants in jobless couple families</t>
  </si>
  <si>
    <t>Dependants in jobless one parent families</t>
  </si>
  <si>
    <t>© Commonwealth of Australia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</si>
</sst>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yyyy"/>
    <numFmt numFmtId="165" formatCode="0.0;\-0.0;0.0;@"/>
    <numFmt numFmtId="166" formatCode="[$-C09]d\ mmmm\ yyyy;@"/>
    <numFmt numFmtId="167" formatCode="#,##0.0"/>
    <numFmt numFmtId="168" formatCode="0.0"/>
  </numFmts>
  <fonts count="35">
    <font>
      <sz val="11"/>
      <color theme="1"/>
      <name val="Calibri"/>
      <family val="2"/>
      <scheme val="minor"/>
    </font>
    <font>
      <sz val="9"/>
      <color indexed="81"/>
      <name val="Tahoma"/>
      <family val="2"/>
    </font>
    <font>
      <sz val="8"/>
      <color theme="1"/>
      <name val="Arial"/>
      <family val="2"/>
    </font>
    <font>
      <b/>
      <sz val="8"/>
      <color theme="1"/>
      <name val="Arial"/>
      <family val="2"/>
    </font>
    <font>
      <b/>
      <sz val="10"/>
      <color rgb="FFFFFFFF"/>
      <name val="Arial"/>
      <family val="2"/>
    </font>
    <font>
      <b/>
      <sz val="12"/>
      <color theme="1"/>
      <name val="Arial"/>
      <family val="2"/>
    </font>
    <font>
      <b/>
      <sz val="10"/>
      <color theme="1"/>
      <name val="Arial"/>
      <family val="2"/>
    </font>
    <font>
      <u/>
      <sz val="11"/>
      <color theme="10"/>
      <name val="Calibri"/>
      <family val="2"/>
      <scheme val="minor"/>
    </font>
    <font>
      <u/>
      <sz val="8"/>
      <color theme="10"/>
      <name val="Calibri"/>
      <family val="2"/>
      <scheme val="minor"/>
    </font>
    <font>
      <sz val="11"/>
      <color theme="1"/>
      <name val="Calibri"/>
      <family val="2"/>
      <scheme val="minor"/>
    </font>
    <font>
      <sz val="8"/>
      <name val="Arial"/>
      <family val="2"/>
    </font>
    <font>
      <sz val="10"/>
      <name val="Arial"/>
      <family val="2"/>
    </font>
    <font>
      <sz val="10"/>
      <name val="Tahoma"/>
      <family val="2"/>
    </font>
    <font>
      <sz val="11"/>
      <color theme="1"/>
      <name val="Arial"/>
      <family val="2"/>
    </font>
    <font>
      <b/>
      <sz val="12"/>
      <color rgb="FF000000"/>
      <name val="Arial"/>
      <family val="2"/>
    </font>
    <font>
      <b/>
      <sz val="8"/>
      <color rgb="FF000000"/>
      <name val="Arial"/>
      <family val="2"/>
    </font>
    <font>
      <u/>
      <sz val="10"/>
      <color indexed="12"/>
      <name val="Tahoma"/>
      <family val="2"/>
    </font>
    <font>
      <sz val="8"/>
      <color indexed="12"/>
      <name val="Arial"/>
      <family val="2"/>
    </font>
    <font>
      <sz val="8"/>
      <color rgb="FF000000"/>
      <name val="Arial"/>
      <family val="2"/>
    </font>
    <font>
      <sz val="12"/>
      <color rgb="FF000000"/>
      <name val="Arial"/>
      <family val="2"/>
    </font>
    <font>
      <b/>
      <sz val="12"/>
      <color indexed="12"/>
      <name val="Arial"/>
      <family val="2"/>
    </font>
    <font>
      <b/>
      <sz val="10"/>
      <color rgb="FF000000"/>
      <name val="Arial"/>
      <family val="2"/>
    </font>
    <font>
      <sz val="8"/>
      <color rgb="FF0000FF"/>
      <name val="Arial"/>
      <family val="2"/>
    </font>
    <font>
      <i/>
      <sz val="8"/>
      <name val="FrnkGothITC Bk BT"/>
      <family val="2"/>
    </font>
    <font>
      <b/>
      <sz val="10"/>
      <name val="Arial"/>
      <family val="2"/>
    </font>
    <font>
      <b/>
      <sz val="10"/>
      <color rgb="FFFF0000"/>
      <name val="Arial"/>
      <family val="2"/>
    </font>
    <font>
      <sz val="8"/>
      <name val="Microsoft Sans Serif"/>
      <family val="2"/>
    </font>
    <font>
      <b/>
      <sz val="8"/>
      <name val="Arial"/>
      <family val="2"/>
    </font>
    <font>
      <b/>
      <sz val="8"/>
      <color rgb="FFFF0000"/>
      <name val="Arial"/>
      <family val="2"/>
    </font>
    <font>
      <b/>
      <sz val="8"/>
      <name val="Tahoma"/>
      <family val="2"/>
    </font>
    <font>
      <b/>
      <sz val="10"/>
      <name val="Tahoma"/>
      <family val="2"/>
    </font>
    <font>
      <sz val="10"/>
      <color rgb="FFFF0000"/>
      <name val="Tahoma"/>
      <family val="2"/>
    </font>
    <font>
      <i/>
      <sz val="8"/>
      <name val="Arial"/>
      <family val="2"/>
    </font>
    <font>
      <u/>
      <sz val="8"/>
      <color indexed="12"/>
      <name val="Arial"/>
      <family val="2"/>
    </font>
    <font>
      <sz val="8"/>
      <color indexed="81"/>
      <name val="arial"/>
      <family val="2"/>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rgb="FF000000"/>
      </top>
      <bottom/>
      <diagonal/>
    </border>
    <border>
      <left/>
      <right/>
      <top style="thin">
        <color indexed="64"/>
      </top>
      <bottom style="thin">
        <color indexed="64"/>
      </bottom>
      <diagonal/>
    </border>
  </borders>
  <cellStyleXfs count="15">
    <xf numFmtId="0" fontId="0" fillId="0" borderId="0"/>
    <xf numFmtId="0" fontId="7" fillId="0" borderId="0" applyNumberFormat="0" applyFill="0" applyBorder="0" applyAlignment="0" applyProtection="0"/>
    <xf numFmtId="0" fontId="10" fillId="0" borderId="0"/>
    <xf numFmtId="0" fontId="12" fillId="0" borderId="0"/>
    <xf numFmtId="0" fontId="13" fillId="0" borderId="0"/>
    <xf numFmtId="0" fontId="16" fillId="0" borderId="0"/>
    <xf numFmtId="0" fontId="23" fillId="0" borderId="0">
      <alignment horizontal="left"/>
    </xf>
    <xf numFmtId="0" fontId="12" fillId="0" borderId="0"/>
    <xf numFmtId="0" fontId="26" fillId="0" borderId="0">
      <alignment horizontal="center"/>
    </xf>
    <xf numFmtId="0" fontId="26" fillId="0" borderId="0">
      <alignment horizontal="center" vertical="center" wrapText="1"/>
    </xf>
    <xf numFmtId="0" fontId="9" fillId="0" borderId="0"/>
    <xf numFmtId="0" fontId="10" fillId="0" borderId="0">
      <alignment horizontal="left" vertical="center" wrapText="1"/>
    </xf>
    <xf numFmtId="0" fontId="9" fillId="0" borderId="0"/>
    <xf numFmtId="0" fontId="2" fillId="0" borderId="0"/>
    <xf numFmtId="0" fontId="26" fillId="0" borderId="0">
      <alignment horizontal="right"/>
    </xf>
  </cellStyleXfs>
  <cellXfs count="90">
    <xf numFmtId="0" fontId="0" fillId="0" borderId="0" xfId="0"/>
    <xf numFmtId="0" fontId="2" fillId="0" borderId="0" xfId="0" applyFont="1" applyAlignment="1"/>
    <xf numFmtId="0" fontId="2" fillId="0" borderId="0" xfId="0" applyFont="1" applyAlignment="1">
      <alignment wrapText="1"/>
    </xf>
    <xf numFmtId="0" fontId="2" fillId="0" borderId="0" xfId="0" applyFont="1" applyAlignment="1">
      <alignment horizontal="right" wrapText="1"/>
    </xf>
    <xf numFmtId="0" fontId="3" fillId="0" borderId="0" xfId="0" applyFont="1" applyAlignment="1"/>
    <xf numFmtId="164" fontId="3" fillId="0" borderId="0" xfId="0" applyNumberFormat="1" applyFont="1" applyAlignment="1"/>
    <xf numFmtId="164" fontId="2" fillId="0" borderId="0" xfId="0" applyNumberFormat="1" applyFont="1" applyAlignment="1"/>
    <xf numFmtId="0" fontId="2" fillId="0" borderId="0" xfId="0" quotePrefix="1" applyFont="1" applyAlignment="1">
      <alignment horizontal="right"/>
    </xf>
    <xf numFmtId="0" fontId="2" fillId="0" borderId="0" xfId="0" applyFont="1" applyAlignment="1">
      <alignment horizontal="right"/>
    </xf>
    <xf numFmtId="165" fontId="2" fillId="0" borderId="0" xfId="0" applyNumberFormat="1" applyFont="1" applyAlignment="1"/>
    <xf numFmtId="164" fontId="2" fillId="0" borderId="0" xfId="0" applyNumberFormat="1" applyFont="1" applyAlignment="1">
      <alignment horizontal="left"/>
    </xf>
    <xf numFmtId="0" fontId="2" fillId="0" borderId="0" xfId="0" applyFont="1" applyAlignment="1">
      <alignment horizontal="left"/>
    </xf>
    <xf numFmtId="0" fontId="2" fillId="2" borderId="0" xfId="0" applyFont="1" applyFill="1" applyAlignment="1">
      <alignment horizontal="left"/>
    </xf>
    <xf numFmtId="0" fontId="4" fillId="2" borderId="0" xfId="0" applyFont="1" applyFill="1" applyAlignment="1">
      <alignment horizontal="left"/>
    </xf>
    <xf numFmtId="49" fontId="5" fillId="0" borderId="0" xfId="0" applyNumberFormat="1" applyFont="1" applyAlignment="1">
      <alignment horizontal="left"/>
    </xf>
    <xf numFmtId="0" fontId="6" fillId="0" borderId="0" xfId="0" applyFont="1" applyAlignment="1">
      <alignment horizontal="left"/>
    </xf>
    <xf numFmtId="0" fontId="7" fillId="0" borderId="0" xfId="1" applyAlignment="1">
      <alignment horizontal="left"/>
    </xf>
    <xf numFmtId="0" fontId="2" fillId="0" borderId="1" xfId="0" applyFont="1" applyBorder="1" applyAlignment="1">
      <alignment horizontal="left"/>
    </xf>
    <xf numFmtId="0" fontId="3" fillId="0" borderId="0" xfId="0" applyFont="1" applyAlignment="1">
      <alignment horizontal="left" wrapText="1"/>
    </xf>
    <xf numFmtId="0" fontId="8" fillId="0" borderId="0" xfId="1" applyFont="1" applyAlignment="1">
      <alignment horizontal="left"/>
    </xf>
    <xf numFmtId="0" fontId="2" fillId="0" borderId="0" xfId="0" quotePrefix="1" applyFont="1" applyAlignment="1">
      <alignment horizontal="left"/>
    </xf>
    <xf numFmtId="0" fontId="2" fillId="0" borderId="0" xfId="0" applyFont="1" applyAlignment="1">
      <alignment horizontal="left"/>
    </xf>
    <xf numFmtId="0" fontId="11" fillId="0" borderId="0" xfId="2" applyFont="1" applyAlignment="1">
      <alignment horizontal="left" vertical="center"/>
    </xf>
    <xf numFmtId="0" fontId="12" fillId="0" borderId="0" xfId="3"/>
    <xf numFmtId="0" fontId="13" fillId="0" borderId="0" xfId="4"/>
    <xf numFmtId="0" fontId="14" fillId="0" borderId="0" xfId="4" applyFont="1" applyAlignment="1">
      <alignment horizontal="left"/>
    </xf>
    <xf numFmtId="0" fontId="15" fillId="0" borderId="0" xfId="4" applyFont="1" applyAlignment="1">
      <alignment horizontal="left"/>
    </xf>
    <xf numFmtId="0" fontId="17" fillId="0" borderId="0" xfId="5" applyFont="1" applyAlignment="1">
      <alignment horizontal="center"/>
    </xf>
    <xf numFmtId="0" fontId="18" fillId="0" borderId="0" xfId="4" applyFont="1" applyAlignment="1">
      <alignment horizontal="left"/>
    </xf>
    <xf numFmtId="0" fontId="21" fillId="0" borderId="0" xfId="4" applyFont="1" applyAlignment="1">
      <alignment horizontal="left"/>
    </xf>
    <xf numFmtId="0" fontId="22" fillId="0" borderId="0" xfId="4" applyFont="1" applyAlignment="1">
      <alignment horizontal="left"/>
    </xf>
    <xf numFmtId="0" fontId="2" fillId="3" borderId="0" xfId="0" applyFont="1" applyFill="1" applyAlignment="1">
      <alignment horizontal="left"/>
    </xf>
    <xf numFmtId="0" fontId="4" fillId="2" borderId="0" xfId="0" applyFont="1" applyFill="1" applyAlignment="1">
      <alignment horizontal="left" indent="11"/>
    </xf>
    <xf numFmtId="0" fontId="11" fillId="3" borderId="0" xfId="2" applyFont="1" applyFill="1" applyAlignment="1">
      <alignment horizontal="left" vertical="center" indent="11"/>
    </xf>
    <xf numFmtId="1" fontId="25" fillId="3" borderId="1" xfId="6" applyNumberFormat="1" applyFont="1" applyFill="1" applyBorder="1" applyAlignment="1">
      <alignment horizontal="center" vertical="center" wrapText="1"/>
    </xf>
    <xf numFmtId="0" fontId="24" fillId="3" borderId="1" xfId="6" applyFont="1" applyFill="1" applyBorder="1" applyAlignment="1">
      <alignment vertical="center"/>
    </xf>
    <xf numFmtId="0" fontId="24" fillId="3" borderId="1" xfId="7" applyFont="1" applyFill="1" applyBorder="1" applyAlignment="1">
      <alignment vertical="center"/>
    </xf>
    <xf numFmtId="0" fontId="26" fillId="0" borderId="0" xfId="8">
      <alignment horizontal="center"/>
    </xf>
    <xf numFmtId="0" fontId="24" fillId="0" borderId="0" xfId="0" applyFont="1" applyAlignment="1">
      <alignment horizontal="center"/>
    </xf>
    <xf numFmtId="166" fontId="27" fillId="0" borderId="0" xfId="0" quotePrefix="1" applyNumberFormat="1" applyFont="1" applyAlignment="1">
      <alignment horizontal="center" vertical="center" wrapText="1"/>
    </xf>
    <xf numFmtId="17" fontId="27" fillId="0" borderId="0" xfId="9" quotePrefix="1" applyNumberFormat="1" applyFont="1" applyAlignment="1">
      <alignment horizontal="right" wrapText="1"/>
    </xf>
    <xf numFmtId="1" fontId="28" fillId="0" borderId="0" xfId="10" applyNumberFormat="1" applyFont="1" applyAlignment="1">
      <alignment horizontal="center"/>
    </xf>
    <xf numFmtId="0" fontId="2" fillId="0" borderId="0" xfId="10" applyFont="1" applyAlignment="1">
      <alignment horizontal="right"/>
    </xf>
    <xf numFmtId="0" fontId="10" fillId="0" borderId="0" xfId="10" applyFont="1" applyAlignment="1">
      <alignment horizontal="right"/>
    </xf>
    <xf numFmtId="0" fontId="29" fillId="0" borderId="0" xfId="7" applyFont="1" applyAlignment="1">
      <alignment horizontal="right"/>
    </xf>
    <xf numFmtId="0" fontId="12" fillId="0" borderId="0" xfId="7"/>
    <xf numFmtId="0" fontId="0" fillId="0" borderId="0" xfId="0" applyAlignment="1">
      <alignment horizontal="left" wrapText="1"/>
    </xf>
    <xf numFmtId="0" fontId="10" fillId="0" borderId="0" xfId="0" applyFont="1" applyAlignment="1">
      <alignment horizontal="right"/>
    </xf>
    <xf numFmtId="0" fontId="10" fillId="0" borderId="0" xfId="3" quotePrefix="1" applyFont="1" applyAlignment="1">
      <alignment horizontal="right"/>
    </xf>
    <xf numFmtId="0" fontId="10" fillId="0" borderId="0" xfId="3" applyFont="1" applyAlignment="1">
      <alignment horizontal="right"/>
    </xf>
    <xf numFmtId="1" fontId="28" fillId="0" borderId="0" xfId="4" quotePrefix="1" applyNumberFormat="1" applyFont="1" applyAlignment="1">
      <alignment horizontal="center"/>
    </xf>
    <xf numFmtId="0" fontId="15" fillId="0" borderId="0" xfId="4" quotePrefix="1" applyFont="1" applyAlignment="1">
      <alignment horizontal="right"/>
    </xf>
    <xf numFmtId="0" fontId="27" fillId="0" borderId="0" xfId="8" applyFont="1" applyAlignment="1">
      <alignment horizontal="left"/>
    </xf>
    <xf numFmtId="167" fontId="10" fillId="0" borderId="0" xfId="11" applyNumberFormat="1" applyAlignment="1">
      <alignment horizontal="left" vertical="center"/>
    </xf>
    <xf numFmtId="0" fontId="24" fillId="0" borderId="0" xfId="0" applyFont="1" applyAlignment="1">
      <alignment horizontal="center" wrapText="1"/>
    </xf>
    <xf numFmtId="0" fontId="25" fillId="0" borderId="0" xfId="0" applyFont="1" applyAlignment="1">
      <alignment horizontal="center" wrapText="1"/>
    </xf>
    <xf numFmtId="167" fontId="18" fillId="0" borderId="0" xfId="7" applyNumberFormat="1" applyFont="1" applyAlignment="1">
      <alignment horizontal="right"/>
    </xf>
    <xf numFmtId="1" fontId="27" fillId="0" borderId="0" xfId="11" applyNumberFormat="1" applyFont="1" applyAlignment="1">
      <alignment horizontal="center" vertical="center"/>
    </xf>
    <xf numFmtId="0" fontId="27" fillId="0" borderId="0" xfId="11" applyFont="1" applyAlignment="1">
      <alignment vertical="center"/>
    </xf>
    <xf numFmtId="0" fontId="30" fillId="0" borderId="0" xfId="7" applyFont="1"/>
    <xf numFmtId="0" fontId="11" fillId="0" borderId="0" xfId="7" applyFont="1"/>
    <xf numFmtId="168" fontId="27" fillId="0" borderId="0" xfId="0" applyNumberFormat="1" applyFont="1" applyAlignment="1">
      <alignment horizontal="left"/>
    </xf>
    <xf numFmtId="167" fontId="3" fillId="0" borderId="0" xfId="12" applyNumberFormat="1" applyFont="1"/>
    <xf numFmtId="1" fontId="28" fillId="0" borderId="0" xfId="13" applyNumberFormat="1" applyFont="1" applyAlignment="1">
      <alignment horizontal="center"/>
    </xf>
    <xf numFmtId="0" fontId="27" fillId="0" borderId="0" xfId="11" applyFont="1" applyAlignment="1">
      <alignment horizontal="center" vertical="center"/>
    </xf>
    <xf numFmtId="0" fontId="27" fillId="0" borderId="0" xfId="7" applyFont="1"/>
    <xf numFmtId="0" fontId="10" fillId="0" borderId="0" xfId="0" applyFont="1" applyAlignment="1">
      <alignment horizontal="left" indent="1"/>
    </xf>
    <xf numFmtId="167" fontId="2" fillId="0" borderId="0" xfId="12" applyNumberFormat="1" applyFont="1"/>
    <xf numFmtId="168" fontId="10" fillId="0" borderId="0" xfId="7" applyNumberFormat="1" applyFont="1"/>
    <xf numFmtId="0" fontId="31" fillId="0" borderId="0" xfId="7" applyFont="1"/>
    <xf numFmtId="0" fontId="10" fillId="0" borderId="0" xfId="0" applyFont="1" applyAlignment="1">
      <alignment horizontal="left" indent="2"/>
    </xf>
    <xf numFmtId="0" fontId="27" fillId="0" borderId="0" xfId="0" applyFont="1" applyAlignment="1">
      <alignment horizontal="center" wrapText="1"/>
    </xf>
    <xf numFmtId="0" fontId="32" fillId="0" borderId="0" xfId="0" applyFont="1" applyAlignment="1">
      <alignment horizontal="left" indent="1"/>
    </xf>
    <xf numFmtId="0" fontId="0" fillId="0" borderId="0" xfId="0" applyAlignment="1">
      <alignment horizontal="left" indent="1"/>
    </xf>
    <xf numFmtId="0" fontId="10" fillId="0" borderId="0" xfId="0" applyFont="1"/>
    <xf numFmtId="167" fontId="27" fillId="0" borderId="0" xfId="11" applyNumberFormat="1" applyFont="1" applyAlignment="1">
      <alignment horizontal="left" vertical="center"/>
    </xf>
    <xf numFmtId="167" fontId="18" fillId="0" borderId="0" xfId="7" applyNumberFormat="1" applyFont="1"/>
    <xf numFmtId="167" fontId="15" fillId="0" borderId="0" xfId="7" applyNumberFormat="1" applyFont="1"/>
    <xf numFmtId="1" fontId="28" fillId="0" borderId="0" xfId="14" applyNumberFormat="1" applyFont="1" applyAlignment="1">
      <alignment horizontal="center"/>
    </xf>
    <xf numFmtId="0" fontId="33" fillId="0" borderId="0" xfId="1" applyFont="1" applyAlignment="1" applyProtection="1">
      <alignment horizontal="left"/>
    </xf>
    <xf numFmtId="168" fontId="0" fillId="0" borderId="0" xfId="0" applyNumberFormat="1"/>
    <xf numFmtId="0" fontId="2" fillId="0" borderId="0" xfId="0" applyFont="1" applyAlignment="1">
      <alignment horizontal="left"/>
    </xf>
    <xf numFmtId="0" fontId="5" fillId="0" borderId="0" xfId="0" applyFont="1" applyAlignment="1">
      <alignment horizontal="left" vertical="top" wrapText="1"/>
    </xf>
    <xf numFmtId="0" fontId="19" fillId="0" borderId="2" xfId="4" applyFont="1" applyBorder="1" applyAlignment="1">
      <alignment horizontal="left"/>
    </xf>
    <xf numFmtId="0" fontId="14" fillId="0" borderId="0" xfId="4" applyFont="1" applyAlignment="1">
      <alignment horizontal="left"/>
    </xf>
    <xf numFmtId="0" fontId="17" fillId="0" borderId="0" xfId="5" applyFont="1"/>
    <xf numFmtId="49" fontId="5" fillId="3" borderId="0" xfId="0" applyNumberFormat="1" applyFont="1" applyFill="1" applyAlignment="1">
      <alignment horizontal="left" vertical="top" wrapText="1" indent="11"/>
    </xf>
    <xf numFmtId="0" fontId="5" fillId="3" borderId="0" xfId="0" applyFont="1" applyFill="1" applyAlignment="1">
      <alignment horizontal="left" vertical="top" wrapText="1" indent="11"/>
    </xf>
    <xf numFmtId="0" fontId="24" fillId="3" borderId="1" xfId="6" applyFont="1" applyFill="1" applyBorder="1" applyAlignment="1">
      <alignment horizontal="left" vertical="center" indent="13"/>
    </xf>
    <xf numFmtId="0" fontId="27" fillId="0" borderId="3" xfId="0" applyFont="1" applyBorder="1" applyAlignment="1">
      <alignment horizontal="center" wrapText="1"/>
    </xf>
  </cellXfs>
  <cellStyles count="15">
    <cellStyle name="Hyperlink" xfId="1" builtinId="8"/>
    <cellStyle name="Hyperlink 2" xfId="5" xr:uid="{AE6ED5EB-7DC3-4803-8BF8-4A593FE9EB6D}"/>
    <cellStyle name="Normal" xfId="0" builtinId="0"/>
    <cellStyle name="Normal 10" xfId="3" xr:uid="{102558F6-9078-49EC-99BB-11CDEFDCE8E0}"/>
    <cellStyle name="Normal 2" xfId="7" xr:uid="{A514CBB2-2511-4C8E-AD84-69ED1590DF8E}"/>
    <cellStyle name="Normal 2 2" xfId="10" xr:uid="{C536C159-24C4-49E1-80FF-0DA53CD6152D}"/>
    <cellStyle name="Normal 2 4" xfId="4" xr:uid="{8180D020-62BD-4BC7-BAAB-7830A4B9E068}"/>
    <cellStyle name="Normal 3" xfId="12" xr:uid="{41A45F25-28CC-4815-9E8A-96825EFAA19B}"/>
    <cellStyle name="Normal 3 5 4" xfId="2" xr:uid="{39E9B545-9BE1-4EF1-AE9C-510C035F831C}"/>
    <cellStyle name="Normal 30" xfId="13" xr:uid="{2B1AD20E-B124-41AB-910D-9B88AB1A9662}"/>
    <cellStyle name="Style1" xfId="6" xr:uid="{C3F045D3-455F-4E48-9663-77FCD66298D6}"/>
    <cellStyle name="Style4" xfId="8" xr:uid="{67861F43-7EFC-41A2-88B1-66093B213352}"/>
    <cellStyle name="Style5" xfId="9" xr:uid="{F0D35422-B4ED-49FB-9EC4-A667A7B99B48}"/>
    <cellStyle name="Style8 2" xfId="14" xr:uid="{4699A667-E4DD-4C9E-9764-B30DD2582EB6}"/>
    <cellStyle name="Style9" xfId="11" xr:uid="{62220425-32CF-46C7-AEEC-DA9BBAEDF4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1171575</xdr:colOff>
      <xdr:row>5</xdr:row>
      <xdr:rowOff>95250</xdr:rowOff>
    </xdr:to>
    <xdr:pic>
      <xdr:nvPicPr>
        <xdr:cNvPr id="2" name="Picture 1">
          <a:extLst>
            <a:ext uri="{FF2B5EF4-FFF2-40B4-BE49-F238E27FC236}">
              <a16:creationId xmlns:a16="http://schemas.microsoft.com/office/drawing/2014/main" id="{8D57A6F8-7173-4354-AD32-786A7A2A94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1430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971550</xdr:colOff>
      <xdr:row>5</xdr:row>
      <xdr:rowOff>190500</xdr:rowOff>
    </xdr:to>
    <xdr:pic>
      <xdr:nvPicPr>
        <xdr:cNvPr id="2" name="Picture 1">
          <a:extLst>
            <a:ext uri="{FF2B5EF4-FFF2-40B4-BE49-F238E27FC236}">
              <a16:creationId xmlns:a16="http://schemas.microsoft.com/office/drawing/2014/main" id="{360E687F-71A3-4CCE-8DAA-7C276DEF1C8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1430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971550</xdr:colOff>
      <xdr:row>5</xdr:row>
      <xdr:rowOff>190500</xdr:rowOff>
    </xdr:to>
    <xdr:pic>
      <xdr:nvPicPr>
        <xdr:cNvPr id="2" name="Picture 1">
          <a:extLst>
            <a:ext uri="{FF2B5EF4-FFF2-40B4-BE49-F238E27FC236}">
              <a16:creationId xmlns:a16="http://schemas.microsoft.com/office/drawing/2014/main" id="{A089CC5E-AB19-4E61-9EAC-F325A82BFE6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1430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1171575</xdr:colOff>
      <xdr:row>6</xdr:row>
      <xdr:rowOff>28575</xdr:rowOff>
    </xdr:to>
    <xdr:pic>
      <xdr:nvPicPr>
        <xdr:cNvPr id="3074" name="Picture 1">
          <a:extLst>
            <a:ext uri="{FF2B5EF4-FFF2-40B4-BE49-F238E27FC236}">
              <a16:creationId xmlns:a16="http://schemas.microsoft.com/office/drawing/2014/main" id="{73CCBCBF-960D-4185-9D40-2DD4732F56C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1430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bs.gov.au/about/contact-us" TargetMode="External"/><Relationship Id="rId3" Type="http://schemas.openxmlformats.org/officeDocument/2006/relationships/hyperlink" Target="http://www.abs.gov.au/ausstats/abs@.nsf/exnote/6333.0" TargetMode="External"/><Relationship Id="rId7" Type="http://schemas.openxmlformats.org/officeDocument/2006/relationships/hyperlink" Target="mailto:labour.statistics@abs.gov.au"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labour-force-status-families-methodology/jun-2021" TargetMode="External"/><Relationship Id="rId5" Type="http://schemas.openxmlformats.org/officeDocument/2006/relationships/hyperlink" Target="https://www.abs.gov.au/statistics/labour/employment-and-unemployment/labour-force-status-families/latest-release" TargetMode="External"/><Relationship Id="rId10" Type="http://schemas.openxmlformats.org/officeDocument/2006/relationships/drawing" Target="../drawings/drawing1.xml"/><Relationship Id="rId4" Type="http://schemas.openxmlformats.org/officeDocument/2006/relationships/hyperlink" Target="http://www.abs.gov.au/ausstats/abs@.nsf/mf/6333.0"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17D8-83B4-4385-80AD-B92AB138EB17}">
  <dimension ref="A1:L26"/>
  <sheetViews>
    <sheetView showGridLines="0" tabSelected="1" workbookViewId="0">
      <pane ySplit="7" topLeftCell="A8" activePane="bottomLeft" state="frozen"/>
      <selection activeCell="B61" sqref="B61"/>
      <selection pane="bottomLeft"/>
    </sheetView>
  </sheetViews>
  <sheetFormatPr defaultColWidth="7.7109375" defaultRowHeight="15" customHeight="1"/>
  <cols>
    <col min="1" max="1" width="17.85546875" customWidth="1"/>
    <col min="2" max="2" width="9.140625" customWidth="1"/>
    <col min="3" max="3" width="98.85546875" customWidth="1"/>
    <col min="5" max="5" width="11" bestFit="1" customWidth="1"/>
    <col min="12" max="12" width="7.7109375" customWidth="1"/>
    <col min="26" max="26" width="7.7109375" customWidth="1"/>
  </cols>
  <sheetData>
    <row r="1" spans="1:12">
      <c r="A1" s="21"/>
      <c r="B1" s="21"/>
      <c r="C1" s="21"/>
      <c r="D1" s="21"/>
      <c r="E1" s="21"/>
    </row>
    <row r="2" spans="1:12">
      <c r="A2" s="21"/>
      <c r="B2" s="13" t="s">
        <v>122</v>
      </c>
      <c r="C2" s="12"/>
      <c r="D2" s="12"/>
      <c r="E2" s="12"/>
    </row>
    <row r="3" spans="1:12" ht="12" customHeight="1">
      <c r="A3" s="21"/>
      <c r="B3" s="12"/>
      <c r="C3" s="12"/>
      <c r="D3" s="12"/>
      <c r="E3" s="12"/>
    </row>
    <row r="4" spans="1:12">
      <c r="A4" s="21"/>
      <c r="B4" s="12"/>
      <c r="C4" s="12"/>
      <c r="D4" s="12"/>
      <c r="E4" s="12"/>
    </row>
    <row r="5" spans="1:12" ht="15.75">
      <c r="A5" s="21"/>
      <c r="B5" s="14" t="s">
        <v>123</v>
      </c>
      <c r="C5" s="21"/>
      <c r="D5" s="21"/>
      <c r="E5" s="21"/>
      <c r="F5" s="21"/>
      <c r="G5" s="21"/>
      <c r="H5" s="21"/>
      <c r="I5" s="21"/>
      <c r="J5" s="21"/>
      <c r="K5" s="21"/>
      <c r="L5" s="21"/>
    </row>
    <row r="6" spans="1:12" ht="15.75" customHeight="1">
      <c r="A6" s="21"/>
      <c r="B6" s="82" t="s">
        <v>124</v>
      </c>
      <c r="C6" s="82"/>
      <c r="D6" s="82"/>
      <c r="E6" s="82"/>
      <c r="F6" s="82"/>
      <c r="G6" s="82"/>
      <c r="H6" s="82"/>
      <c r="I6" s="82"/>
      <c r="J6" s="82"/>
      <c r="K6" s="82"/>
      <c r="L6" s="82"/>
    </row>
    <row r="7" spans="1:12" ht="15.75" customHeight="1">
      <c r="A7" s="21"/>
      <c r="B7" s="22" t="s">
        <v>133</v>
      </c>
      <c r="C7" s="21"/>
      <c r="D7" s="21"/>
      <c r="E7" s="21"/>
    </row>
    <row r="8" spans="1:12">
      <c r="A8" s="23"/>
      <c r="B8" s="23"/>
      <c r="C8" s="23"/>
      <c r="D8" s="21"/>
      <c r="E8" s="21"/>
    </row>
    <row r="9" spans="1:12" ht="15.75">
      <c r="A9" s="24"/>
      <c r="B9" s="25" t="s">
        <v>134</v>
      </c>
      <c r="C9" s="24"/>
      <c r="D9" s="21"/>
      <c r="E9" s="21"/>
    </row>
    <row r="10" spans="1:12">
      <c r="A10" s="24"/>
      <c r="B10" s="26" t="s">
        <v>135</v>
      </c>
      <c r="C10" s="24"/>
      <c r="D10" s="21"/>
      <c r="E10" s="21"/>
    </row>
    <row r="11" spans="1:12">
      <c r="A11" s="24"/>
      <c r="B11" s="27">
        <v>4.0999999999999996</v>
      </c>
      <c r="C11" s="28" t="s">
        <v>136</v>
      </c>
      <c r="D11" s="21"/>
      <c r="E11" s="21"/>
    </row>
    <row r="12" spans="1:12">
      <c r="A12" s="24"/>
      <c r="B12" s="27">
        <v>4.2</v>
      </c>
      <c r="C12" s="28" t="s">
        <v>137</v>
      </c>
      <c r="D12" s="21"/>
      <c r="E12" s="21"/>
    </row>
    <row r="13" spans="1:12">
      <c r="A13" s="24"/>
      <c r="B13" s="27" t="s">
        <v>138</v>
      </c>
      <c r="C13" s="28" t="s">
        <v>139</v>
      </c>
      <c r="D13" s="21"/>
      <c r="E13" s="21"/>
    </row>
    <row r="14" spans="1:12">
      <c r="A14" s="23"/>
      <c r="B14" s="23"/>
      <c r="C14" s="23"/>
      <c r="D14" s="21"/>
      <c r="E14" s="21"/>
    </row>
    <row r="15" spans="1:12" ht="15.75">
      <c r="A15" s="24"/>
      <c r="B15" s="83"/>
      <c r="C15" s="83"/>
      <c r="D15" s="21"/>
      <c r="E15" s="21"/>
    </row>
    <row r="16" spans="1:12" ht="15.75">
      <c r="A16" s="24"/>
      <c r="B16" s="84" t="s">
        <v>140</v>
      </c>
      <c r="C16" s="84"/>
      <c r="D16" s="21"/>
      <c r="E16" s="21"/>
    </row>
    <row r="17" spans="1:5">
      <c r="A17" s="23"/>
      <c r="B17" s="23"/>
      <c r="C17" s="23"/>
      <c r="D17" s="21"/>
      <c r="E17" s="21"/>
    </row>
    <row r="18" spans="1:5">
      <c r="A18" s="24"/>
      <c r="B18" s="29" t="s">
        <v>141</v>
      </c>
      <c r="C18" s="24"/>
      <c r="D18" s="21"/>
      <c r="E18" s="21"/>
    </row>
    <row r="19" spans="1:5">
      <c r="A19" s="24"/>
      <c r="B19" s="85" t="s">
        <v>142</v>
      </c>
      <c r="C19" s="85"/>
      <c r="D19" s="21"/>
      <c r="E19" s="21"/>
    </row>
    <row r="20" spans="1:5">
      <c r="A20" s="24"/>
      <c r="B20" s="85" t="s">
        <v>143</v>
      </c>
      <c r="C20" s="85"/>
      <c r="D20" s="21"/>
      <c r="E20" s="21"/>
    </row>
    <row r="21" spans="1:5">
      <c r="A21" s="23"/>
      <c r="B21" s="23"/>
      <c r="C21" s="23"/>
      <c r="D21" s="21"/>
      <c r="E21" s="21"/>
    </row>
    <row r="22" spans="1:5">
      <c r="A22" s="23"/>
      <c r="B22" s="15" t="s">
        <v>125</v>
      </c>
      <c r="C22" s="21"/>
      <c r="D22" s="21"/>
      <c r="E22" s="21"/>
    </row>
    <row r="23" spans="1:5">
      <c r="A23" s="23"/>
      <c r="B23" s="81" t="s">
        <v>144</v>
      </c>
      <c r="C23" s="81"/>
      <c r="D23" s="81"/>
      <c r="E23" s="81"/>
    </row>
    <row r="24" spans="1:5">
      <c r="A24" s="23"/>
      <c r="B24" s="81" t="s">
        <v>145</v>
      </c>
      <c r="C24" s="81"/>
      <c r="D24" s="81"/>
      <c r="E24" s="81"/>
    </row>
    <row r="25" spans="1:5">
      <c r="A25" s="23"/>
      <c r="B25" s="23"/>
      <c r="C25" s="23"/>
      <c r="D25" s="21"/>
      <c r="E25" s="21"/>
    </row>
    <row r="26" spans="1:5">
      <c r="A26" s="23"/>
      <c r="B26" s="30" t="str">
        <f ca="1">"© Commonwealth of Australia "&amp;YEAR(TODAY())</f>
        <v>© Commonwealth of Australia 2021</v>
      </c>
      <c r="C26" s="24"/>
      <c r="D26" s="21"/>
      <c r="E26" s="21"/>
    </row>
  </sheetData>
  <mergeCells count="7">
    <mergeCell ref="B24:E24"/>
    <mergeCell ref="B6:L6"/>
    <mergeCell ref="B15:C15"/>
    <mergeCell ref="B16:C16"/>
    <mergeCell ref="B19:C19"/>
    <mergeCell ref="B20:C20"/>
    <mergeCell ref="B23:E23"/>
  </mergeCells>
  <hyperlinks>
    <hyperlink ref="B16" r:id="rId1" xr:uid="{B31EFAE8-E0CA-4C0A-BF9B-0590BAA9B63F}"/>
    <hyperlink ref="B26" r:id="rId2" display="© Commonwealth of Australia 2015" xr:uid="{793E21EF-168E-43CE-9E14-C57391B6A5C7}"/>
    <hyperlink ref="B20" r:id="rId3" display="Explanatory Notes" xr:uid="{67B1E953-5DEB-4351-8879-0A2207ED0074}"/>
    <hyperlink ref="B19" r:id="rId4" xr:uid="{1CC2B82E-4346-4700-8723-085C718B700C}"/>
    <hyperlink ref="B19:C19" r:id="rId5" display="Summary" xr:uid="{9429257F-95E9-4900-BEB3-8A57BA2BBA5F}"/>
    <hyperlink ref="B20:C20" r:id="rId6" display="Methodology" xr:uid="{573E2322-9A2D-44DF-9AAB-A97EE5D7AC64}"/>
    <hyperlink ref="B24" r:id="rId7" display="or the Labour Surveys Branch at labour.statistics@abs.gov.au." xr:uid="{48BE9B38-0352-40B5-A45F-F04619251BAD}"/>
    <hyperlink ref="B23:E23" r:id="rId8" display="For further information about these and related statistics visit www.abs.gov.au/about/contact-us" xr:uid="{33CFF744-81EC-46F1-BBA6-A8DE91C088A2}"/>
    <hyperlink ref="B12" location="'Table 4.2'!A1" display="'Table 4.2'!A1" xr:uid="{1C57AC4B-3C32-4C14-9BC1-0A4059F1E9B7}"/>
    <hyperlink ref="B13" location="Index!A12" display="Index" xr:uid="{6B6A1102-D4BA-4DAA-B6B7-26F7E57FFE17}"/>
    <hyperlink ref="B11" location="'Table 4.1'!A1" display="'Table 4.1'!A1" xr:uid="{BCA5CCA4-320A-4BDF-83E0-225931E92FF5}"/>
  </hyperlinks>
  <pageMargins left="0.7" right="0.7" top="0.75" bottom="0.75" header="0.3" footer="0.3"/>
  <pageSetup paperSize="9" orientation="portrait" r:id="rId9"/>
  <headerFooter>
    <oddHeader>&amp;C&amp;"Calibri"&amp;10&amp;KFF0000OFFICIAL: Census and Statistics Act&amp;1#</oddHeader>
    <oddFooter>&amp;C&amp;1#&amp;"Calibri"&amp;10&amp;KFF0000OFFICIAL: Census and Statistics Act</oddFooter>
  </headerFooter>
  <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ADA3-CC65-4A59-87D1-B81CB8628955}">
  <sheetPr>
    <pageSetUpPr fitToPage="1"/>
  </sheetPr>
  <dimension ref="A1:L50"/>
  <sheetViews>
    <sheetView zoomScaleNormal="100" workbookViewId="0">
      <pane ySplit="10" topLeftCell="A11" activePane="bottomLeft" state="frozen"/>
      <selection activeCell="B61" sqref="B61"/>
      <selection pane="bottomLeft" activeCell="C12" sqref="C12"/>
    </sheetView>
  </sheetViews>
  <sheetFormatPr defaultRowHeight="15" customHeight="1"/>
  <cols>
    <col min="1" max="1" width="3" customWidth="1"/>
    <col min="2" max="2" width="77" bestFit="1" customWidth="1"/>
    <col min="3" max="10" width="12.5703125" customWidth="1"/>
    <col min="11" max="11" width="13.7109375" customWidth="1"/>
    <col min="12" max="12" width="13.42578125" customWidth="1"/>
    <col min="233" max="244" width="9.140625" customWidth="1"/>
    <col min="248" max="248" width="9.140625" customWidth="1"/>
    <col min="489" max="500" width="9.140625" customWidth="1"/>
    <col min="504" max="504" width="9.140625" customWidth="1"/>
    <col min="745" max="756" width="9.140625" customWidth="1"/>
    <col min="760" max="760" width="9.140625" customWidth="1"/>
    <col min="1001" max="1012" width="9.140625" customWidth="1"/>
    <col min="1016" max="1016" width="9.140625" customWidth="1"/>
    <col min="1257" max="1268" width="9.140625" customWidth="1"/>
    <col min="1272" max="1272" width="9.140625" customWidth="1"/>
    <col min="1513" max="1524" width="9.140625" customWidth="1"/>
    <col min="1528" max="1528" width="9.140625" customWidth="1"/>
    <col min="1769" max="1780" width="9.140625" customWidth="1"/>
    <col min="1784" max="1784" width="9.140625" customWidth="1"/>
    <col min="2025" max="2036" width="9.140625" customWidth="1"/>
    <col min="2040" max="2040" width="9.140625" customWidth="1"/>
    <col min="2281" max="2292" width="9.140625" customWidth="1"/>
    <col min="2296" max="2296" width="9.140625" customWidth="1"/>
    <col min="2537" max="2548" width="9.140625" customWidth="1"/>
    <col min="2552" max="2552" width="9.140625" customWidth="1"/>
    <col min="2793" max="2804" width="9.140625" customWidth="1"/>
    <col min="2808" max="2808" width="9.140625" customWidth="1"/>
    <col min="3049" max="3060" width="9.140625" customWidth="1"/>
    <col min="3064" max="3064" width="9.140625" customWidth="1"/>
    <col min="3305" max="3316" width="9.140625" customWidth="1"/>
    <col min="3320" max="3320" width="9.140625" customWidth="1"/>
    <col min="3561" max="3572" width="9.140625" customWidth="1"/>
    <col min="3576" max="3576" width="9.140625" customWidth="1"/>
    <col min="3817" max="3828" width="9.140625" customWidth="1"/>
    <col min="3832" max="3832" width="9.140625" customWidth="1"/>
    <col min="4073" max="4084" width="9.140625" customWidth="1"/>
    <col min="4088" max="4088" width="9.140625" customWidth="1"/>
    <col min="4329" max="4340" width="9.140625" customWidth="1"/>
    <col min="4344" max="4344" width="9.140625" customWidth="1"/>
    <col min="4585" max="4596" width="9.140625" customWidth="1"/>
    <col min="4600" max="4600" width="9.140625" customWidth="1"/>
    <col min="4841" max="4852" width="9.140625" customWidth="1"/>
    <col min="4856" max="4856" width="9.140625" customWidth="1"/>
    <col min="5097" max="5108" width="9.140625" customWidth="1"/>
    <col min="5112" max="5112" width="9.140625" customWidth="1"/>
    <col min="5353" max="5364" width="9.140625" customWidth="1"/>
    <col min="5368" max="5368" width="9.140625" customWidth="1"/>
    <col min="5609" max="5620" width="9.140625" customWidth="1"/>
    <col min="5624" max="5624" width="9.140625" customWidth="1"/>
    <col min="5865" max="5876" width="9.140625" customWidth="1"/>
    <col min="5880" max="5880" width="9.140625" customWidth="1"/>
    <col min="6121" max="6132" width="9.140625" customWidth="1"/>
    <col min="6136" max="6136" width="9.140625" customWidth="1"/>
    <col min="6377" max="6388" width="9.140625" customWidth="1"/>
    <col min="6392" max="6392" width="9.140625" customWidth="1"/>
    <col min="6633" max="6644" width="9.140625" customWidth="1"/>
    <col min="6648" max="6648" width="9.140625" customWidth="1"/>
    <col min="6889" max="6900" width="9.140625" customWidth="1"/>
    <col min="6904" max="6904" width="9.140625" customWidth="1"/>
    <col min="7145" max="7156" width="9.140625" customWidth="1"/>
    <col min="7160" max="7160" width="9.140625" customWidth="1"/>
    <col min="7401" max="7412" width="9.140625" customWidth="1"/>
    <col min="7416" max="7416" width="9.140625" customWidth="1"/>
    <col min="7657" max="7668" width="9.140625" customWidth="1"/>
    <col min="7672" max="7672" width="9.140625" customWidth="1"/>
    <col min="7913" max="7924" width="9.140625" customWidth="1"/>
    <col min="7928" max="7928" width="9.140625" customWidth="1"/>
    <col min="8169" max="8180" width="9.140625" customWidth="1"/>
    <col min="8184" max="8184" width="9.140625" customWidth="1"/>
    <col min="8425" max="8436" width="9.140625" customWidth="1"/>
    <col min="8440" max="8440" width="9.140625" customWidth="1"/>
    <col min="8681" max="8692" width="9.140625" customWidth="1"/>
    <col min="8696" max="8696" width="9.140625" customWidth="1"/>
    <col min="8937" max="8948" width="9.140625" customWidth="1"/>
    <col min="8952" max="8952" width="9.140625" customWidth="1"/>
    <col min="9193" max="9204" width="9.140625" customWidth="1"/>
    <col min="9208" max="9208" width="9.140625" customWidth="1"/>
    <col min="9449" max="9460" width="9.140625" customWidth="1"/>
    <col min="9464" max="9464" width="9.140625" customWidth="1"/>
    <col min="9705" max="9716" width="9.140625" customWidth="1"/>
    <col min="9720" max="9720" width="9.140625" customWidth="1"/>
    <col min="9961" max="9972" width="9.140625" customWidth="1"/>
    <col min="9976" max="9976" width="9.140625" customWidth="1"/>
    <col min="10217" max="10228" width="9.140625" customWidth="1"/>
    <col min="10232" max="10232" width="9.140625" customWidth="1"/>
    <col min="10473" max="10484" width="9.140625" customWidth="1"/>
    <col min="10488" max="10488" width="9.140625" customWidth="1"/>
    <col min="10729" max="10740" width="9.140625" customWidth="1"/>
    <col min="10744" max="10744" width="9.140625" customWidth="1"/>
    <col min="10985" max="10996" width="9.140625" customWidth="1"/>
    <col min="11000" max="11000" width="9.140625" customWidth="1"/>
    <col min="11241" max="11252" width="9.140625" customWidth="1"/>
    <col min="11256" max="11256" width="9.140625" customWidth="1"/>
    <col min="11497" max="11508" width="9.140625" customWidth="1"/>
    <col min="11512" max="11512" width="9.140625" customWidth="1"/>
    <col min="11753" max="11764" width="9.140625" customWidth="1"/>
    <col min="11768" max="11768" width="9.140625" customWidth="1"/>
    <col min="12009" max="12020" width="9.140625" customWidth="1"/>
    <col min="12024" max="12024" width="9.140625" customWidth="1"/>
    <col min="12265" max="12276" width="9.140625" customWidth="1"/>
    <col min="12280" max="12280" width="9.140625" customWidth="1"/>
    <col min="12521" max="12532" width="9.140625" customWidth="1"/>
    <col min="12536" max="12536" width="9.140625" customWidth="1"/>
    <col min="12777" max="12788" width="9.140625" customWidth="1"/>
    <col min="12792" max="12792" width="9.140625" customWidth="1"/>
    <col min="13033" max="13044" width="9.140625" customWidth="1"/>
    <col min="13048" max="13048" width="9.140625" customWidth="1"/>
    <col min="13289" max="13300" width="9.140625" customWidth="1"/>
    <col min="13304" max="13304" width="9.140625" customWidth="1"/>
    <col min="13545" max="13556" width="9.140625" customWidth="1"/>
    <col min="13560" max="13560" width="9.140625" customWidth="1"/>
    <col min="13801" max="13812" width="9.140625" customWidth="1"/>
    <col min="13816" max="13816" width="9.140625" customWidth="1"/>
    <col min="14057" max="14068" width="9.140625" customWidth="1"/>
    <col min="14072" max="14072" width="9.140625" customWidth="1"/>
    <col min="14313" max="14324" width="9.140625" customWidth="1"/>
    <col min="14328" max="14328" width="9.140625" customWidth="1"/>
    <col min="14569" max="14580" width="9.140625" customWidth="1"/>
    <col min="14584" max="14584" width="9.140625" customWidth="1"/>
    <col min="14825" max="14836" width="9.140625" customWidth="1"/>
    <col min="14840" max="14840" width="9.140625" customWidth="1"/>
    <col min="15081" max="15092" width="9.140625" customWidth="1"/>
    <col min="15096" max="15096" width="9.140625" customWidth="1"/>
    <col min="15337" max="15348" width="9.140625" customWidth="1"/>
    <col min="15352" max="15352" width="9.140625" customWidth="1"/>
    <col min="15593" max="15604" width="9.140625" customWidth="1"/>
    <col min="15608" max="15608" width="9.140625" customWidth="1"/>
    <col min="15849" max="15860" width="9.140625" customWidth="1"/>
    <col min="15864" max="15864" width="9.140625" customWidth="1"/>
    <col min="16105" max="16116" width="9.140625" customWidth="1"/>
    <col min="16120" max="16120" width="9.140625" customWidth="1"/>
  </cols>
  <sheetData>
    <row r="1" spans="1:12" ht="11.25" customHeight="1">
      <c r="A1" s="31"/>
      <c r="B1" s="31"/>
      <c r="C1" s="31"/>
      <c r="D1" s="31"/>
      <c r="E1" s="31"/>
      <c r="F1" s="31"/>
      <c r="G1" s="31"/>
      <c r="H1" s="31"/>
      <c r="I1" s="31"/>
      <c r="J1" s="31"/>
      <c r="K1" s="31"/>
      <c r="L1" s="31"/>
    </row>
    <row r="2" spans="1:12" ht="15.95" customHeight="1">
      <c r="A2" s="21"/>
      <c r="B2" s="32" t="s">
        <v>122</v>
      </c>
      <c r="C2" s="12"/>
      <c r="D2" s="12"/>
      <c r="E2" s="12"/>
      <c r="F2" s="12"/>
      <c r="G2" s="12"/>
      <c r="H2" s="12"/>
      <c r="I2" s="12"/>
      <c r="J2" s="12"/>
      <c r="K2" s="12"/>
      <c r="L2" s="12"/>
    </row>
    <row r="3" spans="1:12" ht="11.25" customHeight="1">
      <c r="A3" s="21"/>
      <c r="B3" s="12"/>
      <c r="C3" s="12"/>
      <c r="D3" s="12"/>
      <c r="E3" s="12"/>
      <c r="F3" s="12"/>
      <c r="G3" s="12"/>
      <c r="H3" s="12"/>
      <c r="I3" s="12"/>
      <c r="J3" s="12"/>
      <c r="K3" s="12"/>
      <c r="L3" s="12"/>
    </row>
    <row r="4" spans="1:12" ht="11.25" customHeight="1">
      <c r="A4" s="21"/>
      <c r="B4" s="12"/>
      <c r="C4" s="12"/>
      <c r="D4" s="12"/>
      <c r="E4" s="12"/>
      <c r="F4" s="12"/>
      <c r="G4" s="12"/>
      <c r="H4" s="12"/>
      <c r="I4" s="12"/>
      <c r="J4" s="12"/>
      <c r="K4" s="12"/>
      <c r="L4" s="12"/>
    </row>
    <row r="5" spans="1:12" ht="15.95" customHeight="1">
      <c r="A5" s="31"/>
      <c r="B5" s="86" t="str">
        <f>Contents!B5</f>
        <v>6224.0.55.001 Labour Force Status of Families</v>
      </c>
      <c r="C5" s="87"/>
      <c r="D5" s="87"/>
      <c r="E5" s="87"/>
      <c r="F5" s="87"/>
      <c r="G5" s="87"/>
      <c r="H5" s="87"/>
      <c r="I5" s="87"/>
      <c r="J5" s="87"/>
      <c r="K5" s="87"/>
      <c r="L5" s="87"/>
    </row>
    <row r="6" spans="1:12" ht="15.95" customHeight="1">
      <c r="A6" s="31"/>
      <c r="B6" s="87" t="str">
        <f>Contents!B6</f>
        <v>Table 4. Jobless families and their dependants</v>
      </c>
      <c r="C6" s="87"/>
      <c r="D6" s="87"/>
      <c r="E6" s="87"/>
      <c r="F6" s="87"/>
      <c r="G6" s="87"/>
      <c r="H6" s="87"/>
      <c r="I6" s="87"/>
      <c r="J6" s="87"/>
      <c r="K6" s="87"/>
      <c r="L6" s="87"/>
    </row>
    <row r="7" spans="1:12" ht="15.95" customHeight="1">
      <c r="A7" s="31"/>
      <c r="B7" s="33" t="str">
        <f>Contents!B7</f>
        <v>Released at 11:30 am (Canberra time) Tue 12 Oct 2021</v>
      </c>
      <c r="C7" s="31"/>
      <c r="D7" s="31"/>
      <c r="E7" s="31"/>
      <c r="F7" s="31"/>
      <c r="G7" s="31"/>
      <c r="H7" s="31"/>
      <c r="I7" s="31"/>
      <c r="J7" s="31"/>
      <c r="K7" s="31"/>
      <c r="L7" s="31"/>
    </row>
    <row r="8" spans="1:12" ht="15.75" customHeight="1">
      <c r="A8" s="88" t="str">
        <f>Contents!C11</f>
        <v>Table 4.1 - June 2021</v>
      </c>
      <c r="B8" s="88"/>
      <c r="C8" s="88"/>
      <c r="D8" s="88"/>
      <c r="E8" s="88"/>
      <c r="F8" s="88"/>
      <c r="G8" s="88"/>
      <c r="H8" s="88"/>
      <c r="I8" s="34"/>
      <c r="J8" s="35"/>
      <c r="K8" s="36"/>
      <c r="L8" s="36"/>
    </row>
    <row r="9" spans="1:12" ht="22.5">
      <c r="A9" s="37"/>
      <c r="B9" s="38"/>
      <c r="C9" s="39" t="s">
        <v>146</v>
      </c>
      <c r="D9" s="39" t="s">
        <v>147</v>
      </c>
      <c r="E9" s="40"/>
      <c r="F9" s="41"/>
      <c r="G9" s="42"/>
      <c r="H9" s="43"/>
      <c r="I9" s="44"/>
      <c r="J9" s="45"/>
      <c r="K9" s="45"/>
      <c r="L9" s="45"/>
    </row>
    <row r="10" spans="1:12">
      <c r="A10" s="37"/>
      <c r="B10" s="46"/>
      <c r="C10" s="47" t="s">
        <v>148</v>
      </c>
      <c r="D10" s="48" t="s">
        <v>149</v>
      </c>
      <c r="E10" s="49"/>
      <c r="F10" s="50"/>
      <c r="G10" s="51"/>
      <c r="H10" s="51"/>
      <c r="I10" s="51"/>
      <c r="J10" s="45"/>
      <c r="K10" s="45"/>
      <c r="L10" s="45"/>
    </row>
    <row r="11" spans="1:12" ht="15" customHeight="1">
      <c r="A11" s="52"/>
      <c r="B11" s="89" t="s">
        <v>150</v>
      </c>
      <c r="C11" s="89"/>
      <c r="D11" s="89"/>
      <c r="F11" s="50"/>
      <c r="G11" s="51"/>
      <c r="H11" s="51"/>
      <c r="I11" s="51"/>
      <c r="J11" s="45"/>
      <c r="K11" s="45"/>
      <c r="L11" s="45"/>
    </row>
    <row r="12" spans="1:12">
      <c r="A12" s="53"/>
      <c r="B12" s="54"/>
      <c r="C12" s="55"/>
      <c r="D12" s="56"/>
      <c r="F12" s="57"/>
      <c r="G12" s="58"/>
      <c r="H12" s="58"/>
      <c r="I12" s="58"/>
      <c r="J12" s="59"/>
      <c r="K12" s="59"/>
      <c r="L12" s="59"/>
    </row>
    <row r="13" spans="1:12">
      <c r="A13" s="60"/>
      <c r="B13" s="61" t="s">
        <v>151</v>
      </c>
      <c r="C13" s="62">
        <f>A124866636L_Latest</f>
        <v>1417.9059999999999</v>
      </c>
      <c r="D13" s="62">
        <f>A124866637R_Latest</f>
        <v>19.46</v>
      </c>
      <c r="F13" s="63"/>
      <c r="G13" s="64"/>
      <c r="H13" s="65"/>
      <c r="I13" s="65"/>
      <c r="J13" s="65"/>
      <c r="K13" s="65"/>
      <c r="L13" s="65"/>
    </row>
    <row r="14" spans="1:12">
      <c r="A14" s="60"/>
      <c r="B14" s="66" t="s">
        <v>152</v>
      </c>
      <c r="C14" s="67">
        <f>A124866564L_Latest</f>
        <v>282.988</v>
      </c>
      <c r="D14" s="67">
        <f>A124866565R_Latest</f>
        <v>8.5399999999999991</v>
      </c>
      <c r="F14" s="63"/>
      <c r="G14" s="68"/>
      <c r="H14" s="68"/>
      <c r="I14" s="68"/>
      <c r="J14" s="69"/>
      <c r="K14" s="69"/>
      <c r="L14" s="69"/>
    </row>
    <row r="15" spans="1:12">
      <c r="A15" s="60"/>
      <c r="B15" s="70" t="s">
        <v>153</v>
      </c>
      <c r="C15" s="67">
        <f>A124866644L_Latest</f>
        <v>250.88800000000001</v>
      </c>
      <c r="D15" s="67">
        <f>A124866645R_Latest</f>
        <v>9.3409999999999993</v>
      </c>
      <c r="F15" s="63"/>
      <c r="G15" s="68"/>
      <c r="H15" s="68"/>
      <c r="I15" s="68"/>
      <c r="J15" s="45"/>
      <c r="K15" s="45"/>
      <c r="L15" s="45"/>
    </row>
    <row r="16" spans="1:12">
      <c r="A16" s="60"/>
      <c r="B16" s="71"/>
      <c r="C16" s="67"/>
      <c r="D16" s="56"/>
      <c r="F16" s="63"/>
      <c r="G16" s="68"/>
      <c r="H16" s="68"/>
      <c r="I16" s="68"/>
      <c r="J16" s="45"/>
      <c r="K16" s="45"/>
      <c r="L16" s="45"/>
    </row>
    <row r="17" spans="1:12" ht="15" customHeight="1">
      <c r="A17" s="60"/>
      <c r="B17" s="72" t="s">
        <v>154</v>
      </c>
      <c r="C17" s="67">
        <f>A124866652L_Latest</f>
        <v>1114.3720000000001</v>
      </c>
      <c r="D17" s="67">
        <f>A124866653R_Latest</f>
        <v>18.327999999999999</v>
      </c>
      <c r="F17" s="63"/>
      <c r="G17" s="68"/>
      <c r="H17" s="68"/>
      <c r="I17" s="68"/>
      <c r="J17" s="45"/>
      <c r="K17" s="45"/>
      <c r="L17" s="45"/>
    </row>
    <row r="18" spans="1:12">
      <c r="A18" s="60"/>
      <c r="B18" s="66" t="s">
        <v>152</v>
      </c>
      <c r="C18" s="67">
        <f>A124866572L_Latest</f>
        <v>93.492999999999995</v>
      </c>
      <c r="D18" s="67">
        <f>A124866573R_Latest</f>
        <v>3.512</v>
      </c>
      <c r="F18" s="63"/>
      <c r="G18" s="68"/>
      <c r="H18" s="68"/>
      <c r="I18" s="68"/>
      <c r="J18" s="45"/>
      <c r="K18" s="45"/>
      <c r="L18" s="45"/>
    </row>
    <row r="19" spans="1:12">
      <c r="A19" s="60"/>
      <c r="B19" s="70" t="s">
        <v>153</v>
      </c>
      <c r="C19" s="67">
        <f>A124866580L_Latest</f>
        <v>79.873999999999995</v>
      </c>
      <c r="D19" s="67">
        <f>A124866581R_Latest</f>
        <v>3.6829999999999998</v>
      </c>
      <c r="F19" s="63"/>
      <c r="G19" s="68"/>
      <c r="H19" s="68"/>
      <c r="I19" s="68"/>
      <c r="J19" s="45"/>
      <c r="K19" s="45"/>
      <c r="L19" s="45"/>
    </row>
    <row r="20" spans="1:12">
      <c r="A20" s="60"/>
      <c r="B20" s="66"/>
      <c r="C20" s="67"/>
      <c r="D20" s="56"/>
      <c r="F20" s="63"/>
      <c r="G20" s="68"/>
      <c r="H20" s="68"/>
      <c r="I20" s="68"/>
      <c r="J20" s="45"/>
      <c r="K20" s="45"/>
      <c r="L20" s="45"/>
    </row>
    <row r="21" spans="1:12">
      <c r="A21" s="60"/>
      <c r="B21" s="72" t="s">
        <v>155</v>
      </c>
      <c r="C21" s="67">
        <f>A124866620V_Latest</f>
        <v>303.53300000000002</v>
      </c>
      <c r="D21" s="67">
        <f>A124866621W_Latest</f>
        <v>27.704999999999998</v>
      </c>
      <c r="F21" s="63"/>
      <c r="G21" s="68"/>
      <c r="H21" s="68"/>
      <c r="I21" s="68"/>
      <c r="J21" s="45"/>
      <c r="K21" s="45"/>
      <c r="L21" s="45"/>
    </row>
    <row r="22" spans="1:12">
      <c r="A22" s="60"/>
      <c r="B22" s="66" t="s">
        <v>152</v>
      </c>
      <c r="C22" s="67">
        <f>A124866540V_Latest</f>
        <v>189.495</v>
      </c>
      <c r="D22" s="67">
        <f>A124866541W_Latest</f>
        <v>29.077000000000002</v>
      </c>
      <c r="F22" s="63"/>
      <c r="G22" s="68"/>
      <c r="H22" s="68"/>
      <c r="I22" s="68"/>
      <c r="J22" s="45"/>
      <c r="K22" s="45"/>
      <c r="L22" s="45"/>
    </row>
    <row r="23" spans="1:12">
      <c r="A23" s="60"/>
      <c r="B23" s="70" t="s">
        <v>153</v>
      </c>
      <c r="C23" s="67">
        <f>A124866660L_Latest</f>
        <v>171.01400000000001</v>
      </c>
      <c r="D23" s="67">
        <f>A124866661R_Latest</f>
        <v>33.052999999999997</v>
      </c>
      <c r="F23" s="63"/>
      <c r="G23" s="68"/>
      <c r="H23" s="68"/>
      <c r="I23" s="68"/>
      <c r="J23" s="45"/>
      <c r="K23" s="45"/>
      <c r="L23" s="45"/>
    </row>
    <row r="24" spans="1:12">
      <c r="A24" s="60"/>
      <c r="B24" s="73"/>
      <c r="C24" s="73"/>
      <c r="D24" s="56"/>
      <c r="F24" s="63"/>
      <c r="G24" s="68"/>
      <c r="H24" s="68"/>
      <c r="I24" s="68"/>
      <c r="J24" s="45"/>
      <c r="K24" s="45"/>
      <c r="L24" s="45"/>
    </row>
    <row r="25" spans="1:12">
      <c r="A25" s="60"/>
      <c r="B25" s="89" t="s">
        <v>156</v>
      </c>
      <c r="C25" s="89"/>
      <c r="D25" s="89"/>
      <c r="F25" s="56"/>
      <c r="G25" s="56"/>
      <c r="H25" s="56"/>
      <c r="I25" s="63"/>
      <c r="J25" s="68"/>
      <c r="K25" s="68"/>
      <c r="L25" s="68"/>
    </row>
    <row r="26" spans="1:12">
      <c r="A26" s="60"/>
      <c r="B26" s="54"/>
      <c r="C26" s="54"/>
      <c r="D26" s="56"/>
      <c r="F26" s="56"/>
      <c r="G26" s="56"/>
      <c r="H26" s="56"/>
      <c r="I26" s="63"/>
      <c r="J26" s="68"/>
      <c r="K26" s="68"/>
      <c r="L26" s="68"/>
    </row>
    <row r="27" spans="1:12">
      <c r="A27" s="60"/>
      <c r="B27" s="61" t="s">
        <v>157</v>
      </c>
      <c r="C27" s="62">
        <f>A124866628L_Latest</f>
        <v>557.23</v>
      </c>
      <c r="D27" s="62">
        <f>A124866629R_Latest</f>
        <v>8.9949999999999992</v>
      </c>
      <c r="F27" s="56"/>
      <c r="G27" s="56"/>
      <c r="H27" s="56"/>
      <c r="I27" s="63"/>
      <c r="J27" s="68"/>
      <c r="K27" s="68"/>
      <c r="L27" s="68"/>
    </row>
    <row r="28" spans="1:12">
      <c r="A28" s="60"/>
      <c r="B28" s="66" t="s">
        <v>158</v>
      </c>
      <c r="C28" s="67">
        <f>A124866684F_Latest</f>
        <v>477.05599999999998</v>
      </c>
      <c r="D28" s="67">
        <f>A124866685J_Latest</f>
        <v>10.036</v>
      </c>
      <c r="F28" s="56"/>
      <c r="G28" s="56"/>
      <c r="H28" s="56"/>
      <c r="I28" s="63"/>
      <c r="J28" s="68"/>
      <c r="K28" s="68"/>
      <c r="L28" s="68"/>
    </row>
    <row r="29" spans="1:12">
      <c r="A29" s="60"/>
      <c r="B29" s="70" t="s">
        <v>159</v>
      </c>
      <c r="C29" s="67">
        <f>A124866548L_Latest</f>
        <v>158.13200000000001</v>
      </c>
      <c r="D29" s="67">
        <f>A124866549R_Latest</f>
        <v>10.414999999999999</v>
      </c>
      <c r="F29" s="56"/>
      <c r="G29" s="56"/>
      <c r="H29" s="56"/>
      <c r="I29" s="63"/>
      <c r="J29" s="68"/>
      <c r="K29" s="68"/>
      <c r="L29" s="68"/>
    </row>
    <row r="30" spans="1:12">
      <c r="A30" s="60"/>
      <c r="B30" s="70" t="s">
        <v>160</v>
      </c>
      <c r="C30" s="67">
        <f>A124866492L_Latest</f>
        <v>171.27199999999999</v>
      </c>
      <c r="D30" s="67">
        <f>A124866493R_Latest</f>
        <v>10.487</v>
      </c>
      <c r="F30" s="56"/>
      <c r="G30" s="56"/>
      <c r="H30" s="56"/>
      <c r="I30" s="63"/>
      <c r="J30" s="68"/>
      <c r="K30" s="68"/>
      <c r="L30" s="68"/>
    </row>
    <row r="31" spans="1:12">
      <c r="A31" s="60"/>
      <c r="B31" s="70" t="s">
        <v>161</v>
      </c>
      <c r="C31" s="67">
        <f>A124866524V_Latest</f>
        <v>147.65199999999999</v>
      </c>
      <c r="D31" s="67">
        <f>A124866525W_Latest</f>
        <v>9.1999999999999993</v>
      </c>
      <c r="F31" s="56"/>
      <c r="G31" s="56"/>
      <c r="H31" s="56"/>
      <c r="I31" s="63"/>
      <c r="J31" s="68"/>
      <c r="K31" s="68"/>
      <c r="L31" s="68"/>
    </row>
    <row r="32" spans="1:12">
      <c r="A32" s="60"/>
      <c r="B32" s="66" t="s">
        <v>162</v>
      </c>
      <c r="C32" s="67">
        <f>A124866588F_Latest</f>
        <v>80.174000000000007</v>
      </c>
      <c r="D32" s="67">
        <f>A124866589J_Latest</f>
        <v>5.5739999999999998</v>
      </c>
      <c r="F32" s="56"/>
      <c r="G32" s="56"/>
      <c r="H32" s="56"/>
      <c r="I32" s="63"/>
      <c r="J32" s="68"/>
      <c r="K32" s="68"/>
      <c r="L32" s="68"/>
    </row>
    <row r="33" spans="1:12" ht="15" customHeight="1">
      <c r="A33" s="60"/>
      <c r="B33" s="74"/>
      <c r="C33" s="67"/>
      <c r="D33" s="56"/>
      <c r="F33" s="56"/>
      <c r="G33" s="56"/>
      <c r="H33" s="56"/>
      <c r="I33" s="63"/>
      <c r="J33" s="68"/>
      <c r="K33" s="68"/>
      <c r="L33" s="68"/>
    </row>
    <row r="34" spans="1:12">
      <c r="A34" s="60"/>
      <c r="B34" s="72" t="s">
        <v>163</v>
      </c>
      <c r="C34" s="67">
        <f>A124866532V_Latest</f>
        <v>194.596</v>
      </c>
      <c r="D34" s="67">
        <f>A124866533W_Latest</f>
        <v>3.8450000000000002</v>
      </c>
      <c r="F34" s="56"/>
      <c r="G34" s="56"/>
      <c r="H34" s="56"/>
      <c r="I34" s="63"/>
      <c r="J34" s="68"/>
      <c r="K34" s="68"/>
      <c r="L34" s="68"/>
    </row>
    <row r="35" spans="1:12">
      <c r="A35" s="75"/>
      <c r="B35" s="66" t="s">
        <v>158</v>
      </c>
      <c r="C35" s="67">
        <f>A124866596F_Latest</f>
        <v>161.917</v>
      </c>
      <c r="D35" s="67">
        <f>A124866597J_Latest</f>
        <v>4.1449999999999996</v>
      </c>
      <c r="F35" s="76"/>
      <c r="G35" s="76"/>
      <c r="H35" s="77"/>
      <c r="I35" s="63"/>
      <c r="J35" s="45"/>
      <c r="K35" s="45"/>
      <c r="L35" s="45"/>
    </row>
    <row r="36" spans="1:12">
      <c r="A36" s="45"/>
      <c r="B36" s="70" t="s">
        <v>159</v>
      </c>
      <c r="C36" s="67">
        <f>A124866604V_Latest</f>
        <v>56.192999999999998</v>
      </c>
      <c r="D36" s="67">
        <f>A124866605W_Latest</f>
        <v>4.2350000000000003</v>
      </c>
      <c r="F36" s="45"/>
      <c r="G36" s="45"/>
      <c r="H36" s="45"/>
      <c r="I36" s="78"/>
      <c r="J36" s="45"/>
      <c r="K36" s="45"/>
      <c r="L36" s="45"/>
    </row>
    <row r="37" spans="1:12">
      <c r="A37" s="30"/>
      <c r="B37" s="70" t="s">
        <v>160</v>
      </c>
      <c r="C37" s="67">
        <f>A124866692F_Latest</f>
        <v>54.807000000000002</v>
      </c>
      <c r="D37" s="67">
        <f>A124866693J_Latest</f>
        <v>4.1449999999999996</v>
      </c>
      <c r="F37" s="45"/>
      <c r="G37" s="45"/>
      <c r="H37" s="45"/>
      <c r="I37" s="78"/>
      <c r="J37" s="45"/>
      <c r="K37" s="45"/>
      <c r="L37" s="45"/>
    </row>
    <row r="38" spans="1:12" ht="15" customHeight="1">
      <c r="B38" s="70" t="s">
        <v>161</v>
      </c>
      <c r="C38" s="67">
        <f>A124866500A_Latest</f>
        <v>50.917000000000002</v>
      </c>
      <c r="D38" s="67">
        <f>A124866501C_Latest</f>
        <v>4.0419999999999998</v>
      </c>
    </row>
    <row r="39" spans="1:12" ht="15" customHeight="1">
      <c r="B39" s="66" t="s">
        <v>162</v>
      </c>
      <c r="C39" s="67">
        <f>A124866668F_Latest</f>
        <v>32.68</v>
      </c>
      <c r="D39" s="67">
        <f>A124866669J_Latest</f>
        <v>2.835</v>
      </c>
    </row>
    <row r="40" spans="1:12" ht="15" customHeight="1">
      <c r="B40" s="70"/>
      <c r="C40" s="67"/>
      <c r="D40" s="56"/>
    </row>
    <row r="41" spans="1:12" ht="15" customHeight="1">
      <c r="B41" s="72" t="s">
        <v>164</v>
      </c>
      <c r="C41" s="67">
        <f>A124866676F_Latest</f>
        <v>362.63299999999998</v>
      </c>
      <c r="D41" s="67">
        <f>A124866677J_Latest</f>
        <v>31.998000000000001</v>
      </c>
    </row>
    <row r="42" spans="1:12" ht="15" customHeight="1">
      <c r="B42" s="66" t="s">
        <v>158</v>
      </c>
      <c r="C42" s="67">
        <f>A124866508V_Latest</f>
        <v>315.14</v>
      </c>
      <c r="D42" s="67">
        <f>A124866509W_Latest</f>
        <v>37.189</v>
      </c>
    </row>
    <row r="43" spans="1:12" ht="15" customHeight="1">
      <c r="B43" s="70" t="s">
        <v>159</v>
      </c>
      <c r="C43" s="67">
        <f>A124866556L_Latest</f>
        <v>101.94</v>
      </c>
      <c r="D43" s="67">
        <f>A124866557R_Latest</f>
        <v>53.244</v>
      </c>
    </row>
    <row r="44" spans="1:12" ht="15" customHeight="1">
      <c r="B44" s="70" t="s">
        <v>160</v>
      </c>
      <c r="C44" s="67">
        <f>A124866612V_Latest</f>
        <v>116.465</v>
      </c>
      <c r="D44" s="67">
        <f>A124866613W_Latest</f>
        <v>37.457999999999998</v>
      </c>
    </row>
    <row r="45" spans="1:12" ht="15" customHeight="1">
      <c r="B45" s="70" t="s">
        <v>161</v>
      </c>
      <c r="C45" s="67">
        <f>A124866700V_Latest</f>
        <v>96.734999999999999</v>
      </c>
      <c r="D45" s="67">
        <f>A124866701W_Latest</f>
        <v>28.038</v>
      </c>
    </row>
    <row r="46" spans="1:12" ht="15" customHeight="1">
      <c r="B46" s="66" t="s">
        <v>162</v>
      </c>
      <c r="C46" s="67">
        <f>A124866516V_Latest</f>
        <v>47.494</v>
      </c>
      <c r="D46" s="67">
        <f>A124866517W_Latest</f>
        <v>16.611000000000001</v>
      </c>
    </row>
    <row r="47" spans="1:12" ht="15" customHeight="1">
      <c r="D47" s="56"/>
    </row>
    <row r="48" spans="1:12" ht="15" customHeight="1">
      <c r="D48" s="56"/>
    </row>
    <row r="49" spans="2:4" ht="15" customHeight="1">
      <c r="B49" s="79" t="s">
        <v>165</v>
      </c>
      <c r="C49" s="79"/>
      <c r="D49" s="56"/>
    </row>
    <row r="50" spans="2:4" ht="15" customHeight="1">
      <c r="B50" s="66"/>
      <c r="C50" s="80"/>
    </row>
  </sheetData>
  <mergeCells count="5">
    <mergeCell ref="B5:L5"/>
    <mergeCell ref="B6:L6"/>
    <mergeCell ref="A8:H8"/>
    <mergeCell ref="B11:D11"/>
    <mergeCell ref="B25:D25"/>
  </mergeCells>
  <hyperlinks>
    <hyperlink ref="B49" r:id="rId1" display="© Commonwealth of Australia 2011" xr:uid="{5FB16CD5-7D08-4C6A-8A55-219A6ADA1CCA}"/>
  </hyperlinks>
  <pageMargins left="0.74803149606299213" right="0.74803149606299213" top="0.98425196850393704" bottom="0.98425196850393704" header="0.51181102362204722" footer="0.51181102362204722"/>
  <pageSetup paperSize="8" scale="62" fitToHeight="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419E-5A7B-414C-80E8-0FCD891617BB}">
  <sheetPr>
    <pageSetUpPr fitToPage="1"/>
  </sheetPr>
  <dimension ref="A1:L53"/>
  <sheetViews>
    <sheetView zoomScaleNormal="100" workbookViewId="0">
      <pane ySplit="10" topLeftCell="A11" activePane="bottomLeft" state="frozen"/>
      <selection activeCell="B61" sqref="B61"/>
      <selection pane="bottomLeft" activeCell="C12" sqref="C12"/>
    </sheetView>
  </sheetViews>
  <sheetFormatPr defaultRowHeight="15" customHeight="1"/>
  <cols>
    <col min="1" max="1" width="3" customWidth="1"/>
    <col min="2" max="2" width="77" bestFit="1" customWidth="1"/>
    <col min="3" max="11" width="12.5703125" customWidth="1"/>
    <col min="12" max="12" width="13.42578125" customWidth="1"/>
    <col min="233" max="244" width="9.140625" customWidth="1"/>
    <col min="248" max="248" width="9.140625" customWidth="1"/>
    <col min="489" max="500" width="9.140625" customWidth="1"/>
    <col min="504" max="504" width="9.140625" customWidth="1"/>
    <col min="745" max="756" width="9.140625" customWidth="1"/>
    <col min="760" max="760" width="9.140625" customWidth="1"/>
    <col min="1001" max="1012" width="9.140625" customWidth="1"/>
    <col min="1016" max="1016" width="9.140625" customWidth="1"/>
    <col min="1257" max="1268" width="9.140625" customWidth="1"/>
    <col min="1272" max="1272" width="9.140625" customWidth="1"/>
    <col min="1513" max="1524" width="9.140625" customWidth="1"/>
    <col min="1528" max="1528" width="9.140625" customWidth="1"/>
    <col min="1769" max="1780" width="9.140625" customWidth="1"/>
    <col min="1784" max="1784" width="9.140625" customWidth="1"/>
    <col min="2025" max="2036" width="9.140625" customWidth="1"/>
    <col min="2040" max="2040" width="9.140625" customWidth="1"/>
    <col min="2281" max="2292" width="9.140625" customWidth="1"/>
    <col min="2296" max="2296" width="9.140625" customWidth="1"/>
    <col min="2537" max="2548" width="9.140625" customWidth="1"/>
    <col min="2552" max="2552" width="9.140625" customWidth="1"/>
    <col min="2793" max="2804" width="9.140625" customWidth="1"/>
    <col min="2808" max="2808" width="9.140625" customWidth="1"/>
    <col min="3049" max="3060" width="9.140625" customWidth="1"/>
    <col min="3064" max="3064" width="9.140625" customWidth="1"/>
    <col min="3305" max="3316" width="9.140625" customWidth="1"/>
    <col min="3320" max="3320" width="9.140625" customWidth="1"/>
    <col min="3561" max="3572" width="9.140625" customWidth="1"/>
    <col min="3576" max="3576" width="9.140625" customWidth="1"/>
    <col min="3817" max="3828" width="9.140625" customWidth="1"/>
    <col min="3832" max="3832" width="9.140625" customWidth="1"/>
    <col min="4073" max="4084" width="9.140625" customWidth="1"/>
    <col min="4088" max="4088" width="9.140625" customWidth="1"/>
    <col min="4329" max="4340" width="9.140625" customWidth="1"/>
    <col min="4344" max="4344" width="9.140625" customWidth="1"/>
    <col min="4585" max="4596" width="9.140625" customWidth="1"/>
    <col min="4600" max="4600" width="9.140625" customWidth="1"/>
    <col min="4841" max="4852" width="9.140625" customWidth="1"/>
    <col min="4856" max="4856" width="9.140625" customWidth="1"/>
    <col min="5097" max="5108" width="9.140625" customWidth="1"/>
    <col min="5112" max="5112" width="9.140625" customWidth="1"/>
    <col min="5353" max="5364" width="9.140625" customWidth="1"/>
    <col min="5368" max="5368" width="9.140625" customWidth="1"/>
    <col min="5609" max="5620" width="9.140625" customWidth="1"/>
    <col min="5624" max="5624" width="9.140625" customWidth="1"/>
    <col min="5865" max="5876" width="9.140625" customWidth="1"/>
    <col min="5880" max="5880" width="9.140625" customWidth="1"/>
    <col min="6121" max="6132" width="9.140625" customWidth="1"/>
    <col min="6136" max="6136" width="9.140625" customWidth="1"/>
    <col min="6377" max="6388" width="9.140625" customWidth="1"/>
    <col min="6392" max="6392" width="9.140625" customWidth="1"/>
    <col min="6633" max="6644" width="9.140625" customWidth="1"/>
    <col min="6648" max="6648" width="9.140625" customWidth="1"/>
    <col min="6889" max="6900" width="9.140625" customWidth="1"/>
    <col min="6904" max="6904" width="9.140625" customWidth="1"/>
    <col min="7145" max="7156" width="9.140625" customWidth="1"/>
    <col min="7160" max="7160" width="9.140625" customWidth="1"/>
    <col min="7401" max="7412" width="9.140625" customWidth="1"/>
    <col min="7416" max="7416" width="9.140625" customWidth="1"/>
    <col min="7657" max="7668" width="9.140625" customWidth="1"/>
    <col min="7672" max="7672" width="9.140625" customWidth="1"/>
    <col min="7913" max="7924" width="9.140625" customWidth="1"/>
    <col min="7928" max="7928" width="9.140625" customWidth="1"/>
    <col min="8169" max="8180" width="9.140625" customWidth="1"/>
    <col min="8184" max="8184" width="9.140625" customWidth="1"/>
    <col min="8425" max="8436" width="9.140625" customWidth="1"/>
    <col min="8440" max="8440" width="9.140625" customWidth="1"/>
    <col min="8681" max="8692" width="9.140625" customWidth="1"/>
    <col min="8696" max="8696" width="9.140625" customWidth="1"/>
    <col min="8937" max="8948" width="9.140625" customWidth="1"/>
    <col min="8952" max="8952" width="9.140625" customWidth="1"/>
    <col min="9193" max="9204" width="9.140625" customWidth="1"/>
    <col min="9208" max="9208" width="9.140625" customWidth="1"/>
    <col min="9449" max="9460" width="9.140625" customWidth="1"/>
    <col min="9464" max="9464" width="9.140625" customWidth="1"/>
    <col min="9705" max="9716" width="9.140625" customWidth="1"/>
    <col min="9720" max="9720" width="9.140625" customWidth="1"/>
    <col min="9961" max="9972" width="9.140625" customWidth="1"/>
    <col min="9976" max="9976" width="9.140625" customWidth="1"/>
    <col min="10217" max="10228" width="9.140625" customWidth="1"/>
    <col min="10232" max="10232" width="9.140625" customWidth="1"/>
    <col min="10473" max="10484" width="9.140625" customWidth="1"/>
    <col min="10488" max="10488" width="9.140625" customWidth="1"/>
    <col min="10729" max="10740" width="9.140625" customWidth="1"/>
    <col min="10744" max="10744" width="9.140625" customWidth="1"/>
    <col min="10985" max="10996" width="9.140625" customWidth="1"/>
    <col min="11000" max="11000" width="9.140625" customWidth="1"/>
    <col min="11241" max="11252" width="9.140625" customWidth="1"/>
    <col min="11256" max="11256" width="9.140625" customWidth="1"/>
    <col min="11497" max="11508" width="9.140625" customWidth="1"/>
    <col min="11512" max="11512" width="9.140625" customWidth="1"/>
    <col min="11753" max="11764" width="9.140625" customWidth="1"/>
    <col min="11768" max="11768" width="9.140625" customWidth="1"/>
    <col min="12009" max="12020" width="9.140625" customWidth="1"/>
    <col min="12024" max="12024" width="9.140625" customWidth="1"/>
    <col min="12265" max="12276" width="9.140625" customWidth="1"/>
    <col min="12280" max="12280" width="9.140625" customWidth="1"/>
    <col min="12521" max="12532" width="9.140625" customWidth="1"/>
    <col min="12536" max="12536" width="9.140625" customWidth="1"/>
    <col min="12777" max="12788" width="9.140625" customWidth="1"/>
    <col min="12792" max="12792" width="9.140625" customWidth="1"/>
    <col min="13033" max="13044" width="9.140625" customWidth="1"/>
    <col min="13048" max="13048" width="9.140625" customWidth="1"/>
    <col min="13289" max="13300" width="9.140625" customWidth="1"/>
    <col min="13304" max="13304" width="9.140625" customWidth="1"/>
    <col min="13545" max="13556" width="9.140625" customWidth="1"/>
    <col min="13560" max="13560" width="9.140625" customWidth="1"/>
    <col min="13801" max="13812" width="9.140625" customWidth="1"/>
    <col min="13816" max="13816" width="9.140625" customWidth="1"/>
    <col min="14057" max="14068" width="9.140625" customWidth="1"/>
    <col min="14072" max="14072" width="9.140625" customWidth="1"/>
    <col min="14313" max="14324" width="9.140625" customWidth="1"/>
    <col min="14328" max="14328" width="9.140625" customWidth="1"/>
    <col min="14569" max="14580" width="9.140625" customWidth="1"/>
    <col min="14584" max="14584" width="9.140625" customWidth="1"/>
    <col min="14825" max="14836" width="9.140625" customWidth="1"/>
    <col min="14840" max="14840" width="9.140625" customWidth="1"/>
    <col min="15081" max="15092" width="9.140625" customWidth="1"/>
    <col min="15096" max="15096" width="9.140625" customWidth="1"/>
    <col min="15337" max="15348" width="9.140625" customWidth="1"/>
    <col min="15352" max="15352" width="9.140625" customWidth="1"/>
    <col min="15593" max="15604" width="9.140625" customWidth="1"/>
    <col min="15608" max="15608" width="9.140625" customWidth="1"/>
    <col min="15849" max="15860" width="9.140625" customWidth="1"/>
    <col min="15864" max="15864" width="9.140625" customWidth="1"/>
    <col min="16105" max="16116" width="9.140625" customWidth="1"/>
    <col min="16120" max="16120" width="9.140625" customWidth="1"/>
  </cols>
  <sheetData>
    <row r="1" spans="1:12" ht="11.25" customHeight="1">
      <c r="A1" s="31"/>
      <c r="B1" s="31"/>
      <c r="C1" s="31"/>
      <c r="D1" s="31"/>
      <c r="E1" s="31"/>
      <c r="F1" s="31"/>
      <c r="G1" s="31"/>
      <c r="H1" s="31"/>
      <c r="I1" s="31"/>
      <c r="J1" s="31"/>
      <c r="K1" s="31"/>
      <c r="L1" s="31"/>
    </row>
    <row r="2" spans="1:12" ht="15.95" customHeight="1">
      <c r="A2" s="21"/>
      <c r="B2" s="32" t="s">
        <v>122</v>
      </c>
      <c r="C2" s="12"/>
      <c r="D2" s="12"/>
      <c r="E2" s="12"/>
      <c r="F2" s="12"/>
      <c r="G2" s="12"/>
      <c r="H2" s="12"/>
      <c r="I2" s="12"/>
      <c r="J2" s="12"/>
      <c r="K2" s="12"/>
      <c r="L2" s="12"/>
    </row>
    <row r="3" spans="1:12" ht="11.25" customHeight="1">
      <c r="A3" s="21"/>
      <c r="B3" s="12"/>
      <c r="C3" s="12"/>
      <c r="D3" s="12"/>
      <c r="E3" s="12"/>
      <c r="F3" s="12"/>
      <c r="G3" s="12"/>
      <c r="H3" s="12"/>
      <c r="I3" s="12"/>
      <c r="J3" s="12"/>
      <c r="K3" s="12"/>
      <c r="L3" s="12"/>
    </row>
    <row r="4" spans="1:12" ht="11.25" customHeight="1">
      <c r="A4" s="21"/>
      <c r="B4" s="12"/>
      <c r="C4" s="12"/>
      <c r="D4" s="12"/>
      <c r="E4" s="12"/>
      <c r="F4" s="12"/>
      <c r="G4" s="12"/>
      <c r="H4" s="12"/>
      <c r="I4" s="12"/>
      <c r="J4" s="12"/>
      <c r="K4" s="12"/>
      <c r="L4" s="12"/>
    </row>
    <row r="5" spans="1:12" ht="15.95" customHeight="1">
      <c r="A5" s="31"/>
      <c r="B5" s="86" t="str">
        <f>Contents!B5</f>
        <v>6224.0.55.001 Labour Force Status of Families</v>
      </c>
      <c r="C5" s="87"/>
      <c r="D5" s="87"/>
      <c r="E5" s="87"/>
      <c r="F5" s="87"/>
      <c r="G5" s="87"/>
      <c r="H5" s="87"/>
      <c r="I5" s="87"/>
      <c r="J5" s="87"/>
      <c r="K5" s="87"/>
      <c r="L5" s="87"/>
    </row>
    <row r="6" spans="1:12" ht="15.95" customHeight="1">
      <c r="A6" s="31"/>
      <c r="B6" s="87" t="str">
        <f>Contents!B6</f>
        <v>Table 4. Jobless families and their dependants</v>
      </c>
      <c r="C6" s="87"/>
      <c r="D6" s="87"/>
      <c r="E6" s="87"/>
      <c r="F6" s="87"/>
      <c r="G6" s="87"/>
      <c r="H6" s="87"/>
      <c r="I6" s="87"/>
      <c r="J6" s="87"/>
      <c r="K6" s="87"/>
      <c r="L6" s="87"/>
    </row>
    <row r="7" spans="1:12" ht="15.95" customHeight="1">
      <c r="A7" s="31"/>
      <c r="B7" s="33" t="str">
        <f>Contents!B7</f>
        <v>Released at 11:30 am (Canberra time) Tue 12 Oct 2021</v>
      </c>
      <c r="C7" s="31"/>
      <c r="D7" s="31"/>
      <c r="E7" s="31"/>
      <c r="F7" s="31"/>
      <c r="G7" s="31"/>
      <c r="H7" s="31"/>
      <c r="I7" s="31"/>
      <c r="J7" s="31"/>
      <c r="K7" s="31"/>
      <c r="L7" s="31"/>
    </row>
    <row r="8" spans="1:12" ht="15.75" customHeight="1">
      <c r="A8" s="88" t="str">
        <f>Contents!C12</f>
        <v>Table 4.2 - Time Series IDs</v>
      </c>
      <c r="B8" s="88"/>
      <c r="C8" s="88"/>
      <c r="D8" s="88"/>
      <c r="E8" s="88"/>
      <c r="F8" s="88"/>
      <c r="G8" s="88"/>
      <c r="H8" s="88"/>
      <c r="I8" s="34"/>
      <c r="J8" s="35"/>
      <c r="K8" s="36"/>
      <c r="L8" s="36"/>
    </row>
    <row r="9" spans="1:12" ht="22.5">
      <c r="A9" s="37"/>
      <c r="B9" s="38"/>
      <c r="C9" s="39" t="s">
        <v>146</v>
      </c>
      <c r="D9" s="39" t="s">
        <v>147</v>
      </c>
      <c r="E9" s="40"/>
      <c r="F9" s="41"/>
      <c r="G9" s="42"/>
      <c r="H9" s="43"/>
      <c r="I9" s="44"/>
      <c r="J9" s="45"/>
      <c r="K9" s="45"/>
      <c r="L9" s="45"/>
    </row>
    <row r="10" spans="1:12">
      <c r="A10" s="37"/>
      <c r="B10" s="46"/>
      <c r="C10" s="47" t="s">
        <v>148</v>
      </c>
      <c r="D10" s="48" t="s">
        <v>149</v>
      </c>
      <c r="E10" s="49"/>
      <c r="F10" s="50"/>
      <c r="G10" s="51"/>
      <c r="H10" s="51"/>
      <c r="I10" s="51"/>
      <c r="J10" s="45"/>
      <c r="K10" s="45"/>
      <c r="L10" s="45"/>
    </row>
    <row r="11" spans="1:12" ht="15" customHeight="1">
      <c r="A11" s="52"/>
      <c r="B11" s="89" t="s">
        <v>150</v>
      </c>
      <c r="C11" s="89"/>
      <c r="D11" s="89"/>
      <c r="E11" s="49"/>
      <c r="F11" s="50"/>
      <c r="G11" s="51"/>
      <c r="H11" s="51"/>
      <c r="I11" s="51"/>
      <c r="J11" s="45"/>
      <c r="K11" s="45"/>
      <c r="L11" s="45"/>
    </row>
    <row r="12" spans="1:12">
      <c r="A12" s="53"/>
      <c r="B12" s="54"/>
      <c r="C12" s="55"/>
      <c r="D12" s="56"/>
      <c r="E12" s="59"/>
    </row>
    <row r="13" spans="1:12">
      <c r="A13" s="60"/>
      <c r="B13" s="61" t="s">
        <v>151</v>
      </c>
      <c r="C13" s="19" t="s">
        <v>66</v>
      </c>
      <c r="D13" s="19" t="s">
        <v>95</v>
      </c>
      <c r="F13" s="21"/>
      <c r="G13" s="19"/>
      <c r="I13" s="21"/>
      <c r="J13" s="19"/>
    </row>
    <row r="14" spans="1:12">
      <c r="A14" s="60"/>
      <c r="B14" s="66" t="s">
        <v>152</v>
      </c>
      <c r="C14" s="19" t="s">
        <v>67</v>
      </c>
      <c r="D14" s="19" t="s">
        <v>96</v>
      </c>
      <c r="F14" s="21"/>
      <c r="G14" s="19"/>
      <c r="I14" s="21"/>
      <c r="J14" s="19"/>
    </row>
    <row r="15" spans="1:12">
      <c r="A15" s="60"/>
      <c r="B15" s="70" t="s">
        <v>153</v>
      </c>
      <c r="C15" s="19" t="s">
        <v>68</v>
      </c>
      <c r="D15" s="19" t="s">
        <v>97</v>
      </c>
      <c r="F15" s="21"/>
      <c r="G15" s="19"/>
      <c r="I15" s="21"/>
      <c r="J15" s="19"/>
    </row>
    <row r="16" spans="1:12">
      <c r="A16" s="60"/>
      <c r="B16" s="71"/>
      <c r="C16" s="67"/>
      <c r="D16" s="56"/>
    </row>
    <row r="17" spans="1:10" ht="15" customHeight="1">
      <c r="A17" s="60"/>
      <c r="B17" s="72" t="s">
        <v>154</v>
      </c>
      <c r="C17" s="19" t="s">
        <v>69</v>
      </c>
      <c r="D17" s="19" t="s">
        <v>98</v>
      </c>
      <c r="F17" s="21"/>
      <c r="G17" s="19"/>
      <c r="I17" s="21"/>
      <c r="J17" s="19"/>
    </row>
    <row r="18" spans="1:10">
      <c r="A18" s="60"/>
      <c r="B18" s="66" t="s">
        <v>152</v>
      </c>
      <c r="C18" s="19" t="s">
        <v>70</v>
      </c>
      <c r="D18" s="19" t="s">
        <v>99</v>
      </c>
      <c r="F18" s="21"/>
      <c r="G18" s="19"/>
      <c r="I18" s="21"/>
      <c r="J18" s="19"/>
    </row>
    <row r="19" spans="1:10">
      <c r="A19" s="60"/>
      <c r="B19" s="70" t="s">
        <v>153</v>
      </c>
      <c r="C19" s="19" t="s">
        <v>71</v>
      </c>
      <c r="D19" s="19" t="s">
        <v>100</v>
      </c>
      <c r="F19" s="21"/>
      <c r="G19" s="19"/>
      <c r="I19" s="21"/>
      <c r="J19" s="19"/>
    </row>
    <row r="20" spans="1:10">
      <c r="A20" s="60"/>
      <c r="B20" s="66"/>
      <c r="C20" s="67"/>
      <c r="D20" s="56"/>
    </row>
    <row r="21" spans="1:10">
      <c r="A21" s="60"/>
      <c r="B21" s="72" t="s">
        <v>155</v>
      </c>
      <c r="C21" s="19" t="s">
        <v>72</v>
      </c>
      <c r="D21" s="19" t="s">
        <v>101</v>
      </c>
      <c r="F21" s="21"/>
      <c r="G21" s="19"/>
      <c r="I21" s="21"/>
      <c r="J21" s="19"/>
    </row>
    <row r="22" spans="1:10">
      <c r="A22" s="60"/>
      <c r="B22" s="66" t="s">
        <v>152</v>
      </c>
      <c r="C22" s="19" t="s">
        <v>73</v>
      </c>
      <c r="D22" s="19" t="s">
        <v>102</v>
      </c>
      <c r="F22" s="21"/>
      <c r="G22" s="19"/>
      <c r="I22" s="21"/>
      <c r="J22" s="19"/>
    </row>
    <row r="23" spans="1:10">
      <c r="A23" s="60"/>
      <c r="B23" s="70" t="s">
        <v>153</v>
      </c>
      <c r="C23" s="19" t="s">
        <v>74</v>
      </c>
      <c r="D23" s="19" t="s">
        <v>103</v>
      </c>
      <c r="F23" s="21"/>
      <c r="G23" s="19"/>
      <c r="I23" s="21"/>
      <c r="J23" s="19"/>
    </row>
    <row r="24" spans="1:10">
      <c r="A24" s="60"/>
      <c r="B24" s="73"/>
      <c r="C24" s="73"/>
      <c r="D24" s="56"/>
    </row>
    <row r="25" spans="1:10" ht="15" customHeight="1">
      <c r="A25" s="60"/>
      <c r="B25" s="89" t="s">
        <v>156</v>
      </c>
      <c r="C25" s="89"/>
      <c r="D25" s="89"/>
    </row>
    <row r="26" spans="1:10">
      <c r="A26" s="60"/>
      <c r="B26" s="54"/>
      <c r="C26" s="54"/>
      <c r="D26" s="56"/>
    </row>
    <row r="27" spans="1:10">
      <c r="A27" s="60"/>
      <c r="B27" s="61" t="s">
        <v>157</v>
      </c>
      <c r="C27" s="19" t="s">
        <v>75</v>
      </c>
      <c r="D27" s="19" t="s">
        <v>104</v>
      </c>
      <c r="F27" s="21"/>
      <c r="G27" s="19"/>
      <c r="I27" s="21"/>
      <c r="J27" s="19"/>
    </row>
    <row r="28" spans="1:10">
      <c r="A28" s="60"/>
      <c r="B28" s="66" t="s">
        <v>158</v>
      </c>
      <c r="C28" s="19" t="s">
        <v>76</v>
      </c>
      <c r="D28" s="19" t="s">
        <v>105</v>
      </c>
      <c r="F28" s="21"/>
      <c r="G28" s="19"/>
      <c r="I28" s="21"/>
      <c r="J28" s="19"/>
    </row>
    <row r="29" spans="1:10">
      <c r="A29" s="60"/>
      <c r="B29" s="70" t="s">
        <v>159</v>
      </c>
      <c r="C29" s="19" t="s">
        <v>77</v>
      </c>
      <c r="D29" s="19" t="s">
        <v>106</v>
      </c>
      <c r="F29" s="21"/>
      <c r="G29" s="19"/>
      <c r="I29" s="21"/>
      <c r="J29" s="19"/>
    </row>
    <row r="30" spans="1:10">
      <c r="A30" s="60"/>
      <c r="B30" s="70" t="s">
        <v>160</v>
      </c>
      <c r="C30" s="19" t="s">
        <v>78</v>
      </c>
      <c r="D30" s="19" t="s">
        <v>107</v>
      </c>
      <c r="F30" s="21"/>
      <c r="G30" s="19"/>
      <c r="I30" s="21"/>
      <c r="J30" s="19"/>
    </row>
    <row r="31" spans="1:10">
      <c r="A31" s="60"/>
      <c r="B31" s="70" t="s">
        <v>161</v>
      </c>
      <c r="C31" s="19" t="s">
        <v>79</v>
      </c>
      <c r="D31" s="19" t="s">
        <v>108</v>
      </c>
      <c r="F31" s="21"/>
      <c r="G31" s="19"/>
      <c r="I31" s="21"/>
      <c r="J31" s="19"/>
    </row>
    <row r="32" spans="1:10">
      <c r="A32" s="60"/>
      <c r="B32" s="66" t="s">
        <v>162</v>
      </c>
      <c r="C32" s="19" t="s">
        <v>80</v>
      </c>
      <c r="D32" s="19" t="s">
        <v>109</v>
      </c>
      <c r="F32" s="21"/>
      <c r="G32" s="19"/>
      <c r="I32" s="21"/>
      <c r="J32" s="19"/>
    </row>
    <row r="33" spans="1:10" ht="15" customHeight="1">
      <c r="A33" s="60"/>
      <c r="B33" s="74"/>
      <c r="C33" s="67"/>
      <c r="D33" s="56"/>
    </row>
    <row r="34" spans="1:10">
      <c r="A34" s="60"/>
      <c r="B34" s="72" t="s">
        <v>163</v>
      </c>
      <c r="C34" s="19" t="s">
        <v>81</v>
      </c>
      <c r="D34" s="19" t="s">
        <v>110</v>
      </c>
      <c r="F34" s="21"/>
      <c r="G34" s="19"/>
      <c r="I34" s="21"/>
      <c r="J34" s="19"/>
    </row>
    <row r="35" spans="1:10">
      <c r="A35" s="75"/>
      <c r="B35" s="66" t="s">
        <v>158</v>
      </c>
      <c r="C35" s="19" t="s">
        <v>82</v>
      </c>
      <c r="D35" s="19" t="s">
        <v>111</v>
      </c>
      <c r="F35" s="21"/>
      <c r="G35" s="19"/>
      <c r="I35" s="21"/>
      <c r="J35" s="19"/>
    </row>
    <row r="36" spans="1:10">
      <c r="A36" s="45"/>
      <c r="B36" s="70" t="s">
        <v>159</v>
      </c>
      <c r="C36" s="19" t="s">
        <v>83</v>
      </c>
      <c r="D36" s="19" t="s">
        <v>112</v>
      </c>
      <c r="F36" s="21"/>
      <c r="G36" s="19"/>
      <c r="I36" s="21"/>
      <c r="J36" s="19"/>
    </row>
    <row r="37" spans="1:10">
      <c r="A37" s="30"/>
      <c r="B37" s="70" t="s">
        <v>160</v>
      </c>
      <c r="C37" s="19" t="s">
        <v>84</v>
      </c>
      <c r="D37" s="19" t="s">
        <v>113</v>
      </c>
      <c r="F37" s="21"/>
      <c r="G37" s="19"/>
      <c r="I37" s="21"/>
      <c r="J37" s="19"/>
    </row>
    <row r="38" spans="1:10" ht="15" customHeight="1">
      <c r="B38" s="70" t="s">
        <v>161</v>
      </c>
      <c r="C38" s="19" t="s">
        <v>85</v>
      </c>
      <c r="D38" s="19" t="s">
        <v>114</v>
      </c>
      <c r="F38" s="21"/>
      <c r="G38" s="19"/>
      <c r="I38" s="21"/>
      <c r="J38" s="19"/>
    </row>
    <row r="39" spans="1:10" ht="15" customHeight="1">
      <c r="B39" s="66" t="s">
        <v>162</v>
      </c>
      <c r="C39" s="19" t="s">
        <v>86</v>
      </c>
      <c r="D39" s="19" t="s">
        <v>115</v>
      </c>
      <c r="F39" s="21"/>
      <c r="G39" s="19"/>
      <c r="I39" s="21"/>
      <c r="J39" s="19"/>
    </row>
    <row r="40" spans="1:10" ht="15" customHeight="1">
      <c r="B40" s="70"/>
      <c r="C40" s="67"/>
      <c r="D40" s="56"/>
    </row>
    <row r="41" spans="1:10" ht="15" customHeight="1">
      <c r="B41" s="72" t="s">
        <v>164</v>
      </c>
      <c r="C41" s="19" t="s">
        <v>87</v>
      </c>
      <c r="D41" s="19" t="s">
        <v>116</v>
      </c>
      <c r="F41" s="21"/>
      <c r="G41" s="19"/>
      <c r="I41" s="21"/>
      <c r="J41" s="19"/>
    </row>
    <row r="42" spans="1:10" ht="15" customHeight="1">
      <c r="B42" s="66" t="s">
        <v>158</v>
      </c>
      <c r="C42" s="19" t="s">
        <v>88</v>
      </c>
      <c r="D42" s="19" t="s">
        <v>117</v>
      </c>
      <c r="F42" s="21"/>
      <c r="G42" s="19"/>
      <c r="I42" s="21"/>
      <c r="J42" s="19"/>
    </row>
    <row r="43" spans="1:10" ht="15" customHeight="1">
      <c r="B43" s="70" t="s">
        <v>159</v>
      </c>
      <c r="C43" s="19" t="s">
        <v>89</v>
      </c>
      <c r="D43" s="19" t="s">
        <v>118</v>
      </c>
      <c r="F43" s="21"/>
      <c r="G43" s="19"/>
      <c r="I43" s="21"/>
      <c r="J43" s="19"/>
    </row>
    <row r="44" spans="1:10" ht="15" customHeight="1">
      <c r="B44" s="70" t="s">
        <v>160</v>
      </c>
      <c r="C44" s="19" t="s">
        <v>90</v>
      </c>
      <c r="D44" s="19" t="s">
        <v>119</v>
      </c>
      <c r="F44" s="21"/>
      <c r="G44" s="19"/>
      <c r="I44" s="21"/>
      <c r="J44" s="19"/>
    </row>
    <row r="45" spans="1:10" ht="15" customHeight="1">
      <c r="B45" s="70" t="s">
        <v>161</v>
      </c>
      <c r="C45" s="19" t="s">
        <v>91</v>
      </c>
      <c r="D45" s="19" t="s">
        <v>120</v>
      </c>
      <c r="F45" s="21"/>
      <c r="G45" s="19"/>
      <c r="I45" s="21"/>
      <c r="J45" s="19"/>
    </row>
    <row r="46" spans="1:10" ht="15" customHeight="1">
      <c r="B46" s="66" t="s">
        <v>162</v>
      </c>
      <c r="C46" s="19" t="s">
        <v>92</v>
      </c>
      <c r="D46" s="19" t="s">
        <v>121</v>
      </c>
      <c r="F46" s="21"/>
      <c r="G46" s="19"/>
      <c r="I46" s="21"/>
      <c r="J46" s="19"/>
    </row>
    <row r="47" spans="1:10" ht="15" customHeight="1">
      <c r="D47" s="56"/>
    </row>
    <row r="48" spans="1:10" ht="15" customHeight="1">
      <c r="D48" s="56"/>
    </row>
    <row r="49" spans="2:4" ht="15" customHeight="1">
      <c r="B49" s="79" t="s">
        <v>165</v>
      </c>
      <c r="C49" s="79"/>
      <c r="D49" s="56"/>
    </row>
    <row r="50" spans="2:4" ht="15" customHeight="1">
      <c r="D50" s="56"/>
    </row>
    <row r="51" spans="2:4" ht="15" customHeight="1">
      <c r="D51" s="56"/>
    </row>
    <row r="52" spans="2:4" ht="15" customHeight="1">
      <c r="D52" s="56"/>
    </row>
    <row r="53" spans="2:4" ht="15" customHeight="1">
      <c r="D53" s="56"/>
    </row>
  </sheetData>
  <mergeCells count="5">
    <mergeCell ref="B5:L5"/>
    <mergeCell ref="B6:L6"/>
    <mergeCell ref="A8:H8"/>
    <mergeCell ref="B11:D11"/>
    <mergeCell ref="B25:D25"/>
  </mergeCells>
  <hyperlinks>
    <hyperlink ref="B49" r:id="rId1" display="© Commonwealth of Australia 2011" xr:uid="{33722E4C-6C10-4EA5-9305-BE15430A5BF4}"/>
    <hyperlink ref="C13" location="A124866636L" display="A124866636L" xr:uid="{80058277-0152-4D54-9DEB-2722640F25E8}"/>
    <hyperlink ref="D13" location="A124866637R" display="A124866637R" xr:uid="{7DD92D8C-F557-4000-8CD2-1EC19BA41D40}"/>
    <hyperlink ref="C14" location="A124866564L" display="A124866564L" xr:uid="{F444C38F-07E1-4285-AF30-6EDB34CDDE12}"/>
    <hyperlink ref="C15" location="A124866644L" display="A124866644L" xr:uid="{4D2480D4-7359-45A7-8020-9661B83110EE}"/>
    <hyperlink ref="D14" location="A124866565R" display="A124866565R" xr:uid="{096934DB-F49C-4368-AACB-99C12A7A6E2C}"/>
    <hyperlink ref="D15" location="A124866645R" display="A124866645R" xr:uid="{A3E619A6-7FB4-42B8-B53B-30E536E7D325}"/>
    <hyperlink ref="C17" location="A124866652L" display="A124866652L" xr:uid="{790B2C4D-813A-4D23-833C-89FDF290D9CC}"/>
    <hyperlink ref="C18" location="A124866572L" display="A124866572L" xr:uid="{D0670BDB-2583-4E41-8074-C9FBFA12011E}"/>
    <hyperlink ref="C19" location="A124866580L" display="A124866580L" xr:uid="{7570A97B-96DB-4F9B-8670-69B234340FE7}"/>
    <hyperlink ref="D17" location="A124866653R" display="A124866653R" xr:uid="{5D98E0CC-ACE4-401A-8EAF-C156C218CFFE}"/>
    <hyperlink ref="D18" location="A124866573R" display="A124866573R" xr:uid="{B4B25EF3-D814-47F1-A715-B3E9EA4072F7}"/>
    <hyperlink ref="D19" location="A124866581R" display="A124866581R" xr:uid="{A8AF7301-5565-4DFB-B310-8F444E6BCE1A}"/>
    <hyperlink ref="C21" location="A124866620V" display="A124866620V" xr:uid="{8676755D-8209-47C6-91D4-958D6DBC91C2}"/>
    <hyperlink ref="C22" location="A124866540V" display="A124866540V" xr:uid="{C48F098B-6764-4F62-A1E3-F6D5DC90CBA3}"/>
    <hyperlink ref="C23" location="A124866660L" display="A124866660L" xr:uid="{E2B665FB-2E09-44DA-BB3C-7498DACD7D71}"/>
    <hyperlink ref="D21" location="A124866621W" display="A124866621W" xr:uid="{F3E64AD5-D811-4CF2-8912-377677322C69}"/>
    <hyperlink ref="D22" location="A124866541W" display="A124866541W" xr:uid="{5996480F-873C-41E2-8CF3-3E597850D001}"/>
    <hyperlink ref="D23" location="A124866661R" display="A124866661R" xr:uid="{CC86271D-C04A-4900-A879-25774C0A9B28}"/>
    <hyperlink ref="C27" location="A124866628L" display="A124866628L" xr:uid="{0BB92AE9-68E8-4D33-A179-766E7FE99A33}"/>
    <hyperlink ref="C28" location="A124866684F" display="A124866684F" xr:uid="{8B58D2CB-42AB-4B3A-9BAD-2822FDFC8273}"/>
    <hyperlink ref="C29" location="A124866548L" display="A124866548L" xr:uid="{965AB0D5-BCDD-4561-A9AA-5E56AE88EA93}"/>
    <hyperlink ref="C30" location="A124866492L" display="A124866492L" xr:uid="{10F344B0-4682-48C8-948F-1EC01FB45F22}"/>
    <hyperlink ref="C31" location="A124866524V" display="A124866524V" xr:uid="{3B08021B-25DB-4008-AFA3-F1750143AC8D}"/>
    <hyperlink ref="C32" location="A124866588F" display="A124866588F" xr:uid="{F48F98D0-D5A8-4D58-9BC6-097E2CDBEFC9}"/>
    <hyperlink ref="D27" location="A124866629R" display="A124866629R" xr:uid="{3A6558BD-2519-46CB-9265-51A699EE8E70}"/>
    <hyperlink ref="D28" location="A124866685J" display="A124866685J" xr:uid="{F209FDB8-D4F9-467B-9C4F-A6F7F9E53F5C}"/>
    <hyperlink ref="D29" location="A124866549R" display="A124866549R" xr:uid="{2B554254-E103-450A-A9BC-E72E9593376C}"/>
    <hyperlink ref="D30" location="A124866493R" display="A124866493R" xr:uid="{BA540011-39B4-4C26-8A09-F58E5B251A60}"/>
    <hyperlink ref="D31" location="A124866525W" display="A124866525W" xr:uid="{AEDE487E-5B3A-4B4C-82BA-C2BA6CFF17E6}"/>
    <hyperlink ref="D32" location="A124866589J" display="A124866589J" xr:uid="{7744041A-534D-410A-9CAB-5F700906FB82}"/>
    <hyperlink ref="C34" location="A124866532V" display="A124866532V" xr:uid="{62786578-2E34-407C-8E9A-C0BA8C7CAD75}"/>
    <hyperlink ref="C35" location="A124866596F" display="A124866596F" xr:uid="{3D631E5F-3DC3-4131-8878-50BFCF85DB75}"/>
    <hyperlink ref="C36" location="A124866604V" display="A124866604V" xr:uid="{269548B1-E6ED-46F7-A6EF-E1134E0A29ED}"/>
    <hyperlink ref="C37" location="A124866692F" display="A124866692F" xr:uid="{3C94A2A0-F510-4EDE-958E-334242CE73FF}"/>
    <hyperlink ref="C38" location="A124866500A" display="A124866500A" xr:uid="{D363021C-965A-4617-95EE-6F753AE380E4}"/>
    <hyperlink ref="C39" location="A124866668F" display="A124866668F" xr:uid="{DC8131B6-38CC-490F-BEB3-4F134DE193E1}"/>
    <hyperlink ref="D34" location="A124866533W" display="A124866533W" xr:uid="{CF5F4134-9106-4FD3-B85E-B942FED7B53C}"/>
    <hyperlink ref="D35" location="A124866597J" display="A124866597J" xr:uid="{6B02D03E-8118-49B9-89A4-F36A3C418997}"/>
    <hyperlink ref="D36" location="A124866605W" display="A124866605W" xr:uid="{E1E4B368-32D9-41FF-A32E-791B13F8F2D0}"/>
    <hyperlink ref="D37" location="A124866693J" display="A124866693J" xr:uid="{861DD343-1CFD-4431-9A53-CBC24F9567ED}"/>
    <hyperlink ref="D38" location="A124866501C" display="A124866501C" xr:uid="{84625A7C-85E1-4224-A274-C2DDBD2C02FD}"/>
    <hyperlink ref="D39" location="A124866669J" display="A124866669J" xr:uid="{395A82D5-853A-4343-9A24-52C44A0BCF28}"/>
    <hyperlink ref="C41" location="A124866676F" display="A124866676F" xr:uid="{DFD115A7-793C-4186-AD46-7075A066E3D1}"/>
    <hyperlink ref="C42" location="A124866508V" display="A124866508V" xr:uid="{5B806B4B-42B9-4F40-8AE0-7A0113D5DC63}"/>
    <hyperlink ref="C43" location="A124866556L" display="A124866556L" xr:uid="{3329C894-49BF-4F7F-AD62-BB73516A6654}"/>
    <hyperlink ref="C44" location="A124866612V" display="A124866612V" xr:uid="{DE773BBD-31E5-4C6A-AF9E-7EC1D804167D}"/>
    <hyperlink ref="C45" location="A124866700V" display="A124866700V" xr:uid="{BB450FB2-43B5-43F4-A0DC-B13900C0D1E5}"/>
    <hyperlink ref="C46" location="A124866516V" display="A124866516V" xr:uid="{B2A435D8-9F78-43F4-80D9-797B274A9C91}"/>
    <hyperlink ref="D41" location="A124866677J" display="A124866677J" xr:uid="{17F5A7D6-400E-49DF-8834-ADBCE5AE80E6}"/>
    <hyperlink ref="D42" location="A124866509W" display="A124866509W" xr:uid="{717CEAE6-80E6-4F0C-8D59-8BB69972E71D}"/>
    <hyperlink ref="D43" location="A124866557R" display="A124866557R" xr:uid="{C211E4DE-A38A-4B61-9902-FDFACEC86C8F}"/>
    <hyperlink ref="D44" location="A124866613W" display="A124866613W" xr:uid="{F25C9D24-A16B-4EFA-9BE3-CDE018AAF003}"/>
    <hyperlink ref="D45" location="A124866701W" display="A124866701W" xr:uid="{F55CAD91-C7D7-4BCB-935D-E25CFE126D09}"/>
    <hyperlink ref="D46" location="A124866517W" display="A124866517W" xr:uid="{90A87E5F-3F11-4354-B3BF-66A2B165CA3A}"/>
  </hyperlinks>
  <pageMargins left="0.74803149606299213" right="0.74803149606299213" top="0.98425196850393704" bottom="0.98425196850393704" header="0.51181102362204722" footer="0.51181102362204722"/>
  <pageSetup paperSize="8" scale="62" fitToHeight="0" orientation="portrait" r:id="rId2"/>
  <headerFooter>
    <oddHeader>&amp;C&amp;"Calibri"&amp;10&amp;KFF0000OFFICIAL: Census and Statistics Act&amp;1#</oddHeader>
    <oddFooter>&amp;C&amp;1#&amp;"Calibri"&amp;10&amp;KFF0000OFFICIAL: Census and Statistics Act</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7"/>
  <sheetViews>
    <sheetView showGridLines="0" workbookViewId="0">
      <pane ySplit="11" topLeftCell="A12" activePane="bottomLeft" state="frozen"/>
      <selection pane="bottomLeft"/>
    </sheetView>
  </sheetViews>
  <sheetFormatPr defaultColWidth="7.7109375" defaultRowHeight="11.25"/>
  <cols>
    <col min="1" max="1" width="17.85546875" style="11" customWidth="1"/>
    <col min="2" max="2" width="19.140625" style="11" customWidth="1"/>
    <col min="3" max="3" width="30.7109375" style="11" customWidth="1"/>
    <col min="4" max="4" width="7.7109375" style="11"/>
    <col min="5" max="5" width="11" style="11" bestFit="1" customWidth="1"/>
    <col min="6" max="11" width="7.7109375" style="11"/>
    <col min="12" max="12" width="9.7109375" style="11" customWidth="1"/>
    <col min="13" max="25" width="7.7109375" style="11"/>
    <col min="26" max="26" width="7.7109375" style="11" customWidth="1"/>
    <col min="27" max="16384" width="7.7109375" style="11"/>
  </cols>
  <sheetData>
    <row r="2" spans="1:13" ht="12.75">
      <c r="B2" s="13" t="s">
        <v>122</v>
      </c>
      <c r="C2" s="12"/>
      <c r="D2" s="12"/>
      <c r="E2" s="12"/>
      <c r="F2" s="12"/>
      <c r="G2" s="12"/>
      <c r="H2" s="12"/>
      <c r="I2" s="12"/>
      <c r="J2" s="12"/>
      <c r="K2" s="12"/>
      <c r="L2" s="12"/>
      <c r="M2" s="12"/>
    </row>
    <row r="3" spans="1:13">
      <c r="B3" s="12"/>
      <c r="C3" s="12"/>
      <c r="D3" s="12"/>
      <c r="E3" s="12"/>
      <c r="F3" s="12"/>
      <c r="G3" s="12"/>
      <c r="H3" s="12"/>
      <c r="I3" s="12"/>
      <c r="J3" s="12"/>
      <c r="K3" s="12"/>
      <c r="L3" s="12"/>
      <c r="M3" s="12"/>
    </row>
    <row r="4" spans="1:13">
      <c r="B4" s="12"/>
      <c r="C4" s="12"/>
      <c r="D4" s="12"/>
      <c r="E4" s="12"/>
      <c r="F4" s="12"/>
      <c r="G4" s="12"/>
      <c r="H4" s="12"/>
      <c r="I4" s="12"/>
      <c r="J4" s="12"/>
      <c r="K4" s="12"/>
      <c r="L4" s="12"/>
      <c r="M4" s="12"/>
    </row>
    <row r="5" spans="1:13" ht="15.75">
      <c r="B5" s="14" t="s">
        <v>123</v>
      </c>
    </row>
    <row r="6" spans="1:13" ht="15.75" customHeight="1">
      <c r="B6" s="82" t="s">
        <v>124</v>
      </c>
      <c r="C6" s="82"/>
      <c r="D6" s="82"/>
      <c r="E6" s="82"/>
      <c r="F6" s="82"/>
      <c r="G6" s="82"/>
      <c r="H6" s="82"/>
      <c r="I6" s="82"/>
      <c r="J6" s="82"/>
      <c r="K6" s="82"/>
      <c r="L6" s="82"/>
    </row>
    <row r="8" spans="1:13" ht="15">
      <c r="D8" s="16" t="s">
        <v>126</v>
      </c>
    </row>
    <row r="9" spans="1:13" s="17" customFormat="1"/>
    <row r="10" spans="1:13" ht="22.5" customHeight="1">
      <c r="A10" s="18" t="s">
        <v>127</v>
      </c>
      <c r="B10" s="18"/>
      <c r="C10" s="18"/>
      <c r="D10" s="18" t="s">
        <v>55</v>
      </c>
      <c r="E10" s="18" t="s">
        <v>62</v>
      </c>
      <c r="F10" s="18" t="s">
        <v>59</v>
      </c>
      <c r="G10" s="18" t="s">
        <v>60</v>
      </c>
      <c r="H10" s="18" t="s">
        <v>128</v>
      </c>
      <c r="I10" s="18" t="s">
        <v>54</v>
      </c>
      <c r="J10" s="18" t="s">
        <v>56</v>
      </c>
      <c r="K10" s="18" t="s">
        <v>129</v>
      </c>
      <c r="L10" s="18" t="s">
        <v>58</v>
      </c>
    </row>
    <row r="12" spans="1:13">
      <c r="A12" s="11" t="s">
        <v>0</v>
      </c>
      <c r="D12" s="11" t="s">
        <v>64</v>
      </c>
      <c r="E12" s="19" t="s">
        <v>66</v>
      </c>
      <c r="F12" s="10">
        <v>39965</v>
      </c>
      <c r="G12" s="10">
        <v>44348</v>
      </c>
      <c r="H12" s="11">
        <v>20</v>
      </c>
      <c r="I12" s="20" t="s">
        <v>63</v>
      </c>
      <c r="J12" s="11" t="s">
        <v>65</v>
      </c>
      <c r="K12" s="11" t="s">
        <v>131</v>
      </c>
      <c r="L12" s="11" t="s">
        <v>132</v>
      </c>
    </row>
    <row r="13" spans="1:13">
      <c r="A13" s="11" t="s">
        <v>1</v>
      </c>
      <c r="D13" s="11" t="s">
        <v>64</v>
      </c>
      <c r="E13" s="19" t="s">
        <v>67</v>
      </c>
      <c r="F13" s="10">
        <v>39965</v>
      </c>
      <c r="G13" s="10">
        <v>44348</v>
      </c>
      <c r="H13" s="11">
        <v>20</v>
      </c>
      <c r="I13" s="20" t="s">
        <v>63</v>
      </c>
      <c r="J13" s="11" t="s">
        <v>65</v>
      </c>
      <c r="K13" s="11" t="s">
        <v>131</v>
      </c>
      <c r="L13" s="11" t="s">
        <v>132</v>
      </c>
    </row>
    <row r="14" spans="1:13">
      <c r="A14" s="11" t="s">
        <v>2</v>
      </c>
      <c r="D14" s="11" t="s">
        <v>64</v>
      </c>
      <c r="E14" s="19" t="s">
        <v>68</v>
      </c>
      <c r="F14" s="10">
        <v>39965</v>
      </c>
      <c r="G14" s="10">
        <v>44348</v>
      </c>
      <c r="H14" s="11">
        <v>20</v>
      </c>
      <c r="I14" s="20" t="s">
        <v>63</v>
      </c>
      <c r="J14" s="11" t="s">
        <v>65</v>
      </c>
      <c r="K14" s="11" t="s">
        <v>131</v>
      </c>
      <c r="L14" s="11" t="s">
        <v>132</v>
      </c>
    </row>
    <row r="15" spans="1:13">
      <c r="A15" s="11" t="s">
        <v>3</v>
      </c>
      <c r="D15" s="11" t="s">
        <v>64</v>
      </c>
      <c r="E15" s="19" t="s">
        <v>69</v>
      </c>
      <c r="F15" s="10">
        <v>39965</v>
      </c>
      <c r="G15" s="10">
        <v>44348</v>
      </c>
      <c r="H15" s="11">
        <v>20</v>
      </c>
      <c r="I15" s="20" t="s">
        <v>63</v>
      </c>
      <c r="J15" s="11" t="s">
        <v>65</v>
      </c>
      <c r="K15" s="11" t="s">
        <v>131</v>
      </c>
      <c r="L15" s="11" t="s">
        <v>132</v>
      </c>
    </row>
    <row r="16" spans="1:13">
      <c r="A16" s="11" t="s">
        <v>4</v>
      </c>
      <c r="D16" s="11" t="s">
        <v>64</v>
      </c>
      <c r="E16" s="19" t="s">
        <v>70</v>
      </c>
      <c r="F16" s="10">
        <v>39965</v>
      </c>
      <c r="G16" s="10">
        <v>44348</v>
      </c>
      <c r="H16" s="11">
        <v>20</v>
      </c>
      <c r="I16" s="20" t="s">
        <v>63</v>
      </c>
      <c r="J16" s="11" t="s">
        <v>65</v>
      </c>
      <c r="K16" s="11" t="s">
        <v>131</v>
      </c>
      <c r="L16" s="11" t="s">
        <v>132</v>
      </c>
    </row>
    <row r="17" spans="1:12">
      <c r="A17" s="11" t="s">
        <v>5</v>
      </c>
      <c r="D17" s="11" t="s">
        <v>64</v>
      </c>
      <c r="E17" s="19" t="s">
        <v>71</v>
      </c>
      <c r="F17" s="10">
        <v>39965</v>
      </c>
      <c r="G17" s="10">
        <v>44348</v>
      </c>
      <c r="H17" s="11">
        <v>20</v>
      </c>
      <c r="I17" s="20" t="s">
        <v>63</v>
      </c>
      <c r="J17" s="11" t="s">
        <v>65</v>
      </c>
      <c r="K17" s="11" t="s">
        <v>131</v>
      </c>
      <c r="L17" s="11" t="s">
        <v>132</v>
      </c>
    </row>
    <row r="18" spans="1:12">
      <c r="A18" s="11" t="s">
        <v>6</v>
      </c>
      <c r="D18" s="11" t="s">
        <v>64</v>
      </c>
      <c r="E18" s="19" t="s">
        <v>72</v>
      </c>
      <c r="F18" s="10">
        <v>39965</v>
      </c>
      <c r="G18" s="10">
        <v>44348</v>
      </c>
      <c r="H18" s="11">
        <v>20</v>
      </c>
      <c r="I18" s="20" t="s">
        <v>63</v>
      </c>
      <c r="J18" s="11" t="s">
        <v>65</v>
      </c>
      <c r="K18" s="11" t="s">
        <v>131</v>
      </c>
      <c r="L18" s="11" t="s">
        <v>132</v>
      </c>
    </row>
    <row r="19" spans="1:12">
      <c r="A19" s="11" t="s">
        <v>7</v>
      </c>
      <c r="D19" s="11" t="s">
        <v>64</v>
      </c>
      <c r="E19" s="19" t="s">
        <v>73</v>
      </c>
      <c r="F19" s="10">
        <v>39965</v>
      </c>
      <c r="G19" s="10">
        <v>44348</v>
      </c>
      <c r="H19" s="11">
        <v>20</v>
      </c>
      <c r="I19" s="20" t="s">
        <v>63</v>
      </c>
      <c r="J19" s="11" t="s">
        <v>65</v>
      </c>
      <c r="K19" s="11" t="s">
        <v>131</v>
      </c>
      <c r="L19" s="11" t="s">
        <v>132</v>
      </c>
    </row>
    <row r="20" spans="1:12">
      <c r="A20" s="11" t="s">
        <v>8</v>
      </c>
      <c r="D20" s="11" t="s">
        <v>64</v>
      </c>
      <c r="E20" s="19" t="s">
        <v>74</v>
      </c>
      <c r="F20" s="10">
        <v>39965</v>
      </c>
      <c r="G20" s="10">
        <v>44348</v>
      </c>
      <c r="H20" s="11">
        <v>20</v>
      </c>
      <c r="I20" s="20" t="s">
        <v>63</v>
      </c>
      <c r="J20" s="11" t="s">
        <v>65</v>
      </c>
      <c r="K20" s="11" t="s">
        <v>131</v>
      </c>
      <c r="L20" s="11" t="s">
        <v>132</v>
      </c>
    </row>
    <row r="21" spans="1:12">
      <c r="A21" s="11" t="s">
        <v>9</v>
      </c>
      <c r="D21" s="11" t="s">
        <v>64</v>
      </c>
      <c r="E21" s="19" t="s">
        <v>75</v>
      </c>
      <c r="F21" s="10">
        <v>39965</v>
      </c>
      <c r="G21" s="10">
        <v>44348</v>
      </c>
      <c r="H21" s="11">
        <v>20</v>
      </c>
      <c r="I21" s="20" t="s">
        <v>63</v>
      </c>
      <c r="J21" s="11" t="s">
        <v>65</v>
      </c>
      <c r="K21" s="11" t="s">
        <v>131</v>
      </c>
      <c r="L21" s="11" t="s">
        <v>132</v>
      </c>
    </row>
    <row r="22" spans="1:12">
      <c r="A22" s="11" t="s">
        <v>10</v>
      </c>
      <c r="D22" s="11" t="s">
        <v>64</v>
      </c>
      <c r="E22" s="19" t="s">
        <v>76</v>
      </c>
      <c r="F22" s="10">
        <v>39965</v>
      </c>
      <c r="G22" s="10">
        <v>44348</v>
      </c>
      <c r="H22" s="11">
        <v>20</v>
      </c>
      <c r="I22" s="20" t="s">
        <v>63</v>
      </c>
      <c r="J22" s="11" t="s">
        <v>65</v>
      </c>
      <c r="K22" s="11" t="s">
        <v>131</v>
      </c>
      <c r="L22" s="11" t="s">
        <v>132</v>
      </c>
    </row>
    <row r="23" spans="1:12">
      <c r="A23" s="11" t="s">
        <v>11</v>
      </c>
      <c r="D23" s="11" t="s">
        <v>64</v>
      </c>
      <c r="E23" s="19" t="s">
        <v>77</v>
      </c>
      <c r="F23" s="10">
        <v>39965</v>
      </c>
      <c r="G23" s="10">
        <v>44348</v>
      </c>
      <c r="H23" s="11">
        <v>20</v>
      </c>
      <c r="I23" s="20" t="s">
        <v>63</v>
      </c>
      <c r="J23" s="11" t="s">
        <v>65</v>
      </c>
      <c r="K23" s="11" t="s">
        <v>131</v>
      </c>
      <c r="L23" s="11" t="s">
        <v>132</v>
      </c>
    </row>
    <row r="24" spans="1:12">
      <c r="A24" s="11" t="s">
        <v>12</v>
      </c>
      <c r="D24" s="11" t="s">
        <v>64</v>
      </c>
      <c r="E24" s="19" t="s">
        <v>78</v>
      </c>
      <c r="F24" s="10">
        <v>39965</v>
      </c>
      <c r="G24" s="10">
        <v>44348</v>
      </c>
      <c r="H24" s="11">
        <v>20</v>
      </c>
      <c r="I24" s="20" t="s">
        <v>63</v>
      </c>
      <c r="J24" s="11" t="s">
        <v>65</v>
      </c>
      <c r="K24" s="11" t="s">
        <v>131</v>
      </c>
      <c r="L24" s="11" t="s">
        <v>132</v>
      </c>
    </row>
    <row r="25" spans="1:12">
      <c r="A25" s="11" t="s">
        <v>13</v>
      </c>
      <c r="D25" s="11" t="s">
        <v>64</v>
      </c>
      <c r="E25" s="19" t="s">
        <v>79</v>
      </c>
      <c r="F25" s="10">
        <v>39965</v>
      </c>
      <c r="G25" s="10">
        <v>44348</v>
      </c>
      <c r="H25" s="11">
        <v>20</v>
      </c>
      <c r="I25" s="20" t="s">
        <v>63</v>
      </c>
      <c r="J25" s="11" t="s">
        <v>65</v>
      </c>
      <c r="K25" s="11" t="s">
        <v>131</v>
      </c>
      <c r="L25" s="11" t="s">
        <v>132</v>
      </c>
    </row>
    <row r="26" spans="1:12">
      <c r="A26" s="11" t="s">
        <v>14</v>
      </c>
      <c r="D26" s="11" t="s">
        <v>64</v>
      </c>
      <c r="E26" s="19" t="s">
        <v>80</v>
      </c>
      <c r="F26" s="10">
        <v>39965</v>
      </c>
      <c r="G26" s="10">
        <v>44348</v>
      </c>
      <c r="H26" s="11">
        <v>20</v>
      </c>
      <c r="I26" s="20" t="s">
        <v>63</v>
      </c>
      <c r="J26" s="11" t="s">
        <v>65</v>
      </c>
      <c r="K26" s="11" t="s">
        <v>131</v>
      </c>
      <c r="L26" s="11" t="s">
        <v>132</v>
      </c>
    </row>
    <row r="27" spans="1:12">
      <c r="A27" s="11" t="s">
        <v>15</v>
      </c>
      <c r="D27" s="11" t="s">
        <v>64</v>
      </c>
      <c r="E27" s="19" t="s">
        <v>81</v>
      </c>
      <c r="F27" s="10">
        <v>39965</v>
      </c>
      <c r="G27" s="10">
        <v>44348</v>
      </c>
      <c r="H27" s="11">
        <v>20</v>
      </c>
      <c r="I27" s="20" t="s">
        <v>63</v>
      </c>
      <c r="J27" s="11" t="s">
        <v>65</v>
      </c>
      <c r="K27" s="11" t="s">
        <v>131</v>
      </c>
      <c r="L27" s="11" t="s">
        <v>132</v>
      </c>
    </row>
    <row r="28" spans="1:12">
      <c r="A28" s="11" t="s">
        <v>16</v>
      </c>
      <c r="D28" s="11" t="s">
        <v>64</v>
      </c>
      <c r="E28" s="19" t="s">
        <v>82</v>
      </c>
      <c r="F28" s="10">
        <v>39965</v>
      </c>
      <c r="G28" s="10">
        <v>44348</v>
      </c>
      <c r="H28" s="11">
        <v>20</v>
      </c>
      <c r="I28" s="20" t="s">
        <v>63</v>
      </c>
      <c r="J28" s="11" t="s">
        <v>65</v>
      </c>
      <c r="K28" s="11" t="s">
        <v>131</v>
      </c>
      <c r="L28" s="11" t="s">
        <v>132</v>
      </c>
    </row>
    <row r="29" spans="1:12">
      <c r="A29" s="11" t="s">
        <v>17</v>
      </c>
      <c r="D29" s="11" t="s">
        <v>64</v>
      </c>
      <c r="E29" s="19" t="s">
        <v>83</v>
      </c>
      <c r="F29" s="10">
        <v>39965</v>
      </c>
      <c r="G29" s="10">
        <v>44348</v>
      </c>
      <c r="H29" s="11">
        <v>20</v>
      </c>
      <c r="I29" s="20" t="s">
        <v>63</v>
      </c>
      <c r="J29" s="11" t="s">
        <v>65</v>
      </c>
      <c r="K29" s="11" t="s">
        <v>131</v>
      </c>
      <c r="L29" s="11" t="s">
        <v>132</v>
      </c>
    </row>
    <row r="30" spans="1:12">
      <c r="A30" s="11" t="s">
        <v>18</v>
      </c>
      <c r="D30" s="11" t="s">
        <v>64</v>
      </c>
      <c r="E30" s="19" t="s">
        <v>84</v>
      </c>
      <c r="F30" s="10">
        <v>39965</v>
      </c>
      <c r="G30" s="10">
        <v>44348</v>
      </c>
      <c r="H30" s="11">
        <v>20</v>
      </c>
      <c r="I30" s="20" t="s">
        <v>63</v>
      </c>
      <c r="J30" s="11" t="s">
        <v>65</v>
      </c>
      <c r="K30" s="11" t="s">
        <v>131</v>
      </c>
      <c r="L30" s="11" t="s">
        <v>132</v>
      </c>
    </row>
    <row r="31" spans="1:12">
      <c r="A31" s="11" t="s">
        <v>19</v>
      </c>
      <c r="D31" s="11" t="s">
        <v>64</v>
      </c>
      <c r="E31" s="19" t="s">
        <v>85</v>
      </c>
      <c r="F31" s="10">
        <v>39965</v>
      </c>
      <c r="G31" s="10">
        <v>44348</v>
      </c>
      <c r="H31" s="11">
        <v>20</v>
      </c>
      <c r="I31" s="20" t="s">
        <v>63</v>
      </c>
      <c r="J31" s="11" t="s">
        <v>65</v>
      </c>
      <c r="K31" s="11" t="s">
        <v>131</v>
      </c>
      <c r="L31" s="11" t="s">
        <v>132</v>
      </c>
    </row>
    <row r="32" spans="1:12">
      <c r="A32" s="11" t="s">
        <v>20</v>
      </c>
      <c r="D32" s="11" t="s">
        <v>64</v>
      </c>
      <c r="E32" s="19" t="s">
        <v>86</v>
      </c>
      <c r="F32" s="10">
        <v>39965</v>
      </c>
      <c r="G32" s="10">
        <v>44348</v>
      </c>
      <c r="H32" s="11">
        <v>20</v>
      </c>
      <c r="I32" s="20" t="s">
        <v>63</v>
      </c>
      <c r="J32" s="11" t="s">
        <v>65</v>
      </c>
      <c r="K32" s="11" t="s">
        <v>131</v>
      </c>
      <c r="L32" s="11" t="s">
        <v>132</v>
      </c>
    </row>
    <row r="33" spans="1:12">
      <c r="A33" s="11" t="s">
        <v>21</v>
      </c>
      <c r="D33" s="11" t="s">
        <v>64</v>
      </c>
      <c r="E33" s="19" t="s">
        <v>87</v>
      </c>
      <c r="F33" s="10">
        <v>39965</v>
      </c>
      <c r="G33" s="10">
        <v>44348</v>
      </c>
      <c r="H33" s="11">
        <v>20</v>
      </c>
      <c r="I33" s="20" t="s">
        <v>63</v>
      </c>
      <c r="J33" s="11" t="s">
        <v>65</v>
      </c>
      <c r="K33" s="11" t="s">
        <v>131</v>
      </c>
      <c r="L33" s="11" t="s">
        <v>132</v>
      </c>
    </row>
    <row r="34" spans="1:12">
      <c r="A34" s="11" t="s">
        <v>22</v>
      </c>
      <c r="D34" s="11" t="s">
        <v>64</v>
      </c>
      <c r="E34" s="19" t="s">
        <v>88</v>
      </c>
      <c r="F34" s="10">
        <v>39965</v>
      </c>
      <c r="G34" s="10">
        <v>44348</v>
      </c>
      <c r="H34" s="11">
        <v>20</v>
      </c>
      <c r="I34" s="20" t="s">
        <v>63</v>
      </c>
      <c r="J34" s="11" t="s">
        <v>65</v>
      </c>
      <c r="K34" s="11" t="s">
        <v>131</v>
      </c>
      <c r="L34" s="11" t="s">
        <v>132</v>
      </c>
    </row>
    <row r="35" spans="1:12">
      <c r="A35" s="11" t="s">
        <v>23</v>
      </c>
      <c r="D35" s="11" t="s">
        <v>64</v>
      </c>
      <c r="E35" s="19" t="s">
        <v>89</v>
      </c>
      <c r="F35" s="10">
        <v>39965</v>
      </c>
      <c r="G35" s="10">
        <v>44348</v>
      </c>
      <c r="H35" s="11">
        <v>20</v>
      </c>
      <c r="I35" s="20" t="s">
        <v>63</v>
      </c>
      <c r="J35" s="11" t="s">
        <v>65</v>
      </c>
      <c r="K35" s="11" t="s">
        <v>131</v>
      </c>
      <c r="L35" s="11" t="s">
        <v>132</v>
      </c>
    </row>
    <row r="36" spans="1:12">
      <c r="A36" s="11" t="s">
        <v>24</v>
      </c>
      <c r="D36" s="11" t="s">
        <v>64</v>
      </c>
      <c r="E36" s="19" t="s">
        <v>90</v>
      </c>
      <c r="F36" s="10">
        <v>39965</v>
      </c>
      <c r="G36" s="10">
        <v>44348</v>
      </c>
      <c r="H36" s="11">
        <v>20</v>
      </c>
      <c r="I36" s="20" t="s">
        <v>63</v>
      </c>
      <c r="J36" s="11" t="s">
        <v>65</v>
      </c>
      <c r="K36" s="11" t="s">
        <v>131</v>
      </c>
      <c r="L36" s="11" t="s">
        <v>132</v>
      </c>
    </row>
    <row r="37" spans="1:12">
      <c r="A37" s="11" t="s">
        <v>25</v>
      </c>
      <c r="D37" s="11" t="s">
        <v>64</v>
      </c>
      <c r="E37" s="19" t="s">
        <v>91</v>
      </c>
      <c r="F37" s="10">
        <v>39965</v>
      </c>
      <c r="G37" s="10">
        <v>44348</v>
      </c>
      <c r="H37" s="11">
        <v>20</v>
      </c>
      <c r="I37" s="20" t="s">
        <v>63</v>
      </c>
      <c r="J37" s="11" t="s">
        <v>65</v>
      </c>
      <c r="K37" s="11" t="s">
        <v>131</v>
      </c>
      <c r="L37" s="11" t="s">
        <v>132</v>
      </c>
    </row>
    <row r="38" spans="1:12">
      <c r="A38" s="11" t="s">
        <v>26</v>
      </c>
      <c r="D38" s="11" t="s">
        <v>64</v>
      </c>
      <c r="E38" s="19" t="s">
        <v>92</v>
      </c>
      <c r="F38" s="10">
        <v>39965</v>
      </c>
      <c r="G38" s="10">
        <v>44348</v>
      </c>
      <c r="H38" s="11">
        <v>20</v>
      </c>
      <c r="I38" s="20" t="s">
        <v>63</v>
      </c>
      <c r="J38" s="11" t="s">
        <v>65</v>
      </c>
      <c r="K38" s="11" t="s">
        <v>131</v>
      </c>
      <c r="L38" s="11" t="s">
        <v>132</v>
      </c>
    </row>
    <row r="39" spans="1:12">
      <c r="A39" s="11" t="s">
        <v>27</v>
      </c>
      <c r="D39" s="11" t="s">
        <v>64</v>
      </c>
      <c r="E39" s="19" t="s">
        <v>95</v>
      </c>
      <c r="F39" s="10">
        <v>39965</v>
      </c>
      <c r="G39" s="10">
        <v>44348</v>
      </c>
      <c r="H39" s="11">
        <v>20</v>
      </c>
      <c r="I39" s="11" t="s">
        <v>93</v>
      </c>
      <c r="J39" s="11" t="s">
        <v>94</v>
      </c>
      <c r="K39" s="11" t="s">
        <v>131</v>
      </c>
      <c r="L39" s="11" t="s">
        <v>132</v>
      </c>
    </row>
    <row r="40" spans="1:12">
      <c r="A40" s="11" t="s">
        <v>28</v>
      </c>
      <c r="D40" s="11" t="s">
        <v>64</v>
      </c>
      <c r="E40" s="19" t="s">
        <v>96</v>
      </c>
      <c r="F40" s="10">
        <v>39965</v>
      </c>
      <c r="G40" s="10">
        <v>44348</v>
      </c>
      <c r="H40" s="11">
        <v>20</v>
      </c>
      <c r="I40" s="11" t="s">
        <v>93</v>
      </c>
      <c r="J40" s="11" t="s">
        <v>94</v>
      </c>
      <c r="K40" s="11" t="s">
        <v>131</v>
      </c>
      <c r="L40" s="11" t="s">
        <v>132</v>
      </c>
    </row>
    <row r="41" spans="1:12">
      <c r="A41" s="11" t="s">
        <v>29</v>
      </c>
      <c r="D41" s="11" t="s">
        <v>64</v>
      </c>
      <c r="E41" s="19" t="s">
        <v>97</v>
      </c>
      <c r="F41" s="10">
        <v>39965</v>
      </c>
      <c r="G41" s="10">
        <v>44348</v>
      </c>
      <c r="H41" s="11">
        <v>20</v>
      </c>
      <c r="I41" s="11" t="s">
        <v>93</v>
      </c>
      <c r="J41" s="11" t="s">
        <v>94</v>
      </c>
      <c r="K41" s="11" t="s">
        <v>131</v>
      </c>
      <c r="L41" s="11" t="s">
        <v>132</v>
      </c>
    </row>
    <row r="42" spans="1:12">
      <c r="A42" s="11" t="s">
        <v>30</v>
      </c>
      <c r="D42" s="11" t="s">
        <v>64</v>
      </c>
      <c r="E42" s="19" t="s">
        <v>98</v>
      </c>
      <c r="F42" s="10">
        <v>39965</v>
      </c>
      <c r="G42" s="10">
        <v>44348</v>
      </c>
      <c r="H42" s="11">
        <v>20</v>
      </c>
      <c r="I42" s="11" t="s">
        <v>93</v>
      </c>
      <c r="J42" s="11" t="s">
        <v>94</v>
      </c>
      <c r="K42" s="11" t="s">
        <v>131</v>
      </c>
      <c r="L42" s="11" t="s">
        <v>132</v>
      </c>
    </row>
    <row r="43" spans="1:12">
      <c r="A43" s="11" t="s">
        <v>31</v>
      </c>
      <c r="D43" s="11" t="s">
        <v>64</v>
      </c>
      <c r="E43" s="19" t="s">
        <v>99</v>
      </c>
      <c r="F43" s="10">
        <v>39965</v>
      </c>
      <c r="G43" s="10">
        <v>44348</v>
      </c>
      <c r="H43" s="11">
        <v>20</v>
      </c>
      <c r="I43" s="11" t="s">
        <v>93</v>
      </c>
      <c r="J43" s="11" t="s">
        <v>94</v>
      </c>
      <c r="K43" s="11" t="s">
        <v>131</v>
      </c>
      <c r="L43" s="11" t="s">
        <v>132</v>
      </c>
    </row>
    <row r="44" spans="1:12">
      <c r="A44" s="11" t="s">
        <v>32</v>
      </c>
      <c r="D44" s="11" t="s">
        <v>64</v>
      </c>
      <c r="E44" s="19" t="s">
        <v>100</v>
      </c>
      <c r="F44" s="10">
        <v>39965</v>
      </c>
      <c r="G44" s="10">
        <v>44348</v>
      </c>
      <c r="H44" s="11">
        <v>20</v>
      </c>
      <c r="I44" s="11" t="s">
        <v>93</v>
      </c>
      <c r="J44" s="11" t="s">
        <v>94</v>
      </c>
      <c r="K44" s="11" t="s">
        <v>131</v>
      </c>
      <c r="L44" s="11" t="s">
        <v>132</v>
      </c>
    </row>
    <row r="45" spans="1:12">
      <c r="A45" s="11" t="s">
        <v>33</v>
      </c>
      <c r="D45" s="11" t="s">
        <v>64</v>
      </c>
      <c r="E45" s="19" t="s">
        <v>101</v>
      </c>
      <c r="F45" s="10">
        <v>39965</v>
      </c>
      <c r="G45" s="10">
        <v>44348</v>
      </c>
      <c r="H45" s="11">
        <v>20</v>
      </c>
      <c r="I45" s="11" t="s">
        <v>93</v>
      </c>
      <c r="J45" s="11" t="s">
        <v>94</v>
      </c>
      <c r="K45" s="11" t="s">
        <v>131</v>
      </c>
      <c r="L45" s="11" t="s">
        <v>132</v>
      </c>
    </row>
    <row r="46" spans="1:12">
      <c r="A46" s="11" t="s">
        <v>34</v>
      </c>
      <c r="D46" s="11" t="s">
        <v>64</v>
      </c>
      <c r="E46" s="19" t="s">
        <v>102</v>
      </c>
      <c r="F46" s="10">
        <v>39965</v>
      </c>
      <c r="G46" s="10">
        <v>44348</v>
      </c>
      <c r="H46" s="11">
        <v>20</v>
      </c>
      <c r="I46" s="11" t="s">
        <v>93</v>
      </c>
      <c r="J46" s="11" t="s">
        <v>94</v>
      </c>
      <c r="K46" s="11" t="s">
        <v>131</v>
      </c>
      <c r="L46" s="11" t="s">
        <v>132</v>
      </c>
    </row>
    <row r="47" spans="1:12">
      <c r="A47" s="11" t="s">
        <v>35</v>
      </c>
      <c r="D47" s="11" t="s">
        <v>64</v>
      </c>
      <c r="E47" s="19" t="s">
        <v>103</v>
      </c>
      <c r="F47" s="10">
        <v>39965</v>
      </c>
      <c r="G47" s="10">
        <v>44348</v>
      </c>
      <c r="H47" s="11">
        <v>20</v>
      </c>
      <c r="I47" s="11" t="s">
        <v>93</v>
      </c>
      <c r="J47" s="11" t="s">
        <v>94</v>
      </c>
      <c r="K47" s="11" t="s">
        <v>131</v>
      </c>
      <c r="L47" s="11" t="s">
        <v>132</v>
      </c>
    </row>
    <row r="48" spans="1:12">
      <c r="A48" s="11" t="s">
        <v>36</v>
      </c>
      <c r="D48" s="11" t="s">
        <v>64</v>
      </c>
      <c r="E48" s="19" t="s">
        <v>104</v>
      </c>
      <c r="F48" s="10">
        <v>39965</v>
      </c>
      <c r="G48" s="10">
        <v>44348</v>
      </c>
      <c r="H48" s="11">
        <v>20</v>
      </c>
      <c r="I48" s="11" t="s">
        <v>93</v>
      </c>
      <c r="J48" s="11" t="s">
        <v>94</v>
      </c>
      <c r="K48" s="11" t="s">
        <v>131</v>
      </c>
      <c r="L48" s="11" t="s">
        <v>132</v>
      </c>
    </row>
    <row r="49" spans="1:12">
      <c r="A49" s="11" t="s">
        <v>37</v>
      </c>
      <c r="D49" s="11" t="s">
        <v>64</v>
      </c>
      <c r="E49" s="19" t="s">
        <v>105</v>
      </c>
      <c r="F49" s="10">
        <v>39965</v>
      </c>
      <c r="G49" s="10">
        <v>44348</v>
      </c>
      <c r="H49" s="11">
        <v>20</v>
      </c>
      <c r="I49" s="11" t="s">
        <v>93</v>
      </c>
      <c r="J49" s="11" t="s">
        <v>94</v>
      </c>
      <c r="K49" s="11" t="s">
        <v>131</v>
      </c>
      <c r="L49" s="11" t="s">
        <v>132</v>
      </c>
    </row>
    <row r="50" spans="1:12">
      <c r="A50" s="11" t="s">
        <v>38</v>
      </c>
      <c r="D50" s="11" t="s">
        <v>64</v>
      </c>
      <c r="E50" s="19" t="s">
        <v>106</v>
      </c>
      <c r="F50" s="10">
        <v>39965</v>
      </c>
      <c r="G50" s="10">
        <v>44348</v>
      </c>
      <c r="H50" s="11">
        <v>20</v>
      </c>
      <c r="I50" s="11" t="s">
        <v>93</v>
      </c>
      <c r="J50" s="11" t="s">
        <v>94</v>
      </c>
      <c r="K50" s="11" t="s">
        <v>131</v>
      </c>
      <c r="L50" s="11" t="s">
        <v>132</v>
      </c>
    </row>
    <row r="51" spans="1:12">
      <c r="A51" s="11" t="s">
        <v>39</v>
      </c>
      <c r="D51" s="11" t="s">
        <v>64</v>
      </c>
      <c r="E51" s="19" t="s">
        <v>107</v>
      </c>
      <c r="F51" s="10">
        <v>39965</v>
      </c>
      <c r="G51" s="10">
        <v>44348</v>
      </c>
      <c r="H51" s="11">
        <v>20</v>
      </c>
      <c r="I51" s="11" t="s">
        <v>93</v>
      </c>
      <c r="J51" s="11" t="s">
        <v>94</v>
      </c>
      <c r="K51" s="11" t="s">
        <v>131</v>
      </c>
      <c r="L51" s="11" t="s">
        <v>132</v>
      </c>
    </row>
    <row r="52" spans="1:12">
      <c r="A52" s="11" t="s">
        <v>40</v>
      </c>
      <c r="D52" s="11" t="s">
        <v>64</v>
      </c>
      <c r="E52" s="19" t="s">
        <v>108</v>
      </c>
      <c r="F52" s="10">
        <v>39965</v>
      </c>
      <c r="G52" s="10">
        <v>44348</v>
      </c>
      <c r="H52" s="11">
        <v>20</v>
      </c>
      <c r="I52" s="11" t="s">
        <v>93</v>
      </c>
      <c r="J52" s="11" t="s">
        <v>94</v>
      </c>
      <c r="K52" s="11" t="s">
        <v>131</v>
      </c>
      <c r="L52" s="11" t="s">
        <v>132</v>
      </c>
    </row>
    <row r="53" spans="1:12">
      <c r="A53" s="11" t="s">
        <v>41</v>
      </c>
      <c r="D53" s="11" t="s">
        <v>64</v>
      </c>
      <c r="E53" s="19" t="s">
        <v>109</v>
      </c>
      <c r="F53" s="10">
        <v>39965</v>
      </c>
      <c r="G53" s="10">
        <v>44348</v>
      </c>
      <c r="H53" s="11">
        <v>20</v>
      </c>
      <c r="I53" s="11" t="s">
        <v>93</v>
      </c>
      <c r="J53" s="11" t="s">
        <v>94</v>
      </c>
      <c r="K53" s="11" t="s">
        <v>131</v>
      </c>
      <c r="L53" s="11" t="s">
        <v>132</v>
      </c>
    </row>
    <row r="54" spans="1:12">
      <c r="A54" s="11" t="s">
        <v>42</v>
      </c>
      <c r="D54" s="11" t="s">
        <v>64</v>
      </c>
      <c r="E54" s="19" t="s">
        <v>110</v>
      </c>
      <c r="F54" s="10">
        <v>39965</v>
      </c>
      <c r="G54" s="10">
        <v>44348</v>
      </c>
      <c r="H54" s="11">
        <v>20</v>
      </c>
      <c r="I54" s="11" t="s">
        <v>93</v>
      </c>
      <c r="J54" s="11" t="s">
        <v>94</v>
      </c>
      <c r="K54" s="11" t="s">
        <v>131</v>
      </c>
      <c r="L54" s="11" t="s">
        <v>132</v>
      </c>
    </row>
    <row r="55" spans="1:12">
      <c r="A55" s="11" t="s">
        <v>43</v>
      </c>
      <c r="D55" s="11" t="s">
        <v>64</v>
      </c>
      <c r="E55" s="19" t="s">
        <v>111</v>
      </c>
      <c r="F55" s="10">
        <v>39965</v>
      </c>
      <c r="G55" s="10">
        <v>44348</v>
      </c>
      <c r="H55" s="11">
        <v>20</v>
      </c>
      <c r="I55" s="11" t="s">
        <v>93</v>
      </c>
      <c r="J55" s="11" t="s">
        <v>94</v>
      </c>
      <c r="K55" s="11" t="s">
        <v>131</v>
      </c>
      <c r="L55" s="11" t="s">
        <v>132</v>
      </c>
    </row>
    <row r="56" spans="1:12">
      <c r="A56" s="11" t="s">
        <v>44</v>
      </c>
      <c r="D56" s="11" t="s">
        <v>64</v>
      </c>
      <c r="E56" s="19" t="s">
        <v>112</v>
      </c>
      <c r="F56" s="10">
        <v>39965</v>
      </c>
      <c r="G56" s="10">
        <v>44348</v>
      </c>
      <c r="H56" s="11">
        <v>20</v>
      </c>
      <c r="I56" s="11" t="s">
        <v>93</v>
      </c>
      <c r="J56" s="11" t="s">
        <v>94</v>
      </c>
      <c r="K56" s="11" t="s">
        <v>131</v>
      </c>
      <c r="L56" s="11" t="s">
        <v>132</v>
      </c>
    </row>
    <row r="57" spans="1:12">
      <c r="A57" s="11" t="s">
        <v>45</v>
      </c>
      <c r="D57" s="11" t="s">
        <v>64</v>
      </c>
      <c r="E57" s="19" t="s">
        <v>113</v>
      </c>
      <c r="F57" s="10">
        <v>39965</v>
      </c>
      <c r="G57" s="10">
        <v>44348</v>
      </c>
      <c r="H57" s="11">
        <v>20</v>
      </c>
      <c r="I57" s="11" t="s">
        <v>93</v>
      </c>
      <c r="J57" s="11" t="s">
        <v>94</v>
      </c>
      <c r="K57" s="11" t="s">
        <v>131</v>
      </c>
      <c r="L57" s="11" t="s">
        <v>132</v>
      </c>
    </row>
    <row r="58" spans="1:12">
      <c r="A58" s="11" t="s">
        <v>46</v>
      </c>
      <c r="D58" s="11" t="s">
        <v>64</v>
      </c>
      <c r="E58" s="19" t="s">
        <v>114</v>
      </c>
      <c r="F58" s="10">
        <v>39965</v>
      </c>
      <c r="G58" s="10">
        <v>44348</v>
      </c>
      <c r="H58" s="11">
        <v>20</v>
      </c>
      <c r="I58" s="11" t="s">
        <v>93</v>
      </c>
      <c r="J58" s="11" t="s">
        <v>94</v>
      </c>
      <c r="K58" s="11" t="s">
        <v>131</v>
      </c>
      <c r="L58" s="11" t="s">
        <v>132</v>
      </c>
    </row>
    <row r="59" spans="1:12">
      <c r="A59" s="11" t="s">
        <v>47</v>
      </c>
      <c r="D59" s="11" t="s">
        <v>64</v>
      </c>
      <c r="E59" s="19" t="s">
        <v>115</v>
      </c>
      <c r="F59" s="10">
        <v>39965</v>
      </c>
      <c r="G59" s="10">
        <v>44348</v>
      </c>
      <c r="H59" s="11">
        <v>20</v>
      </c>
      <c r="I59" s="11" t="s">
        <v>93</v>
      </c>
      <c r="J59" s="11" t="s">
        <v>94</v>
      </c>
      <c r="K59" s="11" t="s">
        <v>131</v>
      </c>
      <c r="L59" s="11" t="s">
        <v>132</v>
      </c>
    </row>
    <row r="60" spans="1:12">
      <c r="A60" s="11" t="s">
        <v>48</v>
      </c>
      <c r="D60" s="11" t="s">
        <v>64</v>
      </c>
      <c r="E60" s="19" t="s">
        <v>116</v>
      </c>
      <c r="F60" s="10">
        <v>39965</v>
      </c>
      <c r="G60" s="10">
        <v>44348</v>
      </c>
      <c r="H60" s="11">
        <v>20</v>
      </c>
      <c r="I60" s="11" t="s">
        <v>93</v>
      </c>
      <c r="J60" s="11" t="s">
        <v>94</v>
      </c>
      <c r="K60" s="11" t="s">
        <v>131</v>
      </c>
      <c r="L60" s="11" t="s">
        <v>132</v>
      </c>
    </row>
    <row r="61" spans="1:12">
      <c r="A61" s="11" t="s">
        <v>49</v>
      </c>
      <c r="D61" s="11" t="s">
        <v>64</v>
      </c>
      <c r="E61" s="19" t="s">
        <v>117</v>
      </c>
      <c r="F61" s="10">
        <v>39965</v>
      </c>
      <c r="G61" s="10">
        <v>44348</v>
      </c>
      <c r="H61" s="11">
        <v>20</v>
      </c>
      <c r="I61" s="11" t="s">
        <v>93</v>
      </c>
      <c r="J61" s="11" t="s">
        <v>94</v>
      </c>
      <c r="K61" s="11" t="s">
        <v>131</v>
      </c>
      <c r="L61" s="11" t="s">
        <v>132</v>
      </c>
    </row>
    <row r="62" spans="1:12">
      <c r="A62" s="11" t="s">
        <v>50</v>
      </c>
      <c r="D62" s="11" t="s">
        <v>64</v>
      </c>
      <c r="E62" s="19" t="s">
        <v>118</v>
      </c>
      <c r="F62" s="10">
        <v>39965</v>
      </c>
      <c r="G62" s="10">
        <v>44348</v>
      </c>
      <c r="H62" s="11">
        <v>20</v>
      </c>
      <c r="I62" s="11" t="s">
        <v>93</v>
      </c>
      <c r="J62" s="11" t="s">
        <v>94</v>
      </c>
      <c r="K62" s="11" t="s">
        <v>131</v>
      </c>
      <c r="L62" s="11" t="s">
        <v>132</v>
      </c>
    </row>
    <row r="63" spans="1:12">
      <c r="A63" s="11" t="s">
        <v>51</v>
      </c>
      <c r="D63" s="11" t="s">
        <v>64</v>
      </c>
      <c r="E63" s="19" t="s">
        <v>119</v>
      </c>
      <c r="F63" s="10">
        <v>39965</v>
      </c>
      <c r="G63" s="10">
        <v>44348</v>
      </c>
      <c r="H63" s="11">
        <v>20</v>
      </c>
      <c r="I63" s="11" t="s">
        <v>93</v>
      </c>
      <c r="J63" s="11" t="s">
        <v>94</v>
      </c>
      <c r="K63" s="11" t="s">
        <v>131</v>
      </c>
      <c r="L63" s="11" t="s">
        <v>132</v>
      </c>
    </row>
    <row r="64" spans="1:12">
      <c r="A64" s="11" t="s">
        <v>52</v>
      </c>
      <c r="D64" s="11" t="s">
        <v>64</v>
      </c>
      <c r="E64" s="19" t="s">
        <v>120</v>
      </c>
      <c r="F64" s="10">
        <v>39965</v>
      </c>
      <c r="G64" s="10">
        <v>44348</v>
      </c>
      <c r="H64" s="11">
        <v>20</v>
      </c>
      <c r="I64" s="11" t="s">
        <v>93</v>
      </c>
      <c r="J64" s="11" t="s">
        <v>94</v>
      </c>
      <c r="K64" s="11" t="s">
        <v>131</v>
      </c>
      <c r="L64" s="11" t="s">
        <v>132</v>
      </c>
    </row>
    <row r="65" spans="1:12">
      <c r="A65" s="11" t="s">
        <v>53</v>
      </c>
      <c r="D65" s="11" t="s">
        <v>64</v>
      </c>
      <c r="E65" s="19" t="s">
        <v>121</v>
      </c>
      <c r="F65" s="10">
        <v>39965</v>
      </c>
      <c r="G65" s="10">
        <v>44348</v>
      </c>
      <c r="H65" s="11">
        <v>20</v>
      </c>
      <c r="I65" s="11" t="s">
        <v>93</v>
      </c>
      <c r="J65" s="11" t="s">
        <v>94</v>
      </c>
      <c r="K65" s="11" t="s">
        <v>131</v>
      </c>
      <c r="L65" s="11" t="s">
        <v>132</v>
      </c>
    </row>
    <row r="67" spans="1:12">
      <c r="A67" s="11" t="s">
        <v>130</v>
      </c>
    </row>
  </sheetData>
  <mergeCells count="1">
    <mergeCell ref="B6:L6"/>
  </mergeCells>
  <hyperlinks>
    <hyperlink ref="D8" location="Contents!B22" display="Inquiries" xr:uid="{00000000-0004-0000-0000-000000000000}"/>
    <hyperlink ref="E12" location="A124866636L" display="A124866636L" xr:uid="{00000000-0004-0000-0000-000001000000}"/>
    <hyperlink ref="E13" location="A124866564L" display="A124866564L" xr:uid="{00000000-0004-0000-0000-000002000000}"/>
    <hyperlink ref="E14" location="A124866644L" display="A124866644L" xr:uid="{00000000-0004-0000-0000-000003000000}"/>
    <hyperlink ref="E15" location="A124866652L" display="A124866652L" xr:uid="{00000000-0004-0000-0000-000004000000}"/>
    <hyperlink ref="E16" location="A124866572L" display="A124866572L" xr:uid="{00000000-0004-0000-0000-000005000000}"/>
    <hyperlink ref="E17" location="A124866580L" display="A124866580L" xr:uid="{00000000-0004-0000-0000-000006000000}"/>
    <hyperlink ref="E18" location="A124866620V" display="A124866620V" xr:uid="{00000000-0004-0000-0000-000007000000}"/>
    <hyperlink ref="E19" location="A124866540V" display="A124866540V" xr:uid="{00000000-0004-0000-0000-000008000000}"/>
    <hyperlink ref="E20" location="A124866660L" display="A124866660L" xr:uid="{00000000-0004-0000-0000-000009000000}"/>
    <hyperlink ref="E21" location="A124866628L" display="A124866628L" xr:uid="{00000000-0004-0000-0000-00000A000000}"/>
    <hyperlink ref="E22" location="A124866684F" display="A124866684F" xr:uid="{00000000-0004-0000-0000-00000B000000}"/>
    <hyperlink ref="E23" location="A124866548L" display="A124866548L" xr:uid="{00000000-0004-0000-0000-00000C000000}"/>
    <hyperlink ref="E24" location="A124866492L" display="A124866492L" xr:uid="{00000000-0004-0000-0000-00000D000000}"/>
    <hyperlink ref="E25" location="A124866524V" display="A124866524V" xr:uid="{00000000-0004-0000-0000-00000E000000}"/>
    <hyperlink ref="E26" location="A124866588F" display="A124866588F" xr:uid="{00000000-0004-0000-0000-00000F000000}"/>
    <hyperlink ref="E27" location="A124866532V" display="A124866532V" xr:uid="{00000000-0004-0000-0000-000010000000}"/>
    <hyperlink ref="E28" location="A124866596F" display="A124866596F" xr:uid="{00000000-0004-0000-0000-000011000000}"/>
    <hyperlink ref="E29" location="A124866604V" display="A124866604V" xr:uid="{00000000-0004-0000-0000-000012000000}"/>
    <hyperlink ref="E30" location="A124866692F" display="A124866692F" xr:uid="{00000000-0004-0000-0000-000013000000}"/>
    <hyperlink ref="E31" location="A124866500A" display="A124866500A" xr:uid="{00000000-0004-0000-0000-000014000000}"/>
    <hyperlink ref="E32" location="A124866668F" display="A124866668F" xr:uid="{00000000-0004-0000-0000-000015000000}"/>
    <hyperlink ref="E33" location="A124866676F" display="A124866676F" xr:uid="{00000000-0004-0000-0000-000016000000}"/>
    <hyperlink ref="E34" location="A124866508V" display="A124866508V" xr:uid="{00000000-0004-0000-0000-000017000000}"/>
    <hyperlink ref="E35" location="A124866556L" display="A124866556L" xr:uid="{00000000-0004-0000-0000-000018000000}"/>
    <hyperlink ref="E36" location="A124866612V" display="A124866612V" xr:uid="{00000000-0004-0000-0000-000019000000}"/>
    <hyperlink ref="E37" location="A124866700V" display="A124866700V" xr:uid="{00000000-0004-0000-0000-00001A000000}"/>
    <hyperlink ref="E38" location="A124866516V" display="A124866516V" xr:uid="{00000000-0004-0000-0000-00001B000000}"/>
    <hyperlink ref="E39" location="A124866637R" display="A124866637R" xr:uid="{00000000-0004-0000-0000-00001C000000}"/>
    <hyperlink ref="E40" location="A124866565R" display="A124866565R" xr:uid="{00000000-0004-0000-0000-00001D000000}"/>
    <hyperlink ref="E41" location="A124866645R" display="A124866645R" xr:uid="{00000000-0004-0000-0000-00001E000000}"/>
    <hyperlink ref="E42" location="A124866653R" display="A124866653R" xr:uid="{00000000-0004-0000-0000-00001F000000}"/>
    <hyperlink ref="E43" location="A124866573R" display="A124866573R" xr:uid="{00000000-0004-0000-0000-000020000000}"/>
    <hyperlink ref="E44" location="A124866581R" display="A124866581R" xr:uid="{00000000-0004-0000-0000-000021000000}"/>
    <hyperlink ref="E45" location="A124866621W" display="A124866621W" xr:uid="{00000000-0004-0000-0000-000022000000}"/>
    <hyperlink ref="E46" location="A124866541W" display="A124866541W" xr:uid="{00000000-0004-0000-0000-000023000000}"/>
    <hyperlink ref="E47" location="A124866661R" display="A124866661R" xr:uid="{00000000-0004-0000-0000-000024000000}"/>
    <hyperlink ref="E48" location="A124866629R" display="A124866629R" xr:uid="{00000000-0004-0000-0000-000025000000}"/>
    <hyperlink ref="E49" location="A124866685J" display="A124866685J" xr:uid="{00000000-0004-0000-0000-000026000000}"/>
    <hyperlink ref="E50" location="A124866549R" display="A124866549R" xr:uid="{00000000-0004-0000-0000-000027000000}"/>
    <hyperlink ref="E51" location="A124866493R" display="A124866493R" xr:uid="{00000000-0004-0000-0000-000028000000}"/>
    <hyperlink ref="E52" location="A124866525W" display="A124866525W" xr:uid="{00000000-0004-0000-0000-000029000000}"/>
    <hyperlink ref="E53" location="A124866589J" display="A124866589J" xr:uid="{00000000-0004-0000-0000-00002A000000}"/>
    <hyperlink ref="E54" location="A124866533W" display="A124866533W" xr:uid="{00000000-0004-0000-0000-00002B000000}"/>
    <hyperlink ref="E55" location="A124866597J" display="A124866597J" xr:uid="{00000000-0004-0000-0000-00002C000000}"/>
    <hyperlink ref="E56" location="A124866605W" display="A124866605W" xr:uid="{00000000-0004-0000-0000-00002D000000}"/>
    <hyperlink ref="E57" location="A124866693J" display="A124866693J" xr:uid="{00000000-0004-0000-0000-00002E000000}"/>
    <hyperlink ref="E58" location="A124866501C" display="A124866501C" xr:uid="{00000000-0004-0000-0000-00002F000000}"/>
    <hyperlink ref="E59" location="A124866669J" display="A124866669J" xr:uid="{00000000-0004-0000-0000-000030000000}"/>
    <hyperlink ref="E60" location="A124866677J" display="A124866677J" xr:uid="{00000000-0004-0000-0000-000031000000}"/>
    <hyperlink ref="E61" location="A124866509W" display="A124866509W" xr:uid="{00000000-0004-0000-0000-000032000000}"/>
    <hyperlink ref="E62" location="A124866557R" display="A124866557R" xr:uid="{00000000-0004-0000-0000-000033000000}"/>
    <hyperlink ref="E63" location="A124866613W" display="A124866613W" xr:uid="{00000000-0004-0000-0000-000034000000}"/>
    <hyperlink ref="E64" location="A124866701W" display="A124866701W" xr:uid="{00000000-0004-0000-0000-000035000000}"/>
    <hyperlink ref="E65" location="A124866517W" display="A124866517W" xr:uid="{00000000-0004-0000-0000-000036000000}"/>
  </hyperlink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30"/>
  <sheetViews>
    <sheetView workbookViewId="0">
      <pane xSplit="1" ySplit="10" topLeftCell="B11" activePane="bottomRight" state="frozen"/>
      <selection pane="topRight" activeCell="B1" sqref="B1"/>
      <selection pane="bottomLeft" activeCell="A11" sqref="A11"/>
      <selection pane="bottomRight" activeCell="B11" sqref="B11"/>
    </sheetView>
  </sheetViews>
  <sheetFormatPr defaultColWidth="14.7109375" defaultRowHeight="11.25"/>
  <cols>
    <col min="1" max="16384" width="14.7109375" style="1"/>
  </cols>
  <sheetData>
    <row r="1" spans="1:55" s="2" customFormat="1" ht="99.95" customHeight="1">
      <c r="B1" s="3" t="s">
        <v>0</v>
      </c>
      <c r="C1" s="3" t="s">
        <v>1</v>
      </c>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t="s">
        <v>40</v>
      </c>
      <c r="AQ1" s="3" t="s">
        <v>41</v>
      </c>
      <c r="AR1" s="3" t="s">
        <v>42</v>
      </c>
      <c r="AS1" s="3" t="s">
        <v>43</v>
      </c>
      <c r="AT1" s="3" t="s">
        <v>44</v>
      </c>
      <c r="AU1" s="3" t="s">
        <v>45</v>
      </c>
      <c r="AV1" s="3" t="s">
        <v>46</v>
      </c>
      <c r="AW1" s="3" t="s">
        <v>47</v>
      </c>
      <c r="AX1" s="3" t="s">
        <v>48</v>
      </c>
      <c r="AY1" s="3" t="s">
        <v>49</v>
      </c>
      <c r="AZ1" s="3" t="s">
        <v>50</v>
      </c>
      <c r="BA1" s="3" t="s">
        <v>51</v>
      </c>
      <c r="BB1" s="3" t="s">
        <v>52</v>
      </c>
      <c r="BC1" s="3" t="s">
        <v>53</v>
      </c>
    </row>
    <row r="2" spans="1:55">
      <c r="A2" s="4" t="s">
        <v>54</v>
      </c>
      <c r="B2" s="7" t="s">
        <v>63</v>
      </c>
      <c r="C2" s="7" t="s">
        <v>63</v>
      </c>
      <c r="D2" s="7" t="s">
        <v>63</v>
      </c>
      <c r="E2" s="7" t="s">
        <v>63</v>
      </c>
      <c r="F2" s="7" t="s">
        <v>63</v>
      </c>
      <c r="G2" s="7" t="s">
        <v>63</v>
      </c>
      <c r="H2" s="7" t="s">
        <v>63</v>
      </c>
      <c r="I2" s="7" t="s">
        <v>63</v>
      </c>
      <c r="J2" s="7" t="s">
        <v>63</v>
      </c>
      <c r="K2" s="7" t="s">
        <v>63</v>
      </c>
      <c r="L2" s="7" t="s">
        <v>63</v>
      </c>
      <c r="M2" s="7" t="s">
        <v>63</v>
      </c>
      <c r="N2" s="7" t="s">
        <v>63</v>
      </c>
      <c r="O2" s="7" t="s">
        <v>63</v>
      </c>
      <c r="P2" s="7" t="s">
        <v>63</v>
      </c>
      <c r="Q2" s="7" t="s">
        <v>63</v>
      </c>
      <c r="R2" s="7" t="s">
        <v>63</v>
      </c>
      <c r="S2" s="7" t="s">
        <v>63</v>
      </c>
      <c r="T2" s="7" t="s">
        <v>63</v>
      </c>
      <c r="U2" s="7" t="s">
        <v>63</v>
      </c>
      <c r="V2" s="7" t="s">
        <v>63</v>
      </c>
      <c r="W2" s="7" t="s">
        <v>63</v>
      </c>
      <c r="X2" s="7" t="s">
        <v>63</v>
      </c>
      <c r="Y2" s="7" t="s">
        <v>63</v>
      </c>
      <c r="Z2" s="7" t="s">
        <v>63</v>
      </c>
      <c r="AA2" s="7" t="s">
        <v>63</v>
      </c>
      <c r="AB2" s="7" t="s">
        <v>63</v>
      </c>
      <c r="AC2" s="8" t="s">
        <v>93</v>
      </c>
      <c r="AD2" s="8" t="s">
        <v>93</v>
      </c>
      <c r="AE2" s="8" t="s">
        <v>93</v>
      </c>
      <c r="AF2" s="8" t="s">
        <v>93</v>
      </c>
      <c r="AG2" s="8" t="s">
        <v>93</v>
      </c>
      <c r="AH2" s="8" t="s">
        <v>93</v>
      </c>
      <c r="AI2" s="8" t="s">
        <v>93</v>
      </c>
      <c r="AJ2" s="8" t="s">
        <v>93</v>
      </c>
      <c r="AK2" s="8" t="s">
        <v>93</v>
      </c>
      <c r="AL2" s="8" t="s">
        <v>93</v>
      </c>
      <c r="AM2" s="8" t="s">
        <v>93</v>
      </c>
      <c r="AN2" s="8" t="s">
        <v>93</v>
      </c>
      <c r="AO2" s="8" t="s">
        <v>93</v>
      </c>
      <c r="AP2" s="8" t="s">
        <v>93</v>
      </c>
      <c r="AQ2" s="8" t="s">
        <v>93</v>
      </c>
      <c r="AR2" s="8" t="s">
        <v>93</v>
      </c>
      <c r="AS2" s="8" t="s">
        <v>93</v>
      </c>
      <c r="AT2" s="8" t="s">
        <v>93</v>
      </c>
      <c r="AU2" s="8" t="s">
        <v>93</v>
      </c>
      <c r="AV2" s="8" t="s">
        <v>93</v>
      </c>
      <c r="AW2" s="8" t="s">
        <v>93</v>
      </c>
      <c r="AX2" s="8" t="s">
        <v>93</v>
      </c>
      <c r="AY2" s="8" t="s">
        <v>93</v>
      </c>
      <c r="AZ2" s="8" t="s">
        <v>93</v>
      </c>
      <c r="BA2" s="8" t="s">
        <v>93</v>
      </c>
      <c r="BB2" s="8" t="s">
        <v>93</v>
      </c>
      <c r="BC2" s="8" t="s">
        <v>93</v>
      </c>
    </row>
    <row r="3" spans="1:55">
      <c r="A3" s="4" t="s">
        <v>55</v>
      </c>
      <c r="B3" s="8" t="s">
        <v>64</v>
      </c>
      <c r="C3" s="8" t="s">
        <v>64</v>
      </c>
      <c r="D3" s="8" t="s">
        <v>64</v>
      </c>
      <c r="E3" s="8" t="s">
        <v>64</v>
      </c>
      <c r="F3" s="8" t="s">
        <v>64</v>
      </c>
      <c r="G3" s="8" t="s">
        <v>64</v>
      </c>
      <c r="H3" s="8" t="s">
        <v>64</v>
      </c>
      <c r="I3" s="8" t="s">
        <v>64</v>
      </c>
      <c r="J3" s="8" t="s">
        <v>64</v>
      </c>
      <c r="K3" s="8" t="s">
        <v>64</v>
      </c>
      <c r="L3" s="8" t="s">
        <v>64</v>
      </c>
      <c r="M3" s="8" t="s">
        <v>64</v>
      </c>
      <c r="N3" s="8" t="s">
        <v>64</v>
      </c>
      <c r="O3" s="8" t="s">
        <v>64</v>
      </c>
      <c r="P3" s="8" t="s">
        <v>64</v>
      </c>
      <c r="Q3" s="8" t="s">
        <v>64</v>
      </c>
      <c r="R3" s="8" t="s">
        <v>64</v>
      </c>
      <c r="S3" s="8" t="s">
        <v>64</v>
      </c>
      <c r="T3" s="8" t="s">
        <v>64</v>
      </c>
      <c r="U3" s="8" t="s">
        <v>64</v>
      </c>
      <c r="V3" s="8" t="s">
        <v>64</v>
      </c>
      <c r="W3" s="8" t="s">
        <v>64</v>
      </c>
      <c r="X3" s="8" t="s">
        <v>64</v>
      </c>
      <c r="Y3" s="8" t="s">
        <v>64</v>
      </c>
      <c r="Z3" s="8" t="s">
        <v>64</v>
      </c>
      <c r="AA3" s="8" t="s">
        <v>64</v>
      </c>
      <c r="AB3" s="8" t="s">
        <v>64</v>
      </c>
      <c r="AC3" s="8" t="s">
        <v>64</v>
      </c>
      <c r="AD3" s="8" t="s">
        <v>64</v>
      </c>
      <c r="AE3" s="8" t="s">
        <v>64</v>
      </c>
      <c r="AF3" s="8" t="s">
        <v>64</v>
      </c>
      <c r="AG3" s="8" t="s">
        <v>64</v>
      </c>
      <c r="AH3" s="8" t="s">
        <v>64</v>
      </c>
      <c r="AI3" s="8" t="s">
        <v>64</v>
      </c>
      <c r="AJ3" s="8" t="s">
        <v>64</v>
      </c>
      <c r="AK3" s="8" t="s">
        <v>64</v>
      </c>
      <c r="AL3" s="8" t="s">
        <v>64</v>
      </c>
      <c r="AM3" s="8" t="s">
        <v>64</v>
      </c>
      <c r="AN3" s="8" t="s">
        <v>64</v>
      </c>
      <c r="AO3" s="8" t="s">
        <v>64</v>
      </c>
      <c r="AP3" s="8" t="s">
        <v>64</v>
      </c>
      <c r="AQ3" s="8" t="s">
        <v>64</v>
      </c>
      <c r="AR3" s="8" t="s">
        <v>64</v>
      </c>
      <c r="AS3" s="8" t="s">
        <v>64</v>
      </c>
      <c r="AT3" s="8" t="s">
        <v>64</v>
      </c>
      <c r="AU3" s="8" t="s">
        <v>64</v>
      </c>
      <c r="AV3" s="8" t="s">
        <v>64</v>
      </c>
      <c r="AW3" s="8" t="s">
        <v>64</v>
      </c>
      <c r="AX3" s="8" t="s">
        <v>64</v>
      </c>
      <c r="AY3" s="8" t="s">
        <v>64</v>
      </c>
      <c r="AZ3" s="8" t="s">
        <v>64</v>
      </c>
      <c r="BA3" s="8" t="s">
        <v>64</v>
      </c>
      <c r="BB3" s="8" t="s">
        <v>64</v>
      </c>
      <c r="BC3" s="8" t="s">
        <v>64</v>
      </c>
    </row>
    <row r="4" spans="1:55">
      <c r="A4" s="4" t="s">
        <v>56</v>
      </c>
      <c r="B4" s="8" t="s">
        <v>65</v>
      </c>
      <c r="C4" s="8" t="s">
        <v>65</v>
      </c>
      <c r="D4" s="8" t="s">
        <v>65</v>
      </c>
      <c r="E4" s="8" t="s">
        <v>65</v>
      </c>
      <c r="F4" s="8" t="s">
        <v>65</v>
      </c>
      <c r="G4" s="8" t="s">
        <v>65</v>
      </c>
      <c r="H4" s="8" t="s">
        <v>65</v>
      </c>
      <c r="I4" s="8" t="s">
        <v>65</v>
      </c>
      <c r="J4" s="8" t="s">
        <v>65</v>
      </c>
      <c r="K4" s="8" t="s">
        <v>65</v>
      </c>
      <c r="L4" s="8" t="s">
        <v>65</v>
      </c>
      <c r="M4" s="8" t="s">
        <v>65</v>
      </c>
      <c r="N4" s="8" t="s">
        <v>65</v>
      </c>
      <c r="O4" s="8" t="s">
        <v>65</v>
      </c>
      <c r="P4" s="8" t="s">
        <v>65</v>
      </c>
      <c r="Q4" s="8" t="s">
        <v>65</v>
      </c>
      <c r="R4" s="8" t="s">
        <v>65</v>
      </c>
      <c r="S4" s="8" t="s">
        <v>65</v>
      </c>
      <c r="T4" s="8" t="s">
        <v>65</v>
      </c>
      <c r="U4" s="8" t="s">
        <v>65</v>
      </c>
      <c r="V4" s="8" t="s">
        <v>65</v>
      </c>
      <c r="W4" s="8" t="s">
        <v>65</v>
      </c>
      <c r="X4" s="8" t="s">
        <v>65</v>
      </c>
      <c r="Y4" s="8" t="s">
        <v>65</v>
      </c>
      <c r="Z4" s="8" t="s">
        <v>65</v>
      </c>
      <c r="AA4" s="8" t="s">
        <v>65</v>
      </c>
      <c r="AB4" s="8" t="s">
        <v>65</v>
      </c>
      <c r="AC4" s="8" t="s">
        <v>94</v>
      </c>
      <c r="AD4" s="8" t="s">
        <v>94</v>
      </c>
      <c r="AE4" s="8" t="s">
        <v>94</v>
      </c>
      <c r="AF4" s="8" t="s">
        <v>94</v>
      </c>
      <c r="AG4" s="8" t="s">
        <v>94</v>
      </c>
      <c r="AH4" s="8" t="s">
        <v>94</v>
      </c>
      <c r="AI4" s="8" t="s">
        <v>94</v>
      </c>
      <c r="AJ4" s="8" t="s">
        <v>94</v>
      </c>
      <c r="AK4" s="8" t="s">
        <v>94</v>
      </c>
      <c r="AL4" s="8" t="s">
        <v>94</v>
      </c>
      <c r="AM4" s="8" t="s">
        <v>94</v>
      </c>
      <c r="AN4" s="8" t="s">
        <v>94</v>
      </c>
      <c r="AO4" s="8" t="s">
        <v>94</v>
      </c>
      <c r="AP4" s="8" t="s">
        <v>94</v>
      </c>
      <c r="AQ4" s="8" t="s">
        <v>94</v>
      </c>
      <c r="AR4" s="8" t="s">
        <v>94</v>
      </c>
      <c r="AS4" s="8" t="s">
        <v>94</v>
      </c>
      <c r="AT4" s="8" t="s">
        <v>94</v>
      </c>
      <c r="AU4" s="8" t="s">
        <v>94</v>
      </c>
      <c r="AV4" s="8" t="s">
        <v>94</v>
      </c>
      <c r="AW4" s="8" t="s">
        <v>94</v>
      </c>
      <c r="AX4" s="8" t="s">
        <v>94</v>
      </c>
      <c r="AY4" s="8" t="s">
        <v>94</v>
      </c>
      <c r="AZ4" s="8" t="s">
        <v>94</v>
      </c>
      <c r="BA4" s="8" t="s">
        <v>94</v>
      </c>
      <c r="BB4" s="8" t="s">
        <v>94</v>
      </c>
      <c r="BC4" s="8" t="s">
        <v>94</v>
      </c>
    </row>
    <row r="5" spans="1:55">
      <c r="A5" s="4" t="s">
        <v>57</v>
      </c>
      <c r="B5" s="8" t="s">
        <v>131</v>
      </c>
      <c r="C5" s="8" t="s">
        <v>131</v>
      </c>
      <c r="D5" s="8" t="s">
        <v>131</v>
      </c>
      <c r="E5" s="8" t="s">
        <v>131</v>
      </c>
      <c r="F5" s="8" t="s">
        <v>131</v>
      </c>
      <c r="G5" s="8" t="s">
        <v>131</v>
      </c>
      <c r="H5" s="8" t="s">
        <v>131</v>
      </c>
      <c r="I5" s="8" t="s">
        <v>131</v>
      </c>
      <c r="J5" s="8" t="s">
        <v>131</v>
      </c>
      <c r="K5" s="8" t="s">
        <v>131</v>
      </c>
      <c r="L5" s="8" t="s">
        <v>131</v>
      </c>
      <c r="M5" s="8" t="s">
        <v>131</v>
      </c>
      <c r="N5" s="8" t="s">
        <v>131</v>
      </c>
      <c r="O5" s="8" t="s">
        <v>131</v>
      </c>
      <c r="P5" s="8" t="s">
        <v>131</v>
      </c>
      <c r="Q5" s="8" t="s">
        <v>131</v>
      </c>
      <c r="R5" s="8" t="s">
        <v>131</v>
      </c>
      <c r="S5" s="8" t="s">
        <v>131</v>
      </c>
      <c r="T5" s="8" t="s">
        <v>131</v>
      </c>
      <c r="U5" s="8" t="s">
        <v>131</v>
      </c>
      <c r="V5" s="8" t="s">
        <v>131</v>
      </c>
      <c r="W5" s="8" t="s">
        <v>131</v>
      </c>
      <c r="X5" s="8" t="s">
        <v>131</v>
      </c>
      <c r="Y5" s="8" t="s">
        <v>131</v>
      </c>
      <c r="Z5" s="8" t="s">
        <v>131</v>
      </c>
      <c r="AA5" s="8" t="s">
        <v>131</v>
      </c>
      <c r="AB5" s="8" t="s">
        <v>131</v>
      </c>
      <c r="AC5" s="8" t="s">
        <v>131</v>
      </c>
      <c r="AD5" s="8" t="s">
        <v>131</v>
      </c>
      <c r="AE5" s="8" t="s">
        <v>131</v>
      </c>
      <c r="AF5" s="8" t="s">
        <v>131</v>
      </c>
      <c r="AG5" s="8" t="s">
        <v>131</v>
      </c>
      <c r="AH5" s="8" t="s">
        <v>131</v>
      </c>
      <c r="AI5" s="8" t="s">
        <v>131</v>
      </c>
      <c r="AJ5" s="8" t="s">
        <v>131</v>
      </c>
      <c r="AK5" s="8" t="s">
        <v>131</v>
      </c>
      <c r="AL5" s="8" t="s">
        <v>131</v>
      </c>
      <c r="AM5" s="8" t="s">
        <v>131</v>
      </c>
      <c r="AN5" s="8" t="s">
        <v>131</v>
      </c>
      <c r="AO5" s="8" t="s">
        <v>131</v>
      </c>
      <c r="AP5" s="8" t="s">
        <v>131</v>
      </c>
      <c r="AQ5" s="8" t="s">
        <v>131</v>
      </c>
      <c r="AR5" s="8" t="s">
        <v>131</v>
      </c>
      <c r="AS5" s="8" t="s">
        <v>131</v>
      </c>
      <c r="AT5" s="8" t="s">
        <v>131</v>
      </c>
      <c r="AU5" s="8" t="s">
        <v>131</v>
      </c>
      <c r="AV5" s="8" t="s">
        <v>131</v>
      </c>
      <c r="AW5" s="8" t="s">
        <v>131</v>
      </c>
      <c r="AX5" s="8" t="s">
        <v>131</v>
      </c>
      <c r="AY5" s="8" t="s">
        <v>131</v>
      </c>
      <c r="AZ5" s="8" t="s">
        <v>131</v>
      </c>
      <c r="BA5" s="8" t="s">
        <v>131</v>
      </c>
      <c r="BB5" s="8" t="s">
        <v>131</v>
      </c>
      <c r="BC5" s="8" t="s">
        <v>131</v>
      </c>
    </row>
    <row r="6" spans="1:55">
      <c r="A6" s="4" t="s">
        <v>58</v>
      </c>
      <c r="B6" s="8" t="s">
        <v>132</v>
      </c>
      <c r="C6" s="8" t="s">
        <v>132</v>
      </c>
      <c r="D6" s="8" t="s">
        <v>132</v>
      </c>
      <c r="E6" s="8" t="s">
        <v>132</v>
      </c>
      <c r="F6" s="8" t="s">
        <v>132</v>
      </c>
      <c r="G6" s="8" t="s">
        <v>132</v>
      </c>
      <c r="H6" s="8" t="s">
        <v>132</v>
      </c>
      <c r="I6" s="8" t="s">
        <v>132</v>
      </c>
      <c r="J6" s="8" t="s">
        <v>132</v>
      </c>
      <c r="K6" s="8" t="s">
        <v>132</v>
      </c>
      <c r="L6" s="8" t="s">
        <v>132</v>
      </c>
      <c r="M6" s="8" t="s">
        <v>132</v>
      </c>
      <c r="N6" s="8" t="s">
        <v>132</v>
      </c>
      <c r="O6" s="8" t="s">
        <v>132</v>
      </c>
      <c r="P6" s="8" t="s">
        <v>132</v>
      </c>
      <c r="Q6" s="8" t="s">
        <v>132</v>
      </c>
      <c r="R6" s="8" t="s">
        <v>132</v>
      </c>
      <c r="S6" s="8" t="s">
        <v>132</v>
      </c>
      <c r="T6" s="8" t="s">
        <v>132</v>
      </c>
      <c r="U6" s="8" t="s">
        <v>132</v>
      </c>
      <c r="V6" s="8" t="s">
        <v>132</v>
      </c>
      <c r="W6" s="8" t="s">
        <v>132</v>
      </c>
      <c r="X6" s="8" t="s">
        <v>132</v>
      </c>
      <c r="Y6" s="8" t="s">
        <v>132</v>
      </c>
      <c r="Z6" s="8" t="s">
        <v>132</v>
      </c>
      <c r="AA6" s="8" t="s">
        <v>132</v>
      </c>
      <c r="AB6" s="8" t="s">
        <v>132</v>
      </c>
      <c r="AC6" s="8" t="s">
        <v>132</v>
      </c>
      <c r="AD6" s="8" t="s">
        <v>132</v>
      </c>
      <c r="AE6" s="8" t="s">
        <v>132</v>
      </c>
      <c r="AF6" s="8" t="s">
        <v>132</v>
      </c>
      <c r="AG6" s="8" t="s">
        <v>132</v>
      </c>
      <c r="AH6" s="8" t="s">
        <v>132</v>
      </c>
      <c r="AI6" s="8" t="s">
        <v>132</v>
      </c>
      <c r="AJ6" s="8" t="s">
        <v>132</v>
      </c>
      <c r="AK6" s="8" t="s">
        <v>132</v>
      </c>
      <c r="AL6" s="8" t="s">
        <v>132</v>
      </c>
      <c r="AM6" s="8" t="s">
        <v>132</v>
      </c>
      <c r="AN6" s="8" t="s">
        <v>132</v>
      </c>
      <c r="AO6" s="8" t="s">
        <v>132</v>
      </c>
      <c r="AP6" s="8" t="s">
        <v>132</v>
      </c>
      <c r="AQ6" s="8" t="s">
        <v>132</v>
      </c>
      <c r="AR6" s="8" t="s">
        <v>132</v>
      </c>
      <c r="AS6" s="8" t="s">
        <v>132</v>
      </c>
      <c r="AT6" s="8" t="s">
        <v>132</v>
      </c>
      <c r="AU6" s="8" t="s">
        <v>132</v>
      </c>
      <c r="AV6" s="8" t="s">
        <v>132</v>
      </c>
      <c r="AW6" s="8" t="s">
        <v>132</v>
      </c>
      <c r="AX6" s="8" t="s">
        <v>132</v>
      </c>
      <c r="AY6" s="8" t="s">
        <v>132</v>
      </c>
      <c r="AZ6" s="8" t="s">
        <v>132</v>
      </c>
      <c r="BA6" s="8" t="s">
        <v>132</v>
      </c>
      <c r="BB6" s="8" t="s">
        <v>132</v>
      </c>
      <c r="BC6" s="8" t="s">
        <v>132</v>
      </c>
    </row>
    <row r="7" spans="1:55" s="6" customFormat="1">
      <c r="A7" s="5" t="s">
        <v>59</v>
      </c>
      <c r="B7" s="6">
        <v>39965</v>
      </c>
      <c r="C7" s="6">
        <v>39965</v>
      </c>
      <c r="D7" s="6">
        <v>39965</v>
      </c>
      <c r="E7" s="6">
        <v>39965</v>
      </c>
      <c r="F7" s="6">
        <v>39965</v>
      </c>
      <c r="G7" s="6">
        <v>39965</v>
      </c>
      <c r="H7" s="6">
        <v>39965</v>
      </c>
      <c r="I7" s="6">
        <v>39965</v>
      </c>
      <c r="J7" s="6">
        <v>39965</v>
      </c>
      <c r="K7" s="6">
        <v>39965</v>
      </c>
      <c r="L7" s="6">
        <v>39965</v>
      </c>
      <c r="M7" s="6">
        <v>39965</v>
      </c>
      <c r="N7" s="6">
        <v>39965</v>
      </c>
      <c r="O7" s="6">
        <v>39965</v>
      </c>
      <c r="P7" s="6">
        <v>39965</v>
      </c>
      <c r="Q7" s="6">
        <v>39965</v>
      </c>
      <c r="R7" s="6">
        <v>39965</v>
      </c>
      <c r="S7" s="6">
        <v>39965</v>
      </c>
      <c r="T7" s="6">
        <v>39965</v>
      </c>
      <c r="U7" s="6">
        <v>39965</v>
      </c>
      <c r="V7" s="6">
        <v>39965</v>
      </c>
      <c r="W7" s="6">
        <v>39965</v>
      </c>
      <c r="X7" s="6">
        <v>39965</v>
      </c>
      <c r="Y7" s="6">
        <v>39965</v>
      </c>
      <c r="Z7" s="6">
        <v>39965</v>
      </c>
      <c r="AA7" s="6">
        <v>39965</v>
      </c>
      <c r="AB7" s="6">
        <v>39965</v>
      </c>
      <c r="AC7" s="6">
        <v>39965</v>
      </c>
      <c r="AD7" s="6">
        <v>39965</v>
      </c>
      <c r="AE7" s="6">
        <v>39965</v>
      </c>
      <c r="AF7" s="6">
        <v>39965</v>
      </c>
      <c r="AG7" s="6">
        <v>39965</v>
      </c>
      <c r="AH7" s="6">
        <v>39965</v>
      </c>
      <c r="AI7" s="6">
        <v>39965</v>
      </c>
      <c r="AJ7" s="6">
        <v>39965</v>
      </c>
      <c r="AK7" s="6">
        <v>39965</v>
      </c>
      <c r="AL7" s="6">
        <v>39965</v>
      </c>
      <c r="AM7" s="6">
        <v>39965</v>
      </c>
      <c r="AN7" s="6">
        <v>39965</v>
      </c>
      <c r="AO7" s="6">
        <v>39965</v>
      </c>
      <c r="AP7" s="6">
        <v>39965</v>
      </c>
      <c r="AQ7" s="6">
        <v>39965</v>
      </c>
      <c r="AR7" s="6">
        <v>39965</v>
      </c>
      <c r="AS7" s="6">
        <v>39965</v>
      </c>
      <c r="AT7" s="6">
        <v>39965</v>
      </c>
      <c r="AU7" s="6">
        <v>39965</v>
      </c>
      <c r="AV7" s="6">
        <v>39965</v>
      </c>
      <c r="AW7" s="6">
        <v>39965</v>
      </c>
      <c r="AX7" s="6">
        <v>39965</v>
      </c>
      <c r="AY7" s="6">
        <v>39965</v>
      </c>
      <c r="AZ7" s="6">
        <v>39965</v>
      </c>
      <c r="BA7" s="6">
        <v>39965</v>
      </c>
      <c r="BB7" s="6">
        <v>39965</v>
      </c>
      <c r="BC7" s="6">
        <v>39965</v>
      </c>
    </row>
    <row r="8" spans="1:55" s="6" customFormat="1">
      <c r="A8" s="5" t="s">
        <v>60</v>
      </c>
      <c r="B8" s="6">
        <v>44348</v>
      </c>
      <c r="C8" s="6">
        <v>44348</v>
      </c>
      <c r="D8" s="6">
        <v>44348</v>
      </c>
      <c r="E8" s="6">
        <v>44348</v>
      </c>
      <c r="F8" s="6">
        <v>44348</v>
      </c>
      <c r="G8" s="6">
        <v>44348</v>
      </c>
      <c r="H8" s="6">
        <v>44348</v>
      </c>
      <c r="I8" s="6">
        <v>44348</v>
      </c>
      <c r="J8" s="6">
        <v>44348</v>
      </c>
      <c r="K8" s="6">
        <v>44348</v>
      </c>
      <c r="L8" s="6">
        <v>44348</v>
      </c>
      <c r="M8" s="6">
        <v>44348</v>
      </c>
      <c r="N8" s="6">
        <v>44348</v>
      </c>
      <c r="O8" s="6">
        <v>44348</v>
      </c>
      <c r="P8" s="6">
        <v>44348</v>
      </c>
      <c r="Q8" s="6">
        <v>44348</v>
      </c>
      <c r="R8" s="6">
        <v>44348</v>
      </c>
      <c r="S8" s="6">
        <v>44348</v>
      </c>
      <c r="T8" s="6">
        <v>44348</v>
      </c>
      <c r="U8" s="6">
        <v>44348</v>
      </c>
      <c r="V8" s="6">
        <v>44348</v>
      </c>
      <c r="W8" s="6">
        <v>44348</v>
      </c>
      <c r="X8" s="6">
        <v>44348</v>
      </c>
      <c r="Y8" s="6">
        <v>44348</v>
      </c>
      <c r="Z8" s="6">
        <v>44348</v>
      </c>
      <c r="AA8" s="6">
        <v>44348</v>
      </c>
      <c r="AB8" s="6">
        <v>44348</v>
      </c>
      <c r="AC8" s="6">
        <v>44348</v>
      </c>
      <c r="AD8" s="6">
        <v>44348</v>
      </c>
      <c r="AE8" s="6">
        <v>44348</v>
      </c>
      <c r="AF8" s="6">
        <v>44348</v>
      </c>
      <c r="AG8" s="6">
        <v>44348</v>
      </c>
      <c r="AH8" s="6">
        <v>44348</v>
      </c>
      <c r="AI8" s="6">
        <v>44348</v>
      </c>
      <c r="AJ8" s="6">
        <v>44348</v>
      </c>
      <c r="AK8" s="6">
        <v>44348</v>
      </c>
      <c r="AL8" s="6">
        <v>44348</v>
      </c>
      <c r="AM8" s="6">
        <v>44348</v>
      </c>
      <c r="AN8" s="6">
        <v>44348</v>
      </c>
      <c r="AO8" s="6">
        <v>44348</v>
      </c>
      <c r="AP8" s="6">
        <v>44348</v>
      </c>
      <c r="AQ8" s="6">
        <v>44348</v>
      </c>
      <c r="AR8" s="6">
        <v>44348</v>
      </c>
      <c r="AS8" s="6">
        <v>44348</v>
      </c>
      <c r="AT8" s="6">
        <v>44348</v>
      </c>
      <c r="AU8" s="6">
        <v>44348</v>
      </c>
      <c r="AV8" s="6">
        <v>44348</v>
      </c>
      <c r="AW8" s="6">
        <v>44348</v>
      </c>
      <c r="AX8" s="6">
        <v>44348</v>
      </c>
      <c r="AY8" s="6">
        <v>44348</v>
      </c>
      <c r="AZ8" s="6">
        <v>44348</v>
      </c>
      <c r="BA8" s="6">
        <v>44348</v>
      </c>
      <c r="BB8" s="6">
        <v>44348</v>
      </c>
      <c r="BC8" s="6">
        <v>44348</v>
      </c>
    </row>
    <row r="9" spans="1:55">
      <c r="A9" s="4" t="s">
        <v>61</v>
      </c>
      <c r="B9" s="1">
        <v>20</v>
      </c>
      <c r="C9" s="1">
        <v>20</v>
      </c>
      <c r="D9" s="1">
        <v>20</v>
      </c>
      <c r="E9" s="1">
        <v>20</v>
      </c>
      <c r="F9" s="1">
        <v>20</v>
      </c>
      <c r="G9" s="1">
        <v>20</v>
      </c>
      <c r="H9" s="1">
        <v>20</v>
      </c>
      <c r="I9" s="1">
        <v>20</v>
      </c>
      <c r="J9" s="1">
        <v>20</v>
      </c>
      <c r="K9" s="1">
        <v>20</v>
      </c>
      <c r="L9" s="1">
        <v>20</v>
      </c>
      <c r="M9" s="1">
        <v>20</v>
      </c>
      <c r="N9" s="1">
        <v>20</v>
      </c>
      <c r="O9" s="1">
        <v>20</v>
      </c>
      <c r="P9" s="1">
        <v>20</v>
      </c>
      <c r="Q9" s="1">
        <v>20</v>
      </c>
      <c r="R9" s="1">
        <v>20</v>
      </c>
      <c r="S9" s="1">
        <v>20</v>
      </c>
      <c r="T9" s="1">
        <v>20</v>
      </c>
      <c r="U9" s="1">
        <v>20</v>
      </c>
      <c r="V9" s="1">
        <v>20</v>
      </c>
      <c r="W9" s="1">
        <v>20</v>
      </c>
      <c r="X9" s="1">
        <v>20</v>
      </c>
      <c r="Y9" s="1">
        <v>20</v>
      </c>
      <c r="Z9" s="1">
        <v>20</v>
      </c>
      <c r="AA9" s="1">
        <v>20</v>
      </c>
      <c r="AB9" s="1">
        <v>20</v>
      </c>
      <c r="AC9" s="1">
        <v>20</v>
      </c>
      <c r="AD9" s="1">
        <v>20</v>
      </c>
      <c r="AE9" s="1">
        <v>20</v>
      </c>
      <c r="AF9" s="1">
        <v>20</v>
      </c>
      <c r="AG9" s="1">
        <v>20</v>
      </c>
      <c r="AH9" s="1">
        <v>20</v>
      </c>
      <c r="AI9" s="1">
        <v>20</v>
      </c>
      <c r="AJ9" s="1">
        <v>20</v>
      </c>
      <c r="AK9" s="1">
        <v>20</v>
      </c>
      <c r="AL9" s="1">
        <v>20</v>
      </c>
      <c r="AM9" s="1">
        <v>20</v>
      </c>
      <c r="AN9" s="1">
        <v>20</v>
      </c>
      <c r="AO9" s="1">
        <v>20</v>
      </c>
      <c r="AP9" s="1">
        <v>20</v>
      </c>
      <c r="AQ9" s="1">
        <v>20</v>
      </c>
      <c r="AR9" s="1">
        <v>20</v>
      </c>
      <c r="AS9" s="1">
        <v>20</v>
      </c>
      <c r="AT9" s="1">
        <v>20</v>
      </c>
      <c r="AU9" s="1">
        <v>20</v>
      </c>
      <c r="AV9" s="1">
        <v>20</v>
      </c>
      <c r="AW9" s="1">
        <v>20</v>
      </c>
      <c r="AX9" s="1">
        <v>20</v>
      </c>
      <c r="AY9" s="1">
        <v>20</v>
      </c>
      <c r="AZ9" s="1">
        <v>20</v>
      </c>
      <c r="BA9" s="1">
        <v>20</v>
      </c>
      <c r="BB9" s="1">
        <v>20</v>
      </c>
      <c r="BC9" s="1">
        <v>20</v>
      </c>
    </row>
    <row r="10" spans="1:55">
      <c r="A10" s="4" t="s">
        <v>62</v>
      </c>
      <c r="B10" s="8" t="s">
        <v>66</v>
      </c>
      <c r="C10" s="8" t="s">
        <v>67</v>
      </c>
      <c r="D10" s="8" t="s">
        <v>68</v>
      </c>
      <c r="E10" s="8" t="s">
        <v>69</v>
      </c>
      <c r="F10" s="8" t="s">
        <v>70</v>
      </c>
      <c r="G10" s="8" t="s">
        <v>71</v>
      </c>
      <c r="H10" s="8" t="s">
        <v>72</v>
      </c>
      <c r="I10" s="8" t="s">
        <v>73</v>
      </c>
      <c r="J10" s="8" t="s">
        <v>74</v>
      </c>
      <c r="K10" s="8" t="s">
        <v>75</v>
      </c>
      <c r="L10" s="8" t="s">
        <v>76</v>
      </c>
      <c r="M10" s="8" t="s">
        <v>77</v>
      </c>
      <c r="N10" s="8" t="s">
        <v>78</v>
      </c>
      <c r="O10" s="8" t="s">
        <v>79</v>
      </c>
      <c r="P10" s="8" t="s">
        <v>80</v>
      </c>
      <c r="Q10" s="8" t="s">
        <v>81</v>
      </c>
      <c r="R10" s="8" t="s">
        <v>82</v>
      </c>
      <c r="S10" s="8" t="s">
        <v>83</v>
      </c>
      <c r="T10" s="8" t="s">
        <v>84</v>
      </c>
      <c r="U10" s="8" t="s">
        <v>85</v>
      </c>
      <c r="V10" s="8" t="s">
        <v>86</v>
      </c>
      <c r="W10" s="8" t="s">
        <v>87</v>
      </c>
      <c r="X10" s="8" t="s">
        <v>88</v>
      </c>
      <c r="Y10" s="8" t="s">
        <v>89</v>
      </c>
      <c r="Z10" s="8" t="s">
        <v>90</v>
      </c>
      <c r="AA10" s="8" t="s">
        <v>91</v>
      </c>
      <c r="AB10" s="8" t="s">
        <v>92</v>
      </c>
      <c r="AC10" s="8" t="s">
        <v>95</v>
      </c>
      <c r="AD10" s="8" t="s">
        <v>96</v>
      </c>
      <c r="AE10" s="8" t="s">
        <v>97</v>
      </c>
      <c r="AF10" s="8" t="s">
        <v>98</v>
      </c>
      <c r="AG10" s="8" t="s">
        <v>99</v>
      </c>
      <c r="AH10" s="8" t="s">
        <v>100</v>
      </c>
      <c r="AI10" s="8" t="s">
        <v>101</v>
      </c>
      <c r="AJ10" s="8" t="s">
        <v>102</v>
      </c>
      <c r="AK10" s="8" t="s">
        <v>103</v>
      </c>
      <c r="AL10" s="8" t="s">
        <v>104</v>
      </c>
      <c r="AM10" s="8" t="s">
        <v>105</v>
      </c>
      <c r="AN10" s="8" t="s">
        <v>106</v>
      </c>
      <c r="AO10" s="8" t="s">
        <v>107</v>
      </c>
      <c r="AP10" s="8" t="s">
        <v>108</v>
      </c>
      <c r="AQ10" s="8" t="s">
        <v>109</v>
      </c>
      <c r="AR10" s="8" t="s">
        <v>110</v>
      </c>
      <c r="AS10" s="8" t="s">
        <v>111</v>
      </c>
      <c r="AT10" s="8" t="s">
        <v>112</v>
      </c>
      <c r="AU10" s="8" t="s">
        <v>113</v>
      </c>
      <c r="AV10" s="8" t="s">
        <v>114</v>
      </c>
      <c r="AW10" s="8" t="s">
        <v>115</v>
      </c>
      <c r="AX10" s="8" t="s">
        <v>116</v>
      </c>
      <c r="AY10" s="8" t="s">
        <v>117</v>
      </c>
      <c r="AZ10" s="8" t="s">
        <v>118</v>
      </c>
      <c r="BA10" s="8" t="s">
        <v>119</v>
      </c>
      <c r="BB10" s="8" t="s">
        <v>120</v>
      </c>
      <c r="BC10" s="8" t="s">
        <v>121</v>
      </c>
    </row>
    <row r="11" spans="1:55">
      <c r="A11" s="10">
        <v>39965</v>
      </c>
      <c r="B11" s="9">
        <v>1178.268</v>
      </c>
      <c r="C11" s="9">
        <v>301.18200000000002</v>
      </c>
      <c r="D11" s="9">
        <v>279.64800000000002</v>
      </c>
      <c r="E11" s="9">
        <v>913.43299999999999</v>
      </c>
      <c r="F11" s="9">
        <v>101.605</v>
      </c>
      <c r="G11" s="9">
        <v>91.182000000000002</v>
      </c>
      <c r="H11" s="9">
        <v>264.834</v>
      </c>
      <c r="I11" s="9">
        <v>199.578</v>
      </c>
      <c r="J11" s="9">
        <v>188.46600000000001</v>
      </c>
      <c r="K11" s="9">
        <v>606.88900000000001</v>
      </c>
      <c r="L11" s="9">
        <v>538.27700000000004</v>
      </c>
      <c r="M11" s="9">
        <v>225.87700000000001</v>
      </c>
      <c r="N11" s="9">
        <v>173.321</v>
      </c>
      <c r="O11" s="9">
        <v>139.07900000000001</v>
      </c>
      <c r="P11" s="9">
        <v>68.611999999999995</v>
      </c>
      <c r="Q11" s="9">
        <v>224.375</v>
      </c>
      <c r="R11" s="9">
        <v>189.345</v>
      </c>
      <c r="S11" s="9">
        <v>78.073999999999998</v>
      </c>
      <c r="T11" s="9">
        <v>61.082999999999998</v>
      </c>
      <c r="U11" s="9">
        <v>50.188000000000002</v>
      </c>
      <c r="V11" s="9">
        <v>35.03</v>
      </c>
      <c r="W11" s="9">
        <v>382.51400000000001</v>
      </c>
      <c r="X11" s="9">
        <v>348.93200000000002</v>
      </c>
      <c r="Y11" s="9">
        <v>147.803</v>
      </c>
      <c r="Z11" s="9">
        <v>112.238</v>
      </c>
      <c r="AA11" s="9">
        <v>88.891000000000005</v>
      </c>
      <c r="AB11" s="9">
        <v>33.582000000000001</v>
      </c>
      <c r="AC11" s="9">
        <v>19.451000000000001</v>
      </c>
      <c r="AD11" s="9">
        <v>10.781000000000001</v>
      </c>
      <c r="AE11" s="9">
        <v>12.111000000000001</v>
      </c>
      <c r="AF11" s="9">
        <v>17.966000000000001</v>
      </c>
      <c r="AG11" s="9">
        <v>4.5599999999999996</v>
      </c>
      <c r="AH11" s="9">
        <v>4.9550000000000001</v>
      </c>
      <c r="AI11" s="9">
        <v>30.39</v>
      </c>
      <c r="AJ11" s="9">
        <v>35.289000000000001</v>
      </c>
      <c r="AK11" s="9">
        <v>40.182000000000002</v>
      </c>
      <c r="AL11" s="9">
        <v>11.364000000000001</v>
      </c>
      <c r="AM11" s="9">
        <v>12.978999999999999</v>
      </c>
      <c r="AN11" s="9">
        <v>15.862</v>
      </c>
      <c r="AO11" s="9">
        <v>12.887</v>
      </c>
      <c r="AP11" s="9">
        <v>10.09</v>
      </c>
      <c r="AQ11" s="9">
        <v>5.75</v>
      </c>
      <c r="AR11" s="9">
        <v>5.15</v>
      </c>
      <c r="AS11" s="9">
        <v>5.6210000000000004</v>
      </c>
      <c r="AT11" s="9">
        <v>6.4960000000000004</v>
      </c>
      <c r="AU11" s="9">
        <v>5.6139999999999999</v>
      </c>
      <c r="AV11" s="9">
        <v>4.6539999999999999</v>
      </c>
      <c r="AW11" s="9">
        <v>3.544</v>
      </c>
      <c r="AX11" s="9">
        <v>38.89</v>
      </c>
      <c r="AY11" s="9">
        <v>44.798000000000002</v>
      </c>
      <c r="AZ11" s="9">
        <v>66.551000000000002</v>
      </c>
      <c r="BA11" s="9">
        <v>43.692</v>
      </c>
      <c r="BB11" s="9">
        <v>29.637</v>
      </c>
      <c r="BC11" s="9">
        <v>16.408000000000001</v>
      </c>
    </row>
    <row r="12" spans="1:55">
      <c r="A12" s="10">
        <v>40330</v>
      </c>
      <c r="B12" s="9">
        <v>1179.8699999999999</v>
      </c>
      <c r="C12" s="9">
        <v>299.12</v>
      </c>
      <c r="D12" s="9">
        <v>276.20699999999999</v>
      </c>
      <c r="E12" s="9">
        <v>909.529</v>
      </c>
      <c r="F12" s="9">
        <v>96.356999999999999</v>
      </c>
      <c r="G12" s="9">
        <v>85.766999999999996</v>
      </c>
      <c r="H12" s="9">
        <v>270.33999999999997</v>
      </c>
      <c r="I12" s="9">
        <v>202.76300000000001</v>
      </c>
      <c r="J12" s="9">
        <v>190.44</v>
      </c>
      <c r="K12" s="9">
        <v>596.63499999999999</v>
      </c>
      <c r="L12" s="9">
        <v>522.97900000000004</v>
      </c>
      <c r="M12" s="9">
        <v>207.83699999999999</v>
      </c>
      <c r="N12" s="9">
        <v>163.88300000000001</v>
      </c>
      <c r="O12" s="9">
        <v>151.25899999999999</v>
      </c>
      <c r="P12" s="9">
        <v>73.656999999999996</v>
      </c>
      <c r="Q12" s="9">
        <v>211.44900000000001</v>
      </c>
      <c r="R12" s="9">
        <v>178.23</v>
      </c>
      <c r="S12" s="9">
        <v>70.495000000000005</v>
      </c>
      <c r="T12" s="9">
        <v>54.005000000000003</v>
      </c>
      <c r="U12" s="9">
        <v>53.73</v>
      </c>
      <c r="V12" s="9">
        <v>33.219000000000001</v>
      </c>
      <c r="W12" s="9">
        <v>385.18599999999998</v>
      </c>
      <c r="X12" s="9">
        <v>344.74900000000002</v>
      </c>
      <c r="Y12" s="9">
        <v>137.34200000000001</v>
      </c>
      <c r="Z12" s="9">
        <v>109.877</v>
      </c>
      <c r="AA12" s="9">
        <v>97.528999999999996</v>
      </c>
      <c r="AB12" s="9">
        <v>40.436999999999998</v>
      </c>
      <c r="AC12" s="9">
        <v>19.155999999999999</v>
      </c>
      <c r="AD12" s="9">
        <v>10.49</v>
      </c>
      <c r="AE12" s="9">
        <v>11.782</v>
      </c>
      <c r="AF12" s="9">
        <v>17.643000000000001</v>
      </c>
      <c r="AG12" s="9">
        <v>4.2530000000000001</v>
      </c>
      <c r="AH12" s="9">
        <v>4.58</v>
      </c>
      <c r="AI12" s="9">
        <v>30.071999999999999</v>
      </c>
      <c r="AJ12" s="9">
        <v>34.603999999999999</v>
      </c>
      <c r="AK12" s="9">
        <v>40.396999999999998</v>
      </c>
      <c r="AL12" s="9">
        <v>11.029</v>
      </c>
      <c r="AM12" s="9">
        <v>12.488</v>
      </c>
      <c r="AN12" s="9">
        <v>14.313000000000001</v>
      </c>
      <c r="AO12" s="9">
        <v>12.058999999999999</v>
      </c>
      <c r="AP12" s="9">
        <v>10.986000000000001</v>
      </c>
      <c r="AQ12" s="9">
        <v>6.0289999999999999</v>
      </c>
      <c r="AR12" s="9">
        <v>4.7990000000000004</v>
      </c>
      <c r="AS12" s="9">
        <v>5.2140000000000004</v>
      </c>
      <c r="AT12" s="9">
        <v>5.6779999999999999</v>
      </c>
      <c r="AU12" s="9">
        <v>4.95</v>
      </c>
      <c r="AV12" s="9">
        <v>4.9509999999999996</v>
      </c>
      <c r="AW12" s="9">
        <v>3.3620000000000001</v>
      </c>
      <c r="AX12" s="9">
        <v>38.381</v>
      </c>
      <c r="AY12" s="9">
        <v>44.777999999999999</v>
      </c>
      <c r="AZ12" s="9">
        <v>65.242999999999995</v>
      </c>
      <c r="BA12" s="9">
        <v>41.005000000000003</v>
      </c>
      <c r="BB12" s="9">
        <v>33.463999999999999</v>
      </c>
      <c r="BC12" s="9">
        <v>17.305</v>
      </c>
    </row>
    <row r="13" spans="1:55">
      <c r="A13" s="10">
        <v>40695</v>
      </c>
      <c r="B13" s="9">
        <v>1170.2360000000001</v>
      </c>
      <c r="C13" s="9">
        <v>300.565</v>
      </c>
      <c r="D13" s="9">
        <v>271.95800000000003</v>
      </c>
      <c r="E13" s="9">
        <v>894.44799999999998</v>
      </c>
      <c r="F13" s="9">
        <v>96.576999999999998</v>
      </c>
      <c r="G13" s="9">
        <v>84.849000000000004</v>
      </c>
      <c r="H13" s="9">
        <v>275.78800000000001</v>
      </c>
      <c r="I13" s="9">
        <v>203.989</v>
      </c>
      <c r="J13" s="9">
        <v>187.11</v>
      </c>
      <c r="K13" s="9">
        <v>582.12599999999998</v>
      </c>
      <c r="L13" s="9">
        <v>505.98599999999999</v>
      </c>
      <c r="M13" s="9">
        <v>215.261</v>
      </c>
      <c r="N13" s="9">
        <v>154.34200000000001</v>
      </c>
      <c r="O13" s="9">
        <v>140.79900000000001</v>
      </c>
      <c r="P13" s="9">
        <v>71.724000000000004</v>
      </c>
      <c r="Q13" s="9">
        <v>211.37299999999999</v>
      </c>
      <c r="R13" s="9">
        <v>174.84</v>
      </c>
      <c r="S13" s="9">
        <v>79.930000000000007</v>
      </c>
      <c r="T13" s="9">
        <v>49.198</v>
      </c>
      <c r="U13" s="9">
        <v>50.128999999999998</v>
      </c>
      <c r="V13" s="9">
        <v>32.116999999999997</v>
      </c>
      <c r="W13" s="9">
        <v>370.75299999999999</v>
      </c>
      <c r="X13" s="9">
        <v>331.14600000000002</v>
      </c>
      <c r="Y13" s="9">
        <v>135.33099999999999</v>
      </c>
      <c r="Z13" s="9">
        <v>105.14400000000001</v>
      </c>
      <c r="AA13" s="9">
        <v>90.671000000000006</v>
      </c>
      <c r="AB13" s="9">
        <v>39.606999999999999</v>
      </c>
      <c r="AC13" s="9">
        <v>18.722999999999999</v>
      </c>
      <c r="AD13" s="9">
        <v>10.318</v>
      </c>
      <c r="AE13" s="9">
        <v>11.484999999999999</v>
      </c>
      <c r="AF13" s="9">
        <v>17.03</v>
      </c>
      <c r="AG13" s="9">
        <v>4.1859999999999999</v>
      </c>
      <c r="AH13" s="9">
        <v>4.5039999999999996</v>
      </c>
      <c r="AI13" s="9">
        <v>30.585999999999999</v>
      </c>
      <c r="AJ13" s="9">
        <v>33.654000000000003</v>
      </c>
      <c r="AK13" s="9">
        <v>38.64</v>
      </c>
      <c r="AL13" s="9">
        <v>10.618</v>
      </c>
      <c r="AM13" s="9">
        <v>11.994</v>
      </c>
      <c r="AN13" s="9">
        <v>14.781000000000001</v>
      </c>
      <c r="AO13" s="9">
        <v>11.132</v>
      </c>
      <c r="AP13" s="9">
        <v>10.201000000000001</v>
      </c>
      <c r="AQ13" s="9">
        <v>5.694</v>
      </c>
      <c r="AR13" s="9">
        <v>4.7439999999999998</v>
      </c>
      <c r="AS13" s="9">
        <v>5.0949999999999998</v>
      </c>
      <c r="AT13" s="9">
        <v>6.46</v>
      </c>
      <c r="AU13" s="9">
        <v>4.4219999999999997</v>
      </c>
      <c r="AV13" s="9">
        <v>4.6159999999999997</v>
      </c>
      <c r="AW13" s="9">
        <v>3.149</v>
      </c>
      <c r="AX13" s="9">
        <v>36.106000000000002</v>
      </c>
      <c r="AY13" s="9">
        <v>42.072000000000003</v>
      </c>
      <c r="AZ13" s="9">
        <v>61.807000000000002</v>
      </c>
      <c r="BA13" s="9">
        <v>38.384999999999998</v>
      </c>
      <c r="BB13" s="9">
        <v>30.818999999999999</v>
      </c>
      <c r="BC13" s="9">
        <v>16.52</v>
      </c>
    </row>
    <row r="14" spans="1:55">
      <c r="A14" s="10">
        <v>41061</v>
      </c>
      <c r="B14" s="9">
        <v>1217.808</v>
      </c>
      <c r="C14" s="9">
        <v>310.53699999999998</v>
      </c>
      <c r="D14" s="9">
        <v>276.81799999999998</v>
      </c>
      <c r="E14" s="9">
        <v>924.99</v>
      </c>
      <c r="F14" s="9">
        <v>91.058999999999997</v>
      </c>
      <c r="G14" s="9">
        <v>79.481999999999999</v>
      </c>
      <c r="H14" s="9">
        <v>292.81799999999998</v>
      </c>
      <c r="I14" s="9">
        <v>219.47800000000001</v>
      </c>
      <c r="J14" s="9">
        <v>197.33699999999999</v>
      </c>
      <c r="K14" s="9">
        <v>617.05499999999995</v>
      </c>
      <c r="L14" s="9">
        <v>529.50800000000004</v>
      </c>
      <c r="M14" s="9">
        <v>193.018</v>
      </c>
      <c r="N14" s="9">
        <v>176.65100000000001</v>
      </c>
      <c r="O14" s="9">
        <v>159.839</v>
      </c>
      <c r="P14" s="9">
        <v>87.546999999999997</v>
      </c>
      <c r="Q14" s="9">
        <v>200.18</v>
      </c>
      <c r="R14" s="9">
        <v>166.614</v>
      </c>
      <c r="S14" s="9">
        <v>60.92</v>
      </c>
      <c r="T14" s="9">
        <v>51.07</v>
      </c>
      <c r="U14" s="9">
        <v>54.622999999999998</v>
      </c>
      <c r="V14" s="9">
        <v>33.567</v>
      </c>
      <c r="W14" s="9">
        <v>416.875</v>
      </c>
      <c r="X14" s="9">
        <v>362.89400000000001</v>
      </c>
      <c r="Y14" s="9">
        <v>132.09800000000001</v>
      </c>
      <c r="Z14" s="9">
        <v>125.58</v>
      </c>
      <c r="AA14" s="9">
        <v>105.21599999999999</v>
      </c>
      <c r="AB14" s="9">
        <v>53.98</v>
      </c>
      <c r="AC14" s="9">
        <v>19.170999999999999</v>
      </c>
      <c r="AD14" s="9">
        <v>10.449</v>
      </c>
      <c r="AE14" s="9">
        <v>11.500999999999999</v>
      </c>
      <c r="AF14" s="9">
        <v>17.353999999999999</v>
      </c>
      <c r="AG14" s="9">
        <v>3.8690000000000002</v>
      </c>
      <c r="AH14" s="9">
        <v>4.1340000000000003</v>
      </c>
      <c r="AI14" s="9">
        <v>31.666</v>
      </c>
      <c r="AJ14" s="9">
        <v>35.488</v>
      </c>
      <c r="AK14" s="9">
        <v>40.746000000000002</v>
      </c>
      <c r="AL14" s="9">
        <v>11.04</v>
      </c>
      <c r="AM14" s="9">
        <v>12.333</v>
      </c>
      <c r="AN14" s="9">
        <v>12.93</v>
      </c>
      <c r="AO14" s="9">
        <v>12.456</v>
      </c>
      <c r="AP14" s="9">
        <v>11.561999999999999</v>
      </c>
      <c r="AQ14" s="9">
        <v>6.7549999999999999</v>
      </c>
      <c r="AR14" s="9">
        <v>4.4160000000000004</v>
      </c>
      <c r="AS14" s="9">
        <v>4.7569999999999997</v>
      </c>
      <c r="AT14" s="9">
        <v>4.7460000000000004</v>
      </c>
      <c r="AU14" s="9">
        <v>4.4420000000000002</v>
      </c>
      <c r="AV14" s="9">
        <v>5.109</v>
      </c>
      <c r="AW14" s="9">
        <v>3.2570000000000001</v>
      </c>
      <c r="AX14" s="9">
        <v>39.468000000000004</v>
      </c>
      <c r="AY14" s="9">
        <v>45.890999999999998</v>
      </c>
      <c r="AZ14" s="9">
        <v>63.152000000000001</v>
      </c>
      <c r="BA14" s="9">
        <v>46.781999999999996</v>
      </c>
      <c r="BB14" s="9">
        <v>33.597999999999999</v>
      </c>
      <c r="BC14" s="9">
        <v>20.334</v>
      </c>
    </row>
    <row r="15" spans="1:55">
      <c r="A15" s="10">
        <v>41426</v>
      </c>
      <c r="B15" s="9">
        <v>1255.146</v>
      </c>
      <c r="C15" s="9">
        <v>321.21199999999999</v>
      </c>
      <c r="D15" s="9">
        <v>296.10399999999998</v>
      </c>
      <c r="E15" s="9">
        <v>950.46799999999996</v>
      </c>
      <c r="F15" s="9">
        <v>98.906000000000006</v>
      </c>
      <c r="G15" s="9">
        <v>92.671000000000006</v>
      </c>
      <c r="H15" s="9">
        <v>304.678</v>
      </c>
      <c r="I15" s="9">
        <v>222.30500000000001</v>
      </c>
      <c r="J15" s="9">
        <v>203.43299999999999</v>
      </c>
      <c r="K15" s="9">
        <v>636.23500000000001</v>
      </c>
      <c r="L15" s="9">
        <v>565.274</v>
      </c>
      <c r="M15" s="9">
        <v>209.64400000000001</v>
      </c>
      <c r="N15" s="9">
        <v>195.596</v>
      </c>
      <c r="O15" s="9">
        <v>160.035</v>
      </c>
      <c r="P15" s="9">
        <v>70.960999999999999</v>
      </c>
      <c r="Q15" s="9">
        <v>212.42</v>
      </c>
      <c r="R15" s="9">
        <v>187.6</v>
      </c>
      <c r="S15" s="9">
        <v>77.698999999999998</v>
      </c>
      <c r="T15" s="9">
        <v>59.866</v>
      </c>
      <c r="U15" s="9">
        <v>50.034999999999997</v>
      </c>
      <c r="V15" s="9">
        <v>24.82</v>
      </c>
      <c r="W15" s="9">
        <v>423.81599999999997</v>
      </c>
      <c r="X15" s="9">
        <v>377.67399999999998</v>
      </c>
      <c r="Y15" s="9">
        <v>131.94399999999999</v>
      </c>
      <c r="Z15" s="9">
        <v>135.72900000000001</v>
      </c>
      <c r="AA15" s="9">
        <v>110</v>
      </c>
      <c r="AB15" s="9">
        <v>46.142000000000003</v>
      </c>
      <c r="AC15" s="9">
        <v>19.353999999999999</v>
      </c>
      <c r="AD15" s="9">
        <v>10.704000000000001</v>
      </c>
      <c r="AE15" s="9">
        <v>12.101000000000001</v>
      </c>
      <c r="AF15" s="9">
        <v>17.474</v>
      </c>
      <c r="AG15" s="9">
        <v>4.1509999999999998</v>
      </c>
      <c r="AH15" s="9">
        <v>4.7430000000000003</v>
      </c>
      <c r="AI15" s="9">
        <v>32.542000000000002</v>
      </c>
      <c r="AJ15" s="9">
        <v>35.962000000000003</v>
      </c>
      <c r="AK15" s="9">
        <v>41.256999999999998</v>
      </c>
      <c r="AL15" s="9">
        <v>11.21</v>
      </c>
      <c r="AM15" s="9">
        <v>12.954000000000001</v>
      </c>
      <c r="AN15" s="9">
        <v>13.792</v>
      </c>
      <c r="AO15" s="9">
        <v>13.430999999999999</v>
      </c>
      <c r="AP15" s="9">
        <v>11.534000000000001</v>
      </c>
      <c r="AQ15" s="9">
        <v>5.41</v>
      </c>
      <c r="AR15" s="9">
        <v>4.6120000000000001</v>
      </c>
      <c r="AS15" s="9">
        <v>5.306</v>
      </c>
      <c r="AT15" s="9">
        <v>5.9820000000000002</v>
      </c>
      <c r="AU15" s="9">
        <v>5.1379999999999999</v>
      </c>
      <c r="AV15" s="9">
        <v>4.67</v>
      </c>
      <c r="AW15" s="9">
        <v>2.3180000000000001</v>
      </c>
      <c r="AX15" s="9">
        <v>39.628</v>
      </c>
      <c r="AY15" s="9">
        <v>45.595999999999997</v>
      </c>
      <c r="AZ15" s="9">
        <v>59.656999999999996</v>
      </c>
      <c r="BA15" s="9">
        <v>46.625999999999998</v>
      </c>
      <c r="BB15" s="9">
        <v>34.805999999999997</v>
      </c>
      <c r="BC15" s="9">
        <v>19.132000000000001</v>
      </c>
    </row>
    <row r="16" spans="1:55">
      <c r="A16" s="10">
        <v>41791</v>
      </c>
      <c r="B16" s="9">
        <v>1322.2090000000001</v>
      </c>
      <c r="C16" s="9">
        <v>330.303</v>
      </c>
      <c r="D16" s="9">
        <v>289.31900000000002</v>
      </c>
      <c r="E16" s="9">
        <v>1004.81</v>
      </c>
      <c r="F16" s="9">
        <v>105.381</v>
      </c>
      <c r="G16" s="9">
        <v>89.46</v>
      </c>
      <c r="H16" s="9">
        <v>317.399</v>
      </c>
      <c r="I16" s="9">
        <v>224.922</v>
      </c>
      <c r="J16" s="9">
        <v>199.85900000000001</v>
      </c>
      <c r="K16" s="9">
        <v>632.05799999999999</v>
      </c>
      <c r="L16" s="9">
        <v>541.40800000000002</v>
      </c>
      <c r="M16" s="9">
        <v>190.55199999999999</v>
      </c>
      <c r="N16" s="9">
        <v>187.16900000000001</v>
      </c>
      <c r="O16" s="9">
        <v>163.68700000000001</v>
      </c>
      <c r="P16" s="9">
        <v>90.65</v>
      </c>
      <c r="Q16" s="9">
        <v>219.036</v>
      </c>
      <c r="R16" s="9">
        <v>177.91</v>
      </c>
      <c r="S16" s="9">
        <v>74.108000000000004</v>
      </c>
      <c r="T16" s="9">
        <v>51.276000000000003</v>
      </c>
      <c r="U16" s="9">
        <v>52.526000000000003</v>
      </c>
      <c r="V16" s="9">
        <v>41.125999999999998</v>
      </c>
      <c r="W16" s="9">
        <v>413.02199999999999</v>
      </c>
      <c r="X16" s="9">
        <v>363.49799999999999</v>
      </c>
      <c r="Y16" s="9">
        <v>116.444</v>
      </c>
      <c r="Z16" s="9">
        <v>135.893</v>
      </c>
      <c r="AA16" s="9">
        <v>111.161</v>
      </c>
      <c r="AB16" s="9">
        <v>49.524000000000001</v>
      </c>
      <c r="AC16" s="9">
        <v>20.145</v>
      </c>
      <c r="AD16" s="9">
        <v>10.815</v>
      </c>
      <c r="AE16" s="9">
        <v>11.638999999999999</v>
      </c>
      <c r="AF16" s="9">
        <v>18.350999999999999</v>
      </c>
      <c r="AG16" s="9">
        <v>4.3499999999999996</v>
      </c>
      <c r="AH16" s="9">
        <v>4.4809999999999999</v>
      </c>
      <c r="AI16" s="9">
        <v>32.731999999999999</v>
      </c>
      <c r="AJ16" s="9">
        <v>35.628999999999998</v>
      </c>
      <c r="AK16" s="9">
        <v>40.816000000000003</v>
      </c>
      <c r="AL16" s="9">
        <v>11.007</v>
      </c>
      <c r="AM16" s="9">
        <v>12.226000000000001</v>
      </c>
      <c r="AN16" s="9">
        <v>12.38</v>
      </c>
      <c r="AO16" s="9">
        <v>12.516999999999999</v>
      </c>
      <c r="AP16" s="9">
        <v>11.744999999999999</v>
      </c>
      <c r="AQ16" s="9">
        <v>6.8979999999999997</v>
      </c>
      <c r="AR16" s="9">
        <v>4.681</v>
      </c>
      <c r="AS16" s="9">
        <v>4.9009999999999998</v>
      </c>
      <c r="AT16" s="9">
        <v>5.5190000000000001</v>
      </c>
      <c r="AU16" s="9">
        <v>4.2690000000000001</v>
      </c>
      <c r="AV16" s="9">
        <v>4.835</v>
      </c>
      <c r="AW16" s="9">
        <v>3.9220000000000002</v>
      </c>
      <c r="AX16" s="9">
        <v>38.835999999999999</v>
      </c>
      <c r="AY16" s="9">
        <v>45.545999999999999</v>
      </c>
      <c r="AZ16" s="9">
        <v>59.256</v>
      </c>
      <c r="BA16" s="9">
        <v>46.18</v>
      </c>
      <c r="BB16" s="9">
        <v>36.173000000000002</v>
      </c>
      <c r="BC16" s="9">
        <v>18.658999999999999</v>
      </c>
    </row>
    <row r="17" spans="1:55">
      <c r="A17" s="10">
        <v>42156</v>
      </c>
      <c r="B17" s="9">
        <v>1325.48</v>
      </c>
      <c r="C17" s="9">
        <v>321.57400000000001</v>
      </c>
      <c r="D17" s="9">
        <v>291.26</v>
      </c>
      <c r="E17" s="9">
        <v>1012.374</v>
      </c>
      <c r="F17" s="9">
        <v>103.142</v>
      </c>
      <c r="G17" s="9">
        <v>94.474000000000004</v>
      </c>
      <c r="H17" s="9">
        <v>313.10599999999999</v>
      </c>
      <c r="I17" s="9">
        <v>218.43199999999999</v>
      </c>
      <c r="J17" s="9">
        <v>196.786</v>
      </c>
      <c r="K17" s="9">
        <v>635.346</v>
      </c>
      <c r="L17" s="9">
        <v>544.96799999999996</v>
      </c>
      <c r="M17" s="9">
        <v>201.786</v>
      </c>
      <c r="N17" s="9">
        <v>183.73599999999999</v>
      </c>
      <c r="O17" s="9">
        <v>159.446</v>
      </c>
      <c r="P17" s="9">
        <v>90.378</v>
      </c>
      <c r="Q17" s="9">
        <v>222.59899999999999</v>
      </c>
      <c r="R17" s="9">
        <v>185.55199999999999</v>
      </c>
      <c r="S17" s="9">
        <v>69.733999999999995</v>
      </c>
      <c r="T17" s="9">
        <v>58.070999999999998</v>
      </c>
      <c r="U17" s="9">
        <v>57.747</v>
      </c>
      <c r="V17" s="9">
        <v>37.046999999999997</v>
      </c>
      <c r="W17" s="9">
        <v>412.74700000000001</v>
      </c>
      <c r="X17" s="9">
        <v>359.416</v>
      </c>
      <c r="Y17" s="9">
        <v>132.05199999999999</v>
      </c>
      <c r="Z17" s="9">
        <v>125.66500000000001</v>
      </c>
      <c r="AA17" s="9">
        <v>101.7</v>
      </c>
      <c r="AB17" s="9">
        <v>53.331000000000003</v>
      </c>
      <c r="AC17" s="9">
        <v>19.774999999999999</v>
      </c>
      <c r="AD17" s="9">
        <v>10.308999999999999</v>
      </c>
      <c r="AE17" s="9">
        <v>11.531000000000001</v>
      </c>
      <c r="AF17" s="9">
        <v>18.111000000000001</v>
      </c>
      <c r="AG17" s="9">
        <v>4.18</v>
      </c>
      <c r="AH17" s="9">
        <v>4.6840000000000002</v>
      </c>
      <c r="AI17" s="9">
        <v>30.780999999999999</v>
      </c>
      <c r="AJ17" s="9">
        <v>33.502000000000002</v>
      </c>
      <c r="AK17" s="9">
        <v>38.646000000000001</v>
      </c>
      <c r="AL17" s="9">
        <v>10.916</v>
      </c>
      <c r="AM17" s="9">
        <v>12.144</v>
      </c>
      <c r="AN17" s="9">
        <v>13.016</v>
      </c>
      <c r="AO17" s="9">
        <v>11.976000000000001</v>
      </c>
      <c r="AP17" s="9">
        <v>11.365</v>
      </c>
      <c r="AQ17" s="9">
        <v>6.78</v>
      </c>
      <c r="AR17" s="9">
        <v>4.7469999999999999</v>
      </c>
      <c r="AS17" s="9">
        <v>5.1059999999999999</v>
      </c>
      <c r="AT17" s="9">
        <v>5.2720000000000002</v>
      </c>
      <c r="AU17" s="9">
        <v>4.6829999999999998</v>
      </c>
      <c r="AV17" s="9">
        <v>5.39</v>
      </c>
      <c r="AW17" s="9">
        <v>3.5129999999999999</v>
      </c>
      <c r="AX17" s="9">
        <v>36.472000000000001</v>
      </c>
      <c r="AY17" s="9">
        <v>42.119</v>
      </c>
      <c r="AZ17" s="9">
        <v>58.045999999999999</v>
      </c>
      <c r="BA17" s="9">
        <v>42.698999999999998</v>
      </c>
      <c r="BB17" s="9">
        <v>30.673999999999999</v>
      </c>
      <c r="BC17" s="9">
        <v>19.161000000000001</v>
      </c>
    </row>
    <row r="18" spans="1:55">
      <c r="A18" s="10">
        <v>42522</v>
      </c>
      <c r="B18" s="9">
        <v>1391.3320000000001</v>
      </c>
      <c r="C18" s="9">
        <v>329.18400000000003</v>
      </c>
      <c r="D18" s="9">
        <v>294.27999999999997</v>
      </c>
      <c r="E18" s="9">
        <v>1079.7660000000001</v>
      </c>
      <c r="F18" s="9">
        <v>107.03100000000001</v>
      </c>
      <c r="G18" s="9">
        <v>93.721999999999994</v>
      </c>
      <c r="H18" s="9">
        <v>311.56599999999997</v>
      </c>
      <c r="I18" s="9">
        <v>222.15299999999999</v>
      </c>
      <c r="J18" s="9">
        <v>200.55799999999999</v>
      </c>
      <c r="K18" s="9">
        <v>644.90800000000002</v>
      </c>
      <c r="L18" s="9">
        <v>558.71900000000005</v>
      </c>
      <c r="M18" s="9">
        <v>205.78800000000001</v>
      </c>
      <c r="N18" s="9">
        <v>195.97300000000001</v>
      </c>
      <c r="O18" s="9">
        <v>156.958</v>
      </c>
      <c r="P18" s="9">
        <v>86.188999999999993</v>
      </c>
      <c r="Q18" s="9">
        <v>224.2</v>
      </c>
      <c r="R18" s="9">
        <v>186.59399999999999</v>
      </c>
      <c r="S18" s="9">
        <v>74.745999999999995</v>
      </c>
      <c r="T18" s="9">
        <v>60.146999999999998</v>
      </c>
      <c r="U18" s="9">
        <v>51.701000000000001</v>
      </c>
      <c r="V18" s="9">
        <v>37.606000000000002</v>
      </c>
      <c r="W18" s="9">
        <v>420.70800000000003</v>
      </c>
      <c r="X18" s="9">
        <v>372.125</v>
      </c>
      <c r="Y18" s="9">
        <v>131.042</v>
      </c>
      <c r="Z18" s="9">
        <v>135.82599999999999</v>
      </c>
      <c r="AA18" s="9">
        <v>105.25700000000001</v>
      </c>
      <c r="AB18" s="9">
        <v>48.582999999999998</v>
      </c>
      <c r="AC18" s="9">
        <v>20.498000000000001</v>
      </c>
      <c r="AD18" s="9">
        <v>10.420999999999999</v>
      </c>
      <c r="AE18" s="9">
        <v>11.484999999999999</v>
      </c>
      <c r="AF18" s="9">
        <v>18.991</v>
      </c>
      <c r="AG18" s="9">
        <v>4.2770000000000001</v>
      </c>
      <c r="AH18" s="9">
        <v>4.57</v>
      </c>
      <c r="AI18" s="9">
        <v>31.175000000000001</v>
      </c>
      <c r="AJ18" s="9">
        <v>33.843000000000004</v>
      </c>
      <c r="AK18" s="9">
        <v>39.212000000000003</v>
      </c>
      <c r="AL18" s="9">
        <v>10.928000000000001</v>
      </c>
      <c r="AM18" s="9">
        <v>12.298</v>
      </c>
      <c r="AN18" s="9">
        <v>13.129</v>
      </c>
      <c r="AO18" s="9">
        <v>12.545</v>
      </c>
      <c r="AP18" s="9">
        <v>11.052</v>
      </c>
      <c r="AQ18" s="9">
        <v>6.3760000000000003</v>
      </c>
      <c r="AR18" s="9">
        <v>4.6989999999999998</v>
      </c>
      <c r="AS18" s="9">
        <v>5.0439999999999996</v>
      </c>
      <c r="AT18" s="9">
        <v>5.5650000000000004</v>
      </c>
      <c r="AU18" s="9">
        <v>4.7889999999999997</v>
      </c>
      <c r="AV18" s="9">
        <v>4.6890000000000001</v>
      </c>
      <c r="AW18" s="9">
        <v>3.5169999999999999</v>
      </c>
      <c r="AX18" s="9">
        <v>37.215000000000003</v>
      </c>
      <c r="AY18" s="9">
        <v>44.095999999999997</v>
      </c>
      <c r="AZ18" s="9">
        <v>58.439</v>
      </c>
      <c r="BA18" s="9">
        <v>44.343000000000004</v>
      </c>
      <c r="BB18" s="9">
        <v>33.155000000000001</v>
      </c>
      <c r="BC18" s="9">
        <v>17.199000000000002</v>
      </c>
    </row>
    <row r="19" spans="1:55">
      <c r="A19" s="10">
        <v>42887</v>
      </c>
      <c r="B19" s="9">
        <v>1369.8389999999999</v>
      </c>
      <c r="C19" s="9">
        <v>333.512</v>
      </c>
      <c r="D19" s="9">
        <v>295.798</v>
      </c>
      <c r="E19" s="9">
        <v>1046.47</v>
      </c>
      <c r="F19" s="9">
        <v>99.793000000000006</v>
      </c>
      <c r="G19" s="9">
        <v>83.403000000000006</v>
      </c>
      <c r="H19" s="9">
        <v>323.36900000000003</v>
      </c>
      <c r="I19" s="9">
        <v>233.71899999999999</v>
      </c>
      <c r="J19" s="9">
        <v>212.39400000000001</v>
      </c>
      <c r="K19" s="9">
        <v>650.78899999999999</v>
      </c>
      <c r="L19" s="9">
        <v>555.87599999999998</v>
      </c>
      <c r="M19" s="9">
        <v>201.68299999999999</v>
      </c>
      <c r="N19" s="9">
        <v>205.87799999999999</v>
      </c>
      <c r="O19" s="9">
        <v>148.315</v>
      </c>
      <c r="P19" s="9">
        <v>94.912999999999997</v>
      </c>
      <c r="Q19" s="9">
        <v>214.10599999999999</v>
      </c>
      <c r="R19" s="9">
        <v>171.64699999999999</v>
      </c>
      <c r="S19" s="9">
        <v>67.804000000000002</v>
      </c>
      <c r="T19" s="9">
        <v>54.353000000000002</v>
      </c>
      <c r="U19" s="9">
        <v>49.49</v>
      </c>
      <c r="V19" s="9">
        <v>42.459000000000003</v>
      </c>
      <c r="W19" s="9">
        <v>436.68200000000002</v>
      </c>
      <c r="X19" s="9">
        <v>384.22899999999998</v>
      </c>
      <c r="Y19" s="9">
        <v>133.87899999999999</v>
      </c>
      <c r="Z19" s="9">
        <v>151.52500000000001</v>
      </c>
      <c r="AA19" s="9">
        <v>98.825000000000003</v>
      </c>
      <c r="AB19" s="9">
        <v>52.453000000000003</v>
      </c>
      <c r="AC19" s="9">
        <v>19.771000000000001</v>
      </c>
      <c r="AD19" s="9">
        <v>10.419</v>
      </c>
      <c r="AE19" s="9">
        <v>11.394</v>
      </c>
      <c r="AF19" s="9">
        <v>18.102</v>
      </c>
      <c r="AG19" s="9">
        <v>3.9380000000000002</v>
      </c>
      <c r="AH19" s="9">
        <v>4.0270000000000001</v>
      </c>
      <c r="AI19" s="9">
        <v>31.120999999999999</v>
      </c>
      <c r="AJ19" s="9">
        <v>35.048999999999999</v>
      </c>
      <c r="AK19" s="9">
        <v>40.435000000000002</v>
      </c>
      <c r="AL19" s="9">
        <v>10.885999999999999</v>
      </c>
      <c r="AM19" s="9">
        <v>12.048</v>
      </c>
      <c r="AN19" s="9">
        <v>12.831</v>
      </c>
      <c r="AO19" s="9">
        <v>13.03</v>
      </c>
      <c r="AP19" s="9">
        <v>10.144</v>
      </c>
      <c r="AQ19" s="9">
        <v>6.9580000000000002</v>
      </c>
      <c r="AR19" s="9">
        <v>4.4249999999999998</v>
      </c>
      <c r="AS19" s="9">
        <v>4.5819999999999999</v>
      </c>
      <c r="AT19" s="9">
        <v>5.0199999999999996</v>
      </c>
      <c r="AU19" s="9">
        <v>4.3339999999999996</v>
      </c>
      <c r="AV19" s="9">
        <v>4.3369999999999997</v>
      </c>
      <c r="AW19" s="9">
        <v>3.8849999999999998</v>
      </c>
      <c r="AX19" s="9">
        <v>38.331000000000003</v>
      </c>
      <c r="AY19" s="9">
        <v>44.265000000000001</v>
      </c>
      <c r="AZ19" s="9">
        <v>60.524999999999999</v>
      </c>
      <c r="BA19" s="9">
        <v>46.493000000000002</v>
      </c>
      <c r="BB19" s="9">
        <v>30.794</v>
      </c>
      <c r="BC19" s="9">
        <v>19.341000000000001</v>
      </c>
    </row>
    <row r="20" spans="1:55">
      <c r="A20" s="10">
        <v>43252</v>
      </c>
      <c r="B20" s="9">
        <v>1356.6489999999999</v>
      </c>
      <c r="C20" s="9">
        <v>304.80900000000003</v>
      </c>
      <c r="D20" s="9">
        <v>268.25</v>
      </c>
      <c r="E20" s="9">
        <v>1040.6369999999999</v>
      </c>
      <c r="F20" s="9">
        <v>87.63</v>
      </c>
      <c r="G20" s="9">
        <v>74.102999999999994</v>
      </c>
      <c r="H20" s="9">
        <v>316.012</v>
      </c>
      <c r="I20" s="9">
        <v>217.18</v>
      </c>
      <c r="J20" s="9">
        <v>194.14699999999999</v>
      </c>
      <c r="K20" s="9">
        <v>598.78099999999995</v>
      </c>
      <c r="L20" s="9">
        <v>511.077</v>
      </c>
      <c r="M20" s="9">
        <v>168.636</v>
      </c>
      <c r="N20" s="9">
        <v>188.64099999999999</v>
      </c>
      <c r="O20" s="9">
        <v>153.80000000000001</v>
      </c>
      <c r="P20" s="9">
        <v>87.703999999999994</v>
      </c>
      <c r="Q20" s="9">
        <v>186.595</v>
      </c>
      <c r="R20" s="9">
        <v>151.80000000000001</v>
      </c>
      <c r="S20" s="9">
        <v>50.331000000000003</v>
      </c>
      <c r="T20" s="9">
        <v>52.347999999999999</v>
      </c>
      <c r="U20" s="9">
        <v>49.121000000000002</v>
      </c>
      <c r="V20" s="9">
        <v>34.793999999999997</v>
      </c>
      <c r="W20" s="9">
        <v>412.18599999999998</v>
      </c>
      <c r="X20" s="9">
        <v>359.27600000000001</v>
      </c>
      <c r="Y20" s="9">
        <v>118.30500000000001</v>
      </c>
      <c r="Z20" s="9">
        <v>136.292</v>
      </c>
      <c r="AA20" s="9">
        <v>104.679</v>
      </c>
      <c r="AB20" s="9">
        <v>52.91</v>
      </c>
      <c r="AC20" s="9">
        <v>19.202000000000002</v>
      </c>
      <c r="AD20" s="9">
        <v>9.4120000000000008</v>
      </c>
      <c r="AE20" s="9">
        <v>10.202</v>
      </c>
      <c r="AF20" s="9">
        <v>17.683</v>
      </c>
      <c r="AG20" s="9">
        <v>3.4140000000000001</v>
      </c>
      <c r="AH20" s="9">
        <v>3.5190000000000001</v>
      </c>
      <c r="AI20" s="9">
        <v>29.699000000000002</v>
      </c>
      <c r="AJ20" s="9">
        <v>32.326000000000001</v>
      </c>
      <c r="AK20" s="9">
        <v>37.073</v>
      </c>
      <c r="AL20" s="9">
        <v>9.9589999999999996</v>
      </c>
      <c r="AM20" s="9">
        <v>10.932</v>
      </c>
      <c r="AN20" s="9">
        <v>10.753</v>
      </c>
      <c r="AO20" s="9">
        <v>11.782</v>
      </c>
      <c r="AP20" s="9">
        <v>10.214</v>
      </c>
      <c r="AQ20" s="9">
        <v>6.5570000000000004</v>
      </c>
      <c r="AR20" s="9">
        <v>3.851</v>
      </c>
      <c r="AS20" s="9">
        <v>3.9990000000000001</v>
      </c>
      <c r="AT20" s="9">
        <v>3.7149999999999999</v>
      </c>
      <c r="AU20" s="9">
        <v>4.0949999999999998</v>
      </c>
      <c r="AV20" s="9">
        <v>4.2249999999999996</v>
      </c>
      <c r="AW20" s="9">
        <v>3.3130000000000002</v>
      </c>
      <c r="AX20" s="9">
        <v>35.326999999999998</v>
      </c>
      <c r="AY20" s="9">
        <v>40.847000000000001</v>
      </c>
      <c r="AZ20" s="9">
        <v>55.401000000000003</v>
      </c>
      <c r="BA20" s="9">
        <v>42.213999999999999</v>
      </c>
      <c r="BB20" s="9">
        <v>30.504000000000001</v>
      </c>
      <c r="BC20" s="9">
        <v>18.422000000000001</v>
      </c>
    </row>
    <row r="21" spans="1:55">
      <c r="A21" s="10">
        <v>43525</v>
      </c>
      <c r="B21" s="9">
        <v>1392.8240000000001</v>
      </c>
      <c r="C21" s="9">
        <v>303.27499999999998</v>
      </c>
      <c r="D21" s="9">
        <v>272.24599999999998</v>
      </c>
      <c r="E21" s="9">
        <v>1091.107</v>
      </c>
      <c r="F21" s="9">
        <v>86.111000000000004</v>
      </c>
      <c r="G21" s="9">
        <v>77.382000000000005</v>
      </c>
      <c r="H21" s="9">
        <v>301.71699999999998</v>
      </c>
      <c r="I21" s="9">
        <v>217.16399999999999</v>
      </c>
      <c r="J21" s="9">
        <v>194.863</v>
      </c>
      <c r="K21" s="9">
        <v>617.12300000000005</v>
      </c>
      <c r="L21" s="9">
        <v>519.827</v>
      </c>
      <c r="M21" s="9">
        <v>171.381</v>
      </c>
      <c r="N21" s="9">
        <v>185.81899999999999</v>
      </c>
      <c r="O21" s="9">
        <v>162.62799999999999</v>
      </c>
      <c r="P21" s="9">
        <v>97.295000000000002</v>
      </c>
      <c r="Q21" s="9">
        <v>186.72399999999999</v>
      </c>
      <c r="R21" s="9">
        <v>152.417</v>
      </c>
      <c r="S21" s="9">
        <v>51.787999999999997</v>
      </c>
      <c r="T21" s="9">
        <v>54.54</v>
      </c>
      <c r="U21" s="9">
        <v>46.088999999999999</v>
      </c>
      <c r="V21" s="9">
        <v>34.307000000000002</v>
      </c>
      <c r="W21" s="9">
        <v>430.399</v>
      </c>
      <c r="X21" s="9">
        <v>367.41</v>
      </c>
      <c r="Y21" s="9">
        <v>119.593</v>
      </c>
      <c r="Z21" s="9">
        <v>131.279</v>
      </c>
      <c r="AA21" s="9">
        <v>116.539</v>
      </c>
      <c r="AB21" s="9">
        <v>62.988</v>
      </c>
      <c r="AC21" s="9">
        <v>19.568999999999999</v>
      </c>
      <c r="AD21" s="9">
        <v>9.3369999999999997</v>
      </c>
      <c r="AE21" s="9">
        <v>10.268000000000001</v>
      </c>
      <c r="AF21" s="9">
        <v>18.289000000000001</v>
      </c>
      <c r="AG21" s="9">
        <v>3.3340000000000001</v>
      </c>
      <c r="AH21" s="9">
        <v>3.6349999999999998</v>
      </c>
      <c r="AI21" s="9">
        <v>29.431000000000001</v>
      </c>
      <c r="AJ21" s="9">
        <v>32.630000000000003</v>
      </c>
      <c r="AK21" s="9">
        <v>37.302</v>
      </c>
      <c r="AL21" s="9">
        <v>10.202</v>
      </c>
      <c r="AM21" s="9">
        <v>11.045</v>
      </c>
      <c r="AN21" s="9">
        <v>10.954000000000001</v>
      </c>
      <c r="AO21" s="9">
        <v>11.538</v>
      </c>
      <c r="AP21" s="9">
        <v>10.587999999999999</v>
      </c>
      <c r="AQ21" s="9">
        <v>7.2709999999999999</v>
      </c>
      <c r="AR21" s="9">
        <v>3.8130000000000002</v>
      </c>
      <c r="AS21" s="9">
        <v>3.9769999999999999</v>
      </c>
      <c r="AT21" s="9">
        <v>3.8490000000000002</v>
      </c>
      <c r="AU21" s="9">
        <v>4.1909999999999998</v>
      </c>
      <c r="AV21" s="9">
        <v>3.8719999999999999</v>
      </c>
      <c r="AW21" s="9">
        <v>3.2360000000000002</v>
      </c>
      <c r="AX21" s="9">
        <v>37.36</v>
      </c>
      <c r="AY21" s="9">
        <v>42.036000000000001</v>
      </c>
      <c r="AZ21" s="9">
        <v>54.567999999999998</v>
      </c>
      <c r="BA21" s="9">
        <v>42.447000000000003</v>
      </c>
      <c r="BB21" s="9">
        <v>33.720999999999997</v>
      </c>
      <c r="BC21" s="9">
        <v>22.658999999999999</v>
      </c>
    </row>
    <row r="22" spans="1:55">
      <c r="A22" s="10">
        <v>43617</v>
      </c>
      <c r="B22" s="9">
        <v>1372.502</v>
      </c>
      <c r="C22" s="9">
        <v>295.12700000000001</v>
      </c>
      <c r="D22" s="9">
        <v>266.95999999999998</v>
      </c>
      <c r="E22" s="9">
        <v>1072.4949999999999</v>
      </c>
      <c r="F22" s="9">
        <v>86.637</v>
      </c>
      <c r="G22" s="9">
        <v>77.375</v>
      </c>
      <c r="H22" s="9">
        <v>300.00700000000001</v>
      </c>
      <c r="I22" s="9">
        <v>208.489</v>
      </c>
      <c r="J22" s="9">
        <v>189.58500000000001</v>
      </c>
      <c r="K22" s="9">
        <v>590.49400000000003</v>
      </c>
      <c r="L22" s="9">
        <v>504.19600000000003</v>
      </c>
      <c r="M22" s="9">
        <v>173.899</v>
      </c>
      <c r="N22" s="9">
        <v>174.59</v>
      </c>
      <c r="O22" s="9">
        <v>155.708</v>
      </c>
      <c r="P22" s="9">
        <v>86.296999999999997</v>
      </c>
      <c r="Q22" s="9">
        <v>193.24</v>
      </c>
      <c r="R22" s="9">
        <v>164.85300000000001</v>
      </c>
      <c r="S22" s="9">
        <v>52.621000000000002</v>
      </c>
      <c r="T22" s="9">
        <v>56.442999999999998</v>
      </c>
      <c r="U22" s="9">
        <v>55.79</v>
      </c>
      <c r="V22" s="9">
        <v>28.387</v>
      </c>
      <c r="W22" s="9">
        <v>397.25400000000002</v>
      </c>
      <c r="X22" s="9">
        <v>339.34300000000002</v>
      </c>
      <c r="Y22" s="9">
        <v>121.27800000000001</v>
      </c>
      <c r="Z22" s="9">
        <v>118.14700000000001</v>
      </c>
      <c r="AA22" s="9">
        <v>99.918000000000006</v>
      </c>
      <c r="AB22" s="9">
        <v>57.911000000000001</v>
      </c>
      <c r="AC22" s="9">
        <v>19.271999999999998</v>
      </c>
      <c r="AD22" s="9">
        <v>9.0609999999999999</v>
      </c>
      <c r="AE22" s="9">
        <v>10.016</v>
      </c>
      <c r="AF22" s="9">
        <v>18.029</v>
      </c>
      <c r="AG22" s="9">
        <v>3.3359999999999999</v>
      </c>
      <c r="AH22" s="9">
        <v>3.6019999999999999</v>
      </c>
      <c r="AI22" s="9">
        <v>28.79</v>
      </c>
      <c r="AJ22" s="9">
        <v>31.581</v>
      </c>
      <c r="AK22" s="9">
        <v>36.634999999999998</v>
      </c>
      <c r="AL22" s="9">
        <v>9.7159999999999993</v>
      </c>
      <c r="AM22" s="9">
        <v>10.69</v>
      </c>
      <c r="AN22" s="9">
        <v>11.135999999999999</v>
      </c>
      <c r="AO22" s="9">
        <v>10.821999999999999</v>
      </c>
      <c r="AP22" s="9">
        <v>10.079000000000001</v>
      </c>
      <c r="AQ22" s="9">
        <v>6.3559999999999999</v>
      </c>
      <c r="AR22" s="9">
        <v>3.9260000000000002</v>
      </c>
      <c r="AS22" s="9">
        <v>4.2759999999999998</v>
      </c>
      <c r="AT22" s="9">
        <v>3.9209999999999998</v>
      </c>
      <c r="AU22" s="9">
        <v>4.3140000000000001</v>
      </c>
      <c r="AV22" s="9">
        <v>4.6159999999999997</v>
      </c>
      <c r="AW22" s="9">
        <v>2.67</v>
      </c>
      <c r="AX22" s="9">
        <v>34.384999999999998</v>
      </c>
      <c r="AY22" s="9">
        <v>39.426000000000002</v>
      </c>
      <c r="AZ22" s="9">
        <v>55.197000000000003</v>
      </c>
      <c r="BA22" s="9">
        <v>38.75</v>
      </c>
      <c r="BB22" s="9">
        <v>29.728000000000002</v>
      </c>
      <c r="BC22" s="9">
        <v>19.657</v>
      </c>
    </row>
    <row r="23" spans="1:55">
      <c r="A23" s="10">
        <v>43709</v>
      </c>
      <c r="B23" s="9">
        <v>1388.3140000000001</v>
      </c>
      <c r="C23" s="9">
        <v>293.28699999999998</v>
      </c>
      <c r="D23" s="9">
        <v>259.233</v>
      </c>
      <c r="E23" s="9">
        <v>1098.3440000000001</v>
      </c>
      <c r="F23" s="9">
        <v>97.995999999999995</v>
      </c>
      <c r="G23" s="9">
        <v>85.358999999999995</v>
      </c>
      <c r="H23" s="9">
        <v>289.96899999999999</v>
      </c>
      <c r="I23" s="9">
        <v>195.291</v>
      </c>
      <c r="J23" s="9">
        <v>173.874</v>
      </c>
      <c r="K23" s="9">
        <v>583.596</v>
      </c>
      <c r="L23" s="9">
        <v>494.00700000000001</v>
      </c>
      <c r="M23" s="9">
        <v>163.76499999999999</v>
      </c>
      <c r="N23" s="9">
        <v>175.04499999999999</v>
      </c>
      <c r="O23" s="9">
        <v>155.196</v>
      </c>
      <c r="P23" s="9">
        <v>89.588999999999999</v>
      </c>
      <c r="Q23" s="9">
        <v>211.05699999999999</v>
      </c>
      <c r="R23" s="9">
        <v>174.56</v>
      </c>
      <c r="S23" s="9">
        <v>59.5</v>
      </c>
      <c r="T23" s="9">
        <v>54.432000000000002</v>
      </c>
      <c r="U23" s="9">
        <v>60.627000000000002</v>
      </c>
      <c r="V23" s="9">
        <v>36.497</v>
      </c>
      <c r="W23" s="9">
        <v>372.53800000000001</v>
      </c>
      <c r="X23" s="9">
        <v>319.44600000000003</v>
      </c>
      <c r="Y23" s="9">
        <v>104.265</v>
      </c>
      <c r="Z23" s="9">
        <v>120.613</v>
      </c>
      <c r="AA23" s="9">
        <v>94.567999999999998</v>
      </c>
      <c r="AB23" s="9">
        <v>53.091999999999999</v>
      </c>
      <c r="AC23" s="9">
        <v>19.376000000000001</v>
      </c>
      <c r="AD23" s="9">
        <v>8.9879999999999995</v>
      </c>
      <c r="AE23" s="9">
        <v>9.7100000000000009</v>
      </c>
      <c r="AF23" s="9">
        <v>18.36</v>
      </c>
      <c r="AG23" s="9">
        <v>3.7759999999999998</v>
      </c>
      <c r="AH23" s="9">
        <v>3.9809999999999999</v>
      </c>
      <c r="AI23" s="9">
        <v>27.312999999999999</v>
      </c>
      <c r="AJ23" s="9">
        <v>29.256</v>
      </c>
      <c r="AK23" s="9">
        <v>33.076999999999998</v>
      </c>
      <c r="AL23" s="9">
        <v>9.5830000000000002</v>
      </c>
      <c r="AM23" s="9">
        <v>10.445</v>
      </c>
      <c r="AN23" s="9">
        <v>10.492000000000001</v>
      </c>
      <c r="AO23" s="9">
        <v>10.835000000000001</v>
      </c>
      <c r="AP23" s="9">
        <v>9.9930000000000003</v>
      </c>
      <c r="AQ23" s="9">
        <v>6.5839999999999996</v>
      </c>
      <c r="AR23" s="9">
        <v>4.2779999999999996</v>
      </c>
      <c r="AS23" s="9">
        <v>4.524</v>
      </c>
      <c r="AT23" s="9">
        <v>4.4059999999999997</v>
      </c>
      <c r="AU23" s="9">
        <v>4.2149999999999999</v>
      </c>
      <c r="AV23" s="9">
        <v>4.984</v>
      </c>
      <c r="AW23" s="9">
        <v>3.395</v>
      </c>
      <c r="AX23" s="9">
        <v>32.203000000000003</v>
      </c>
      <c r="AY23" s="9">
        <v>36.664999999999999</v>
      </c>
      <c r="AZ23" s="9">
        <v>49.526000000000003</v>
      </c>
      <c r="BA23" s="9">
        <v>37.207999999999998</v>
      </c>
      <c r="BB23" s="9">
        <v>28.097999999999999</v>
      </c>
      <c r="BC23" s="9">
        <v>18.588999999999999</v>
      </c>
    </row>
    <row r="24" spans="1:55">
      <c r="A24" s="10">
        <v>43800</v>
      </c>
      <c r="B24" s="9">
        <v>1382.962</v>
      </c>
      <c r="C24" s="9">
        <v>282.17200000000003</v>
      </c>
      <c r="D24" s="9">
        <v>251.86</v>
      </c>
      <c r="E24" s="9">
        <v>1099.5039999999999</v>
      </c>
      <c r="F24" s="9">
        <v>93.771000000000001</v>
      </c>
      <c r="G24" s="9">
        <v>79.929000000000002</v>
      </c>
      <c r="H24" s="9">
        <v>283.45800000000003</v>
      </c>
      <c r="I24" s="9">
        <v>188.40100000000001</v>
      </c>
      <c r="J24" s="9">
        <v>171.93</v>
      </c>
      <c r="K24" s="9">
        <v>559.84900000000005</v>
      </c>
      <c r="L24" s="9">
        <v>487.42700000000002</v>
      </c>
      <c r="M24" s="9">
        <v>167.37100000000001</v>
      </c>
      <c r="N24" s="9">
        <v>171.90100000000001</v>
      </c>
      <c r="O24" s="9">
        <v>148.15600000000001</v>
      </c>
      <c r="P24" s="9">
        <v>72.421999999999997</v>
      </c>
      <c r="Q24" s="9">
        <v>201.65700000000001</v>
      </c>
      <c r="R24" s="9">
        <v>166.863</v>
      </c>
      <c r="S24" s="9">
        <v>58.883000000000003</v>
      </c>
      <c r="T24" s="9">
        <v>51.029000000000003</v>
      </c>
      <c r="U24" s="9">
        <v>56.951000000000001</v>
      </c>
      <c r="V24" s="9">
        <v>34.792999999999999</v>
      </c>
      <c r="W24" s="9">
        <v>358.19299999999998</v>
      </c>
      <c r="X24" s="9">
        <v>320.56400000000002</v>
      </c>
      <c r="Y24" s="9">
        <v>108.488</v>
      </c>
      <c r="Z24" s="9">
        <v>120.872</v>
      </c>
      <c r="AA24" s="9">
        <v>91.203999999999994</v>
      </c>
      <c r="AB24" s="9">
        <v>37.628999999999998</v>
      </c>
      <c r="AC24" s="9">
        <v>19.247</v>
      </c>
      <c r="AD24" s="9">
        <v>8.66</v>
      </c>
      <c r="AE24" s="9">
        <v>9.4179999999999993</v>
      </c>
      <c r="AF24" s="9">
        <v>18.283999999999999</v>
      </c>
      <c r="AG24" s="9">
        <v>3.6389999999999998</v>
      </c>
      <c r="AH24" s="9">
        <v>3.742</v>
      </c>
      <c r="AI24" s="9">
        <v>26.376999999999999</v>
      </c>
      <c r="AJ24" s="9">
        <v>27.65</v>
      </c>
      <c r="AK24" s="9">
        <v>31.946999999999999</v>
      </c>
      <c r="AL24" s="9">
        <v>9.2050000000000001</v>
      </c>
      <c r="AM24" s="9">
        <v>10.281000000000001</v>
      </c>
      <c r="AN24" s="9">
        <v>10.743</v>
      </c>
      <c r="AO24" s="9">
        <v>10.617000000000001</v>
      </c>
      <c r="AP24" s="9">
        <v>9.4719999999999995</v>
      </c>
      <c r="AQ24" s="9">
        <v>5.4020000000000001</v>
      </c>
      <c r="AR24" s="9">
        <v>4.109</v>
      </c>
      <c r="AS24" s="9">
        <v>4.3479999999999999</v>
      </c>
      <c r="AT24" s="9">
        <v>4.383</v>
      </c>
      <c r="AU24" s="9">
        <v>3.9950000000000001</v>
      </c>
      <c r="AV24" s="9">
        <v>4.68</v>
      </c>
      <c r="AW24" s="9">
        <v>3.254</v>
      </c>
      <c r="AX24" s="9">
        <v>30.494</v>
      </c>
      <c r="AY24" s="9">
        <v>35.484999999999999</v>
      </c>
      <c r="AZ24" s="9">
        <v>50.618000000000002</v>
      </c>
      <c r="BA24" s="9">
        <v>35.372</v>
      </c>
      <c r="BB24" s="9">
        <v>26.257999999999999</v>
      </c>
      <c r="BC24" s="9">
        <v>13.872</v>
      </c>
    </row>
    <row r="25" spans="1:55">
      <c r="A25" s="10">
        <v>43891</v>
      </c>
      <c r="B25" s="9">
        <v>1422.857</v>
      </c>
      <c r="C25" s="9">
        <v>287.95499999999998</v>
      </c>
      <c r="D25" s="9">
        <v>256.96499999999997</v>
      </c>
      <c r="E25" s="9">
        <v>1135.509</v>
      </c>
      <c r="F25" s="9">
        <v>92.433999999999997</v>
      </c>
      <c r="G25" s="9">
        <v>79.804000000000002</v>
      </c>
      <c r="H25" s="9">
        <v>287.34699999999998</v>
      </c>
      <c r="I25" s="9">
        <v>195.52099999999999</v>
      </c>
      <c r="J25" s="9">
        <v>177.161</v>
      </c>
      <c r="K25" s="9">
        <v>587.81799999999998</v>
      </c>
      <c r="L25" s="9">
        <v>506.10399999999998</v>
      </c>
      <c r="M25" s="9">
        <v>182.19499999999999</v>
      </c>
      <c r="N25" s="9">
        <v>179.27500000000001</v>
      </c>
      <c r="O25" s="9">
        <v>144.63399999999999</v>
      </c>
      <c r="P25" s="9">
        <v>81.713999999999999</v>
      </c>
      <c r="Q25" s="9">
        <v>197.971</v>
      </c>
      <c r="R25" s="9">
        <v>160.726</v>
      </c>
      <c r="S25" s="9">
        <v>58.091999999999999</v>
      </c>
      <c r="T25" s="9">
        <v>51.921999999999997</v>
      </c>
      <c r="U25" s="9">
        <v>50.712000000000003</v>
      </c>
      <c r="V25" s="9">
        <v>37.244</v>
      </c>
      <c r="W25" s="9">
        <v>389.84699999999998</v>
      </c>
      <c r="X25" s="9">
        <v>345.37700000000001</v>
      </c>
      <c r="Y25" s="9">
        <v>124.10299999999999</v>
      </c>
      <c r="Z25" s="9">
        <v>127.35299999999999</v>
      </c>
      <c r="AA25" s="9">
        <v>93.921999999999997</v>
      </c>
      <c r="AB25" s="9">
        <v>44.47</v>
      </c>
      <c r="AC25" s="9">
        <v>19.71</v>
      </c>
      <c r="AD25" s="9">
        <v>8.7959999999999994</v>
      </c>
      <c r="AE25" s="9">
        <v>9.5739999999999998</v>
      </c>
      <c r="AF25" s="9">
        <v>18.638000000000002</v>
      </c>
      <c r="AG25" s="9">
        <v>3.5339999999999998</v>
      </c>
      <c r="AH25" s="9">
        <v>3.6970000000000001</v>
      </c>
      <c r="AI25" s="9">
        <v>28.175999999999998</v>
      </c>
      <c r="AJ25" s="9">
        <v>29.707000000000001</v>
      </c>
      <c r="AK25" s="9">
        <v>33.700000000000003</v>
      </c>
      <c r="AL25" s="9">
        <v>9.57</v>
      </c>
      <c r="AM25" s="9">
        <v>10.638</v>
      </c>
      <c r="AN25" s="9">
        <v>11.7</v>
      </c>
      <c r="AO25" s="9">
        <v>11.035</v>
      </c>
      <c r="AP25" s="9">
        <v>9.1780000000000008</v>
      </c>
      <c r="AQ25" s="9">
        <v>5.9009999999999998</v>
      </c>
      <c r="AR25" s="9">
        <v>3.9729999999999999</v>
      </c>
      <c r="AS25" s="9">
        <v>4.1580000000000004</v>
      </c>
      <c r="AT25" s="9">
        <v>4.3559999999999999</v>
      </c>
      <c r="AU25" s="9">
        <v>3.9929999999999999</v>
      </c>
      <c r="AV25" s="9">
        <v>4.117</v>
      </c>
      <c r="AW25" s="9">
        <v>3.3359999999999999</v>
      </c>
      <c r="AX25" s="9">
        <v>33.603999999999999</v>
      </c>
      <c r="AY25" s="9">
        <v>38.723999999999997</v>
      </c>
      <c r="AZ25" s="9">
        <v>55.465000000000003</v>
      </c>
      <c r="BA25" s="9">
        <v>39.286000000000001</v>
      </c>
      <c r="BB25" s="9">
        <v>27.305</v>
      </c>
      <c r="BC25" s="9">
        <v>16.577999999999999</v>
      </c>
    </row>
    <row r="26" spans="1:55">
      <c r="A26" s="10">
        <v>43983</v>
      </c>
      <c r="B26" s="9">
        <v>1536.8679999999999</v>
      </c>
      <c r="C26" s="9">
        <v>344.84399999999999</v>
      </c>
      <c r="D26" s="9">
        <v>299.68599999999998</v>
      </c>
      <c r="E26" s="9">
        <v>1209.3979999999999</v>
      </c>
      <c r="F26" s="9">
        <v>132.875</v>
      </c>
      <c r="G26" s="9">
        <v>114.86499999999999</v>
      </c>
      <c r="H26" s="9">
        <v>327.47000000000003</v>
      </c>
      <c r="I26" s="9">
        <v>211.96899999999999</v>
      </c>
      <c r="J26" s="9">
        <v>184.821</v>
      </c>
      <c r="K26" s="9">
        <v>680.11</v>
      </c>
      <c r="L26" s="9">
        <v>577.25900000000001</v>
      </c>
      <c r="M26" s="9">
        <v>195.727</v>
      </c>
      <c r="N26" s="9">
        <v>203.93799999999999</v>
      </c>
      <c r="O26" s="9">
        <v>177.59399999999999</v>
      </c>
      <c r="P26" s="9">
        <v>102.851</v>
      </c>
      <c r="Q26" s="9">
        <v>280.74</v>
      </c>
      <c r="R26" s="9">
        <v>231.798</v>
      </c>
      <c r="S26" s="9">
        <v>75.603999999999999</v>
      </c>
      <c r="T26" s="9">
        <v>80.271000000000001</v>
      </c>
      <c r="U26" s="9">
        <v>75.923000000000002</v>
      </c>
      <c r="V26" s="9">
        <v>48.942</v>
      </c>
      <c r="W26" s="9">
        <v>399.37</v>
      </c>
      <c r="X26" s="9">
        <v>345.46100000000001</v>
      </c>
      <c r="Y26" s="9">
        <v>120.123</v>
      </c>
      <c r="Z26" s="9">
        <v>123.667</v>
      </c>
      <c r="AA26" s="9">
        <v>101.67100000000001</v>
      </c>
      <c r="AB26" s="9">
        <v>53.908999999999999</v>
      </c>
      <c r="AC26" s="9">
        <v>21.224</v>
      </c>
      <c r="AD26" s="9">
        <v>10.449</v>
      </c>
      <c r="AE26" s="9">
        <v>11.195</v>
      </c>
      <c r="AF26" s="9">
        <v>19.765000000000001</v>
      </c>
      <c r="AG26" s="9">
        <v>5.0250000000000004</v>
      </c>
      <c r="AH26" s="9">
        <v>5.3029999999999999</v>
      </c>
      <c r="AI26" s="9">
        <v>32.320999999999998</v>
      </c>
      <c r="AJ26" s="9">
        <v>32.308</v>
      </c>
      <c r="AK26" s="9">
        <v>36.170999999999999</v>
      </c>
      <c r="AL26" s="9">
        <v>11.026999999999999</v>
      </c>
      <c r="AM26" s="9">
        <v>12.145</v>
      </c>
      <c r="AN26" s="9">
        <v>12.635999999999999</v>
      </c>
      <c r="AO26" s="9">
        <v>12.574</v>
      </c>
      <c r="AP26" s="9">
        <v>11.225</v>
      </c>
      <c r="AQ26" s="9">
        <v>7.2720000000000002</v>
      </c>
      <c r="AR26" s="9">
        <v>5.577</v>
      </c>
      <c r="AS26" s="9">
        <v>5.9619999999999997</v>
      </c>
      <c r="AT26" s="9">
        <v>5.6870000000000003</v>
      </c>
      <c r="AU26" s="9">
        <v>6.0990000000000002</v>
      </c>
      <c r="AV26" s="9">
        <v>6.11</v>
      </c>
      <c r="AW26" s="9">
        <v>4.2709999999999999</v>
      </c>
      <c r="AX26" s="9">
        <v>35.234999999999999</v>
      </c>
      <c r="AY26" s="9">
        <v>39.94</v>
      </c>
      <c r="AZ26" s="9">
        <v>54.686999999999998</v>
      </c>
      <c r="BA26" s="9">
        <v>40.447000000000003</v>
      </c>
      <c r="BB26" s="9">
        <v>29.943999999999999</v>
      </c>
      <c r="BC26" s="9">
        <v>20.077000000000002</v>
      </c>
    </row>
    <row r="27" spans="1:55">
      <c r="A27" s="10">
        <v>44075</v>
      </c>
      <c r="B27" s="9">
        <v>1491.126</v>
      </c>
      <c r="C27" s="9">
        <v>346.38400000000001</v>
      </c>
      <c r="D27" s="9">
        <v>303.32</v>
      </c>
      <c r="E27" s="9">
        <v>1156.3440000000001</v>
      </c>
      <c r="F27" s="9">
        <v>126.246</v>
      </c>
      <c r="G27" s="9">
        <v>108.12</v>
      </c>
      <c r="H27" s="9">
        <v>334.78100000000001</v>
      </c>
      <c r="I27" s="9">
        <v>220.13800000000001</v>
      </c>
      <c r="J27" s="9">
        <v>195.20099999999999</v>
      </c>
      <c r="K27" s="9">
        <v>693.452</v>
      </c>
      <c r="L27" s="9">
        <v>584.202</v>
      </c>
      <c r="M27" s="9">
        <v>192.93600000000001</v>
      </c>
      <c r="N27" s="9">
        <v>195.328</v>
      </c>
      <c r="O27" s="9">
        <v>195.93799999999999</v>
      </c>
      <c r="P27" s="9">
        <v>109.25</v>
      </c>
      <c r="Q27" s="9">
        <v>261.56</v>
      </c>
      <c r="R27" s="9">
        <v>215.36699999999999</v>
      </c>
      <c r="S27" s="9">
        <v>70.683999999999997</v>
      </c>
      <c r="T27" s="9">
        <v>72.986999999999995</v>
      </c>
      <c r="U27" s="9">
        <v>71.695999999999998</v>
      </c>
      <c r="V27" s="9">
        <v>46.192</v>
      </c>
      <c r="W27" s="9">
        <v>431.892</v>
      </c>
      <c r="X27" s="9">
        <v>368.83499999999998</v>
      </c>
      <c r="Y27" s="9">
        <v>122.251</v>
      </c>
      <c r="Z27" s="9">
        <v>122.34099999999999</v>
      </c>
      <c r="AA27" s="9">
        <v>124.242</v>
      </c>
      <c r="AB27" s="9">
        <v>63.057000000000002</v>
      </c>
      <c r="AC27" s="9">
        <v>20.6</v>
      </c>
      <c r="AD27" s="9">
        <v>10.487</v>
      </c>
      <c r="AE27" s="9">
        <v>11.352</v>
      </c>
      <c r="AF27" s="9">
        <v>19.038</v>
      </c>
      <c r="AG27" s="9">
        <v>4.7759999999999998</v>
      </c>
      <c r="AH27" s="9">
        <v>5.008</v>
      </c>
      <c r="AI27" s="9">
        <v>31.876000000000001</v>
      </c>
      <c r="AJ27" s="9">
        <v>33.363</v>
      </c>
      <c r="AK27" s="9">
        <v>38.048000000000002</v>
      </c>
      <c r="AL27" s="9">
        <v>11.215999999999999</v>
      </c>
      <c r="AM27" s="9">
        <v>12.302</v>
      </c>
      <c r="AN27" s="9">
        <v>12.52</v>
      </c>
      <c r="AO27" s="9">
        <v>12.034000000000001</v>
      </c>
      <c r="AP27" s="9">
        <v>12.364000000000001</v>
      </c>
      <c r="AQ27" s="9">
        <v>7.6189999999999998</v>
      </c>
      <c r="AR27" s="9">
        <v>5.1950000000000003</v>
      </c>
      <c r="AS27" s="9">
        <v>5.5430000000000001</v>
      </c>
      <c r="AT27" s="9">
        <v>5.2850000000000001</v>
      </c>
      <c r="AU27" s="9">
        <v>5.5279999999999996</v>
      </c>
      <c r="AV27" s="9">
        <v>5.8390000000000004</v>
      </c>
      <c r="AW27" s="9">
        <v>4.0190000000000001</v>
      </c>
      <c r="AX27" s="9">
        <v>37.618000000000002</v>
      </c>
      <c r="AY27" s="9">
        <v>42.716999999999999</v>
      </c>
      <c r="AZ27" s="9">
        <v>60.008000000000003</v>
      </c>
      <c r="BA27" s="9">
        <v>40.405999999999999</v>
      </c>
      <c r="BB27" s="9">
        <v>34.808</v>
      </c>
      <c r="BC27" s="9">
        <v>22.152999999999999</v>
      </c>
    </row>
    <row r="28" spans="1:55">
      <c r="A28" s="10">
        <v>44166</v>
      </c>
      <c r="B28" s="9">
        <v>1411.354</v>
      </c>
      <c r="C28" s="9">
        <v>290.25400000000002</v>
      </c>
      <c r="D28" s="9">
        <v>251.69800000000001</v>
      </c>
      <c r="E28" s="9">
        <v>1110.0409999999999</v>
      </c>
      <c r="F28" s="9">
        <v>101.592</v>
      </c>
      <c r="G28" s="9">
        <v>86.346000000000004</v>
      </c>
      <c r="H28" s="9">
        <v>301.31400000000002</v>
      </c>
      <c r="I28" s="9">
        <v>188.66200000000001</v>
      </c>
      <c r="J28" s="9">
        <v>165.352</v>
      </c>
      <c r="K28" s="9">
        <v>568.72199999999998</v>
      </c>
      <c r="L28" s="9">
        <v>474.75900000000001</v>
      </c>
      <c r="M28" s="9">
        <v>165.304</v>
      </c>
      <c r="N28" s="9">
        <v>150.15100000000001</v>
      </c>
      <c r="O28" s="9">
        <v>159.304</v>
      </c>
      <c r="P28" s="9">
        <v>93.962999999999994</v>
      </c>
      <c r="Q28" s="9">
        <v>212.86199999999999</v>
      </c>
      <c r="R28" s="9">
        <v>171.751</v>
      </c>
      <c r="S28" s="9">
        <v>55.073</v>
      </c>
      <c r="T28" s="9">
        <v>51.323</v>
      </c>
      <c r="U28" s="9">
        <v>65.355000000000004</v>
      </c>
      <c r="V28" s="9">
        <v>41.110999999999997</v>
      </c>
      <c r="W28" s="9">
        <v>355.86</v>
      </c>
      <c r="X28" s="9">
        <v>303.00799999999998</v>
      </c>
      <c r="Y28" s="9">
        <v>110.23099999999999</v>
      </c>
      <c r="Z28" s="9">
        <v>98.828000000000003</v>
      </c>
      <c r="AA28" s="9">
        <v>93.948999999999998</v>
      </c>
      <c r="AB28" s="9">
        <v>52.851999999999997</v>
      </c>
      <c r="AC28" s="9">
        <v>19.43</v>
      </c>
      <c r="AD28" s="9">
        <v>8.7669999999999995</v>
      </c>
      <c r="AE28" s="9">
        <v>9.3940000000000001</v>
      </c>
      <c r="AF28" s="9">
        <v>18.228999999999999</v>
      </c>
      <c r="AG28" s="9">
        <v>3.8330000000000002</v>
      </c>
      <c r="AH28" s="9">
        <v>3.9860000000000002</v>
      </c>
      <c r="AI28" s="9">
        <v>28.33</v>
      </c>
      <c r="AJ28" s="9">
        <v>28.574999999999999</v>
      </c>
      <c r="AK28" s="9">
        <v>32.216000000000001</v>
      </c>
      <c r="AL28" s="9">
        <v>9.2680000000000007</v>
      </c>
      <c r="AM28" s="9">
        <v>10.000999999999999</v>
      </c>
      <c r="AN28" s="9">
        <v>10.802</v>
      </c>
      <c r="AO28" s="9">
        <v>9.2260000000000009</v>
      </c>
      <c r="AP28" s="9">
        <v>10.005000000000001</v>
      </c>
      <c r="AQ28" s="9">
        <v>6.7789999999999999</v>
      </c>
      <c r="AR28" s="9">
        <v>4.2560000000000002</v>
      </c>
      <c r="AS28" s="9">
        <v>4.42</v>
      </c>
      <c r="AT28" s="9">
        <v>4.1509999999999998</v>
      </c>
      <c r="AU28" s="9">
        <v>3.8759999999999999</v>
      </c>
      <c r="AV28" s="9">
        <v>5.2770000000000001</v>
      </c>
      <c r="AW28" s="9">
        <v>3.6949999999999998</v>
      </c>
      <c r="AX28" s="9">
        <v>31.369</v>
      </c>
      <c r="AY28" s="9">
        <v>35.198999999999998</v>
      </c>
      <c r="AZ28" s="9">
        <v>54.142000000000003</v>
      </c>
      <c r="BA28" s="9">
        <v>32.57</v>
      </c>
      <c r="BB28" s="9">
        <v>26.552</v>
      </c>
      <c r="BC28" s="9">
        <v>19.32</v>
      </c>
    </row>
    <row r="29" spans="1:55">
      <c r="A29" s="10">
        <v>44256</v>
      </c>
      <c r="B29" s="9">
        <v>1417.153</v>
      </c>
      <c r="C29" s="9">
        <v>290.077</v>
      </c>
      <c r="D29" s="9">
        <v>259.81</v>
      </c>
      <c r="E29" s="9">
        <v>1127.838</v>
      </c>
      <c r="F29" s="9">
        <v>103.422</v>
      </c>
      <c r="G29" s="9">
        <v>88.751000000000005</v>
      </c>
      <c r="H29" s="9">
        <v>289.315</v>
      </c>
      <c r="I29" s="9">
        <v>186.655</v>
      </c>
      <c r="J29" s="9">
        <v>171.05799999999999</v>
      </c>
      <c r="K29" s="9">
        <v>572.88499999999999</v>
      </c>
      <c r="L29" s="9">
        <v>495.642</v>
      </c>
      <c r="M29" s="9">
        <v>178.029</v>
      </c>
      <c r="N29" s="9">
        <v>166.608</v>
      </c>
      <c r="O29" s="9">
        <v>151.005</v>
      </c>
      <c r="P29" s="9">
        <v>77.242000000000004</v>
      </c>
      <c r="Q29" s="9">
        <v>217.09200000000001</v>
      </c>
      <c r="R29" s="9">
        <v>184.44399999999999</v>
      </c>
      <c r="S29" s="9">
        <v>71.53</v>
      </c>
      <c r="T29" s="9">
        <v>53.677999999999997</v>
      </c>
      <c r="U29" s="9">
        <v>59.235999999999997</v>
      </c>
      <c r="V29" s="9">
        <v>32.648000000000003</v>
      </c>
      <c r="W29" s="9">
        <v>355.79199999999997</v>
      </c>
      <c r="X29" s="9">
        <v>311.19799999999998</v>
      </c>
      <c r="Y29" s="9">
        <v>106.5</v>
      </c>
      <c r="Z29" s="9">
        <v>112.929</v>
      </c>
      <c r="AA29" s="9">
        <v>91.77</v>
      </c>
      <c r="AB29" s="9">
        <v>44.594000000000001</v>
      </c>
      <c r="AC29" s="9">
        <v>19.527999999999999</v>
      </c>
      <c r="AD29" s="9">
        <v>8.7629999999999999</v>
      </c>
      <c r="AE29" s="9">
        <v>9.69</v>
      </c>
      <c r="AF29" s="9">
        <v>18.568000000000001</v>
      </c>
      <c r="AG29" s="9">
        <v>3.9249999999999998</v>
      </c>
      <c r="AH29" s="9">
        <v>4.1319999999999997</v>
      </c>
      <c r="AI29" s="9">
        <v>26.905999999999999</v>
      </c>
      <c r="AJ29" s="9">
        <v>27.646999999999998</v>
      </c>
      <c r="AK29" s="9">
        <v>32.073999999999998</v>
      </c>
      <c r="AL29" s="9">
        <v>9.3019999999999996</v>
      </c>
      <c r="AM29" s="9">
        <v>10.459</v>
      </c>
      <c r="AN29" s="9">
        <v>11.692</v>
      </c>
      <c r="AO29" s="9">
        <v>10.242000000000001</v>
      </c>
      <c r="AP29" s="9">
        <v>9.4410000000000007</v>
      </c>
      <c r="AQ29" s="9">
        <v>5.4779999999999998</v>
      </c>
      <c r="AR29" s="9">
        <v>4.3440000000000003</v>
      </c>
      <c r="AS29" s="9">
        <v>4.7809999999999997</v>
      </c>
      <c r="AT29" s="9">
        <v>5.4740000000000002</v>
      </c>
      <c r="AU29" s="9">
        <v>4.1230000000000002</v>
      </c>
      <c r="AV29" s="9">
        <v>4.7039999999999997</v>
      </c>
      <c r="AW29" s="9">
        <v>2.8919999999999999</v>
      </c>
      <c r="AX29" s="9">
        <v>30.625</v>
      </c>
      <c r="AY29" s="9">
        <v>35.331000000000003</v>
      </c>
      <c r="AZ29" s="9">
        <v>49.347000000000001</v>
      </c>
      <c r="BA29" s="9">
        <v>34.758000000000003</v>
      </c>
      <c r="BB29" s="9">
        <v>26.983000000000001</v>
      </c>
      <c r="BC29" s="9">
        <v>15.872999999999999</v>
      </c>
    </row>
    <row r="30" spans="1:55">
      <c r="A30" s="10">
        <v>44348</v>
      </c>
      <c r="B30" s="9">
        <v>1417.9059999999999</v>
      </c>
      <c r="C30" s="9">
        <v>282.988</v>
      </c>
      <c r="D30" s="9">
        <v>250.88800000000001</v>
      </c>
      <c r="E30" s="9">
        <v>1114.3720000000001</v>
      </c>
      <c r="F30" s="9">
        <v>93.492999999999995</v>
      </c>
      <c r="G30" s="9">
        <v>79.873999999999995</v>
      </c>
      <c r="H30" s="9">
        <v>303.53300000000002</v>
      </c>
      <c r="I30" s="9">
        <v>189.495</v>
      </c>
      <c r="J30" s="9">
        <v>171.01400000000001</v>
      </c>
      <c r="K30" s="9">
        <v>557.23</v>
      </c>
      <c r="L30" s="9">
        <v>477.05599999999998</v>
      </c>
      <c r="M30" s="9">
        <v>158.13200000000001</v>
      </c>
      <c r="N30" s="9">
        <v>171.27199999999999</v>
      </c>
      <c r="O30" s="9">
        <v>147.65199999999999</v>
      </c>
      <c r="P30" s="9">
        <v>80.174000000000007</v>
      </c>
      <c r="Q30" s="9">
        <v>194.596</v>
      </c>
      <c r="R30" s="9">
        <v>161.917</v>
      </c>
      <c r="S30" s="9">
        <v>56.192999999999998</v>
      </c>
      <c r="T30" s="9">
        <v>54.807000000000002</v>
      </c>
      <c r="U30" s="9">
        <v>50.917000000000002</v>
      </c>
      <c r="V30" s="9">
        <v>32.68</v>
      </c>
      <c r="W30" s="9">
        <v>362.63299999999998</v>
      </c>
      <c r="X30" s="9">
        <v>315.14</v>
      </c>
      <c r="Y30" s="9">
        <v>101.94</v>
      </c>
      <c r="Z30" s="9">
        <v>116.465</v>
      </c>
      <c r="AA30" s="9">
        <v>96.734999999999999</v>
      </c>
      <c r="AB30" s="9">
        <v>47.494</v>
      </c>
      <c r="AC30" s="9">
        <v>19.46</v>
      </c>
      <c r="AD30" s="9">
        <v>8.5399999999999991</v>
      </c>
      <c r="AE30" s="9">
        <v>9.3409999999999993</v>
      </c>
      <c r="AF30" s="9">
        <v>18.327999999999999</v>
      </c>
      <c r="AG30" s="9">
        <v>3.512</v>
      </c>
      <c r="AH30" s="9">
        <v>3.6829999999999998</v>
      </c>
      <c r="AI30" s="9">
        <v>27.704999999999998</v>
      </c>
      <c r="AJ30" s="9">
        <v>29.077000000000002</v>
      </c>
      <c r="AK30" s="9">
        <v>33.052999999999997</v>
      </c>
      <c r="AL30" s="9">
        <v>8.9949999999999992</v>
      </c>
      <c r="AM30" s="9">
        <v>10.036</v>
      </c>
      <c r="AN30" s="9">
        <v>10.414999999999999</v>
      </c>
      <c r="AO30" s="9">
        <v>10.487</v>
      </c>
      <c r="AP30" s="9">
        <v>9.1999999999999993</v>
      </c>
      <c r="AQ30" s="9">
        <v>5.5739999999999998</v>
      </c>
      <c r="AR30" s="9">
        <v>3.8450000000000002</v>
      </c>
      <c r="AS30" s="9">
        <v>4.1449999999999996</v>
      </c>
      <c r="AT30" s="9">
        <v>4.2350000000000003</v>
      </c>
      <c r="AU30" s="9">
        <v>4.1449999999999996</v>
      </c>
      <c r="AV30" s="9">
        <v>4.0419999999999998</v>
      </c>
      <c r="AW30" s="9">
        <v>2.835</v>
      </c>
      <c r="AX30" s="9">
        <v>31.998000000000001</v>
      </c>
      <c r="AY30" s="9">
        <v>37.189</v>
      </c>
      <c r="AZ30" s="9">
        <v>53.244</v>
      </c>
      <c r="BA30" s="9">
        <v>37.457999999999998</v>
      </c>
      <c r="BB30" s="9">
        <v>28.038</v>
      </c>
      <c r="BC30" s="9">
        <v>16.611000000000001</v>
      </c>
    </row>
  </sheetData>
  <pageMargins left="0.7" right="0.7" top="0.75" bottom="0.75" header="0.3" footer="0.3"/>
  <pageSetup paperSize="0" orientation="portrait" horizontalDpi="0" verticalDpi="0" copie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164</vt:i4>
      </vt:variant>
    </vt:vector>
  </HeadingPairs>
  <TitlesOfParts>
    <vt:vector size="169" baseType="lpstr">
      <vt:lpstr>Contents</vt:lpstr>
      <vt:lpstr>Table 4.1</vt:lpstr>
      <vt:lpstr>Table 4.2</vt:lpstr>
      <vt:lpstr>Index</vt:lpstr>
      <vt:lpstr>Data1</vt:lpstr>
      <vt:lpstr>A124866492L</vt:lpstr>
      <vt:lpstr>A124866492L_Data</vt:lpstr>
      <vt:lpstr>A124866492L_Latest</vt:lpstr>
      <vt:lpstr>A124866493R</vt:lpstr>
      <vt:lpstr>A124866493R_Data</vt:lpstr>
      <vt:lpstr>A124866493R_Latest</vt:lpstr>
      <vt:lpstr>A124866500A</vt:lpstr>
      <vt:lpstr>A124866500A_Data</vt:lpstr>
      <vt:lpstr>A124866500A_Latest</vt:lpstr>
      <vt:lpstr>A124866501C</vt:lpstr>
      <vt:lpstr>A124866501C_Data</vt:lpstr>
      <vt:lpstr>A124866501C_Latest</vt:lpstr>
      <vt:lpstr>A124866508V</vt:lpstr>
      <vt:lpstr>A124866508V_Data</vt:lpstr>
      <vt:lpstr>A124866508V_Latest</vt:lpstr>
      <vt:lpstr>A124866509W</vt:lpstr>
      <vt:lpstr>A124866509W_Data</vt:lpstr>
      <vt:lpstr>A124866509W_Latest</vt:lpstr>
      <vt:lpstr>A124866516V</vt:lpstr>
      <vt:lpstr>A124866516V_Data</vt:lpstr>
      <vt:lpstr>A124866516V_Latest</vt:lpstr>
      <vt:lpstr>A124866517W</vt:lpstr>
      <vt:lpstr>A124866517W_Data</vt:lpstr>
      <vt:lpstr>A124866517W_Latest</vt:lpstr>
      <vt:lpstr>A124866524V</vt:lpstr>
      <vt:lpstr>A124866524V_Data</vt:lpstr>
      <vt:lpstr>A124866524V_Latest</vt:lpstr>
      <vt:lpstr>A124866525W</vt:lpstr>
      <vt:lpstr>A124866525W_Data</vt:lpstr>
      <vt:lpstr>A124866525W_Latest</vt:lpstr>
      <vt:lpstr>A124866532V</vt:lpstr>
      <vt:lpstr>A124866532V_Data</vt:lpstr>
      <vt:lpstr>A124866532V_Latest</vt:lpstr>
      <vt:lpstr>A124866533W</vt:lpstr>
      <vt:lpstr>A124866533W_Data</vt:lpstr>
      <vt:lpstr>A124866533W_Latest</vt:lpstr>
      <vt:lpstr>A124866540V</vt:lpstr>
      <vt:lpstr>A124866540V_Data</vt:lpstr>
      <vt:lpstr>A124866540V_Latest</vt:lpstr>
      <vt:lpstr>A124866541W</vt:lpstr>
      <vt:lpstr>A124866541W_Data</vt:lpstr>
      <vt:lpstr>A124866541W_Latest</vt:lpstr>
      <vt:lpstr>A124866548L</vt:lpstr>
      <vt:lpstr>A124866548L_Data</vt:lpstr>
      <vt:lpstr>A124866548L_Latest</vt:lpstr>
      <vt:lpstr>A124866549R</vt:lpstr>
      <vt:lpstr>A124866549R_Data</vt:lpstr>
      <vt:lpstr>A124866549R_Latest</vt:lpstr>
      <vt:lpstr>A124866556L</vt:lpstr>
      <vt:lpstr>A124866556L_Data</vt:lpstr>
      <vt:lpstr>A124866556L_Latest</vt:lpstr>
      <vt:lpstr>A124866557R</vt:lpstr>
      <vt:lpstr>A124866557R_Data</vt:lpstr>
      <vt:lpstr>A124866557R_Latest</vt:lpstr>
      <vt:lpstr>A124866564L</vt:lpstr>
      <vt:lpstr>A124866564L_Data</vt:lpstr>
      <vt:lpstr>A124866564L_Latest</vt:lpstr>
      <vt:lpstr>A124866565R</vt:lpstr>
      <vt:lpstr>A124866565R_Data</vt:lpstr>
      <vt:lpstr>A124866565R_Latest</vt:lpstr>
      <vt:lpstr>A124866572L</vt:lpstr>
      <vt:lpstr>A124866572L_Data</vt:lpstr>
      <vt:lpstr>A124866572L_Latest</vt:lpstr>
      <vt:lpstr>A124866573R</vt:lpstr>
      <vt:lpstr>A124866573R_Data</vt:lpstr>
      <vt:lpstr>A124866573R_Latest</vt:lpstr>
      <vt:lpstr>A124866580L</vt:lpstr>
      <vt:lpstr>A124866580L_Data</vt:lpstr>
      <vt:lpstr>A124866580L_Latest</vt:lpstr>
      <vt:lpstr>A124866581R</vt:lpstr>
      <vt:lpstr>A124866581R_Data</vt:lpstr>
      <vt:lpstr>A124866581R_Latest</vt:lpstr>
      <vt:lpstr>A124866588F</vt:lpstr>
      <vt:lpstr>A124866588F_Data</vt:lpstr>
      <vt:lpstr>A124866588F_Latest</vt:lpstr>
      <vt:lpstr>A124866589J</vt:lpstr>
      <vt:lpstr>A124866589J_Data</vt:lpstr>
      <vt:lpstr>A124866589J_Latest</vt:lpstr>
      <vt:lpstr>A124866596F</vt:lpstr>
      <vt:lpstr>A124866596F_Data</vt:lpstr>
      <vt:lpstr>A124866596F_Latest</vt:lpstr>
      <vt:lpstr>A124866597J</vt:lpstr>
      <vt:lpstr>A124866597J_Data</vt:lpstr>
      <vt:lpstr>A124866597J_Latest</vt:lpstr>
      <vt:lpstr>A124866604V</vt:lpstr>
      <vt:lpstr>A124866604V_Data</vt:lpstr>
      <vt:lpstr>A124866604V_Latest</vt:lpstr>
      <vt:lpstr>A124866605W</vt:lpstr>
      <vt:lpstr>A124866605W_Data</vt:lpstr>
      <vt:lpstr>A124866605W_Latest</vt:lpstr>
      <vt:lpstr>A124866612V</vt:lpstr>
      <vt:lpstr>A124866612V_Data</vt:lpstr>
      <vt:lpstr>A124866612V_Latest</vt:lpstr>
      <vt:lpstr>A124866613W</vt:lpstr>
      <vt:lpstr>A124866613W_Data</vt:lpstr>
      <vt:lpstr>A124866613W_Latest</vt:lpstr>
      <vt:lpstr>A124866620V</vt:lpstr>
      <vt:lpstr>A124866620V_Data</vt:lpstr>
      <vt:lpstr>A124866620V_Latest</vt:lpstr>
      <vt:lpstr>A124866621W</vt:lpstr>
      <vt:lpstr>A124866621W_Data</vt:lpstr>
      <vt:lpstr>A124866621W_Latest</vt:lpstr>
      <vt:lpstr>A124866628L</vt:lpstr>
      <vt:lpstr>A124866628L_Data</vt:lpstr>
      <vt:lpstr>A124866628L_Latest</vt:lpstr>
      <vt:lpstr>A124866629R</vt:lpstr>
      <vt:lpstr>A124866629R_Data</vt:lpstr>
      <vt:lpstr>A124866629R_Latest</vt:lpstr>
      <vt:lpstr>A124866636L</vt:lpstr>
      <vt:lpstr>A124866636L_Data</vt:lpstr>
      <vt:lpstr>A124866636L_Latest</vt:lpstr>
      <vt:lpstr>A124866637R</vt:lpstr>
      <vt:lpstr>A124866637R_Data</vt:lpstr>
      <vt:lpstr>A124866637R_Latest</vt:lpstr>
      <vt:lpstr>A124866644L</vt:lpstr>
      <vt:lpstr>A124866644L_Data</vt:lpstr>
      <vt:lpstr>A124866644L_Latest</vt:lpstr>
      <vt:lpstr>A124866645R</vt:lpstr>
      <vt:lpstr>A124866645R_Data</vt:lpstr>
      <vt:lpstr>A124866645R_Latest</vt:lpstr>
      <vt:lpstr>A124866652L</vt:lpstr>
      <vt:lpstr>A124866652L_Data</vt:lpstr>
      <vt:lpstr>A124866652L_Latest</vt:lpstr>
      <vt:lpstr>A124866653R</vt:lpstr>
      <vt:lpstr>A124866653R_Data</vt:lpstr>
      <vt:lpstr>A124866653R_Latest</vt:lpstr>
      <vt:lpstr>A124866660L</vt:lpstr>
      <vt:lpstr>A124866660L_Data</vt:lpstr>
      <vt:lpstr>A124866660L_Latest</vt:lpstr>
      <vt:lpstr>A124866661R</vt:lpstr>
      <vt:lpstr>A124866661R_Data</vt:lpstr>
      <vt:lpstr>A124866661R_Latest</vt:lpstr>
      <vt:lpstr>A124866668F</vt:lpstr>
      <vt:lpstr>A124866668F_Data</vt:lpstr>
      <vt:lpstr>A124866668F_Latest</vt:lpstr>
      <vt:lpstr>A124866669J</vt:lpstr>
      <vt:lpstr>A124866669J_Data</vt:lpstr>
      <vt:lpstr>A124866669J_Latest</vt:lpstr>
      <vt:lpstr>A124866676F</vt:lpstr>
      <vt:lpstr>A124866676F_Data</vt:lpstr>
      <vt:lpstr>A124866676F_Latest</vt:lpstr>
      <vt:lpstr>A124866677J</vt:lpstr>
      <vt:lpstr>A124866677J_Data</vt:lpstr>
      <vt:lpstr>A124866677J_Latest</vt:lpstr>
      <vt:lpstr>A124866684F</vt:lpstr>
      <vt:lpstr>A124866684F_Data</vt:lpstr>
      <vt:lpstr>A124866684F_Latest</vt:lpstr>
      <vt:lpstr>A124866685J</vt:lpstr>
      <vt:lpstr>A124866685J_Data</vt:lpstr>
      <vt:lpstr>A124866685J_Latest</vt:lpstr>
      <vt:lpstr>A124866692F</vt:lpstr>
      <vt:lpstr>A124866692F_Data</vt:lpstr>
      <vt:lpstr>A124866692F_Latest</vt:lpstr>
      <vt:lpstr>A124866693J</vt:lpstr>
      <vt:lpstr>A124866693J_Data</vt:lpstr>
      <vt:lpstr>A124866693J_Latest</vt:lpstr>
      <vt:lpstr>A124866700V</vt:lpstr>
      <vt:lpstr>A124866700V_Data</vt:lpstr>
      <vt:lpstr>A124866700V_Latest</vt:lpstr>
      <vt:lpstr>A124866701W</vt:lpstr>
      <vt:lpstr>A124866701W_Data</vt:lpstr>
      <vt:lpstr>A124866701W_Latest</vt:lpstr>
      <vt:lpstr>Date_Range</vt:lpstr>
      <vt:lpstr>Date_Range_Data</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Scott Marley</cp:lastModifiedBy>
  <dcterms:created xsi:type="dcterms:W3CDTF">2021-10-06T06:04:30Z</dcterms:created>
  <dcterms:modified xsi:type="dcterms:W3CDTF">2021-10-06T06:23:33Z</dcterms:modified>
</cp:coreProperties>
</file>