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F\Families data\Table_outputs\2021\Final\"/>
    </mc:Choice>
  </mc:AlternateContent>
  <xr:revisionPtr revIDLastSave="0" documentId="8_{D031F36B-03FB-4B53-A7A4-8BD33BE7D04F}" xr6:coauthVersionLast="45" xr6:coauthVersionMax="45" xr10:uidLastSave="{00000000-0000-0000-0000-000000000000}"/>
  <bookViews>
    <workbookView xWindow="18570" yWindow="4155" windowWidth="22515" windowHeight="15435" xr2:uid="{00000000-000D-0000-FFFF-FFFF00000000}"/>
  </bookViews>
  <sheets>
    <sheet name="Contents" sheetId="4" r:id="rId1"/>
    <sheet name="Table 3.1" sheetId="5" r:id="rId2"/>
    <sheet name="Table 3.2" sheetId="6" r:id="rId3"/>
    <sheet name="Index" sheetId="3" r:id="rId4"/>
    <sheet name="Data1" sheetId="1" r:id="rId5"/>
  </sheets>
  <definedNames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298K">Data1!$S$1:$S$10,Data1!$S$11:$S$30</definedName>
    <definedName name="A124854298K_Data">Data1!$S$11:$S$30</definedName>
    <definedName name="A124854298K_Latest">Data1!$S$30</definedName>
    <definedName name="A124854302R">Data1!$Z$1:$Z$10,Data1!$Z$11:$Z$30</definedName>
    <definedName name="A124854302R_Data">Data1!$Z$11:$Z$30</definedName>
    <definedName name="A124854302R_Latest">Data1!$Z$30</definedName>
    <definedName name="A124854306X">Data1!$AC$1:$AC$10,Data1!$AC$11:$AC$30</definedName>
    <definedName name="A124854306X_Data">Data1!$AC$11:$AC$30</definedName>
    <definedName name="A124854306X_Latest">Data1!$AC$30</definedName>
    <definedName name="A124854310R">Data1!$AG$1:$AG$10,Data1!$AG$11:$AG$30</definedName>
    <definedName name="A124854310R_Data">Data1!$AG$11:$AG$30</definedName>
    <definedName name="A124854310R_Latest">Data1!$AG$30</definedName>
    <definedName name="A124854314X">Data1!$L$1:$L$10,Data1!$L$11:$L$30</definedName>
    <definedName name="A124854314X_Data">Data1!$L$11:$L$30</definedName>
    <definedName name="A124854314X_Latest">Data1!$L$30</definedName>
    <definedName name="A124854318J">Data1!$AV$1:$AV$10,Data1!$AV$11:$AV$30</definedName>
    <definedName name="A124854318J_Data">Data1!$AV$11:$AV$30</definedName>
    <definedName name="A124854318J_Latest">Data1!$AV$30</definedName>
    <definedName name="A124854322X">Data1!$AY$1:$AY$10,Data1!$AY$11:$AY$30</definedName>
    <definedName name="A124854322X_Data">Data1!$AY$11:$AY$30</definedName>
    <definedName name="A124854322X_Latest">Data1!$AY$30</definedName>
    <definedName name="A124854326J">Data1!$BD$1:$BD$10,Data1!$BD$11:$BD$30</definedName>
    <definedName name="A124854326J_Data">Data1!$BD$11:$BD$30</definedName>
    <definedName name="A124854326J_Latest">Data1!$BD$30</definedName>
    <definedName name="A124854330X">Data1!$BI$1:$BI$10,Data1!$BI$11:$BI$30</definedName>
    <definedName name="A124854330X_Data">Data1!$BI$11:$BI$30</definedName>
    <definedName name="A124854330X_Latest">Data1!$BI$30</definedName>
    <definedName name="A124854334J">Data1!$T$1:$T$10,Data1!$T$11:$T$30</definedName>
    <definedName name="A124854334J_Data">Data1!$T$11:$T$30</definedName>
    <definedName name="A124854334J_Latest">Data1!$T$30</definedName>
    <definedName name="A124854338T">Data1!$V$1:$V$10,Data1!$V$11:$V$30</definedName>
    <definedName name="A124854338T_Data">Data1!$V$11:$V$30</definedName>
    <definedName name="A124854338T_Latest">Data1!$V$30</definedName>
    <definedName name="A124854342J">Data1!$N$1:$N$10,Data1!$N$11:$N$30</definedName>
    <definedName name="A124854342J_Data">Data1!$N$11:$N$30</definedName>
    <definedName name="A124854342J_Latest">Data1!$N$30</definedName>
    <definedName name="A124854346T">Data1!$AX$1:$AX$10,Data1!$AX$11:$AX$30</definedName>
    <definedName name="A124854346T_Data">Data1!$AX$11:$AX$30</definedName>
    <definedName name="A124854346T_Latest">Data1!$AX$30</definedName>
    <definedName name="A124854350J">Data1!$K$1:$K$10,Data1!$K$11:$K$30</definedName>
    <definedName name="A124854350J_Data">Data1!$K$11:$K$30</definedName>
    <definedName name="A124854350J_Latest">Data1!$K$30</definedName>
    <definedName name="A124854354T">Data1!$AM$1:$AM$10,Data1!$AM$11:$AM$30</definedName>
    <definedName name="A124854354T_Data">Data1!$AM$11:$AM$30</definedName>
    <definedName name="A124854354T_Latest">Data1!$AM$30</definedName>
    <definedName name="A124854358A">Data1!$AQ$1:$AQ$10,Data1!$AQ$11:$AQ$30</definedName>
    <definedName name="A124854358A_Data">Data1!$AQ$11:$AQ$30</definedName>
    <definedName name="A124854358A_Latest">Data1!$AQ$30</definedName>
    <definedName name="A124854362T">Data1!$AL$1:$AL$10,Data1!$AL$11:$AL$30</definedName>
    <definedName name="A124854362T_Data">Data1!$AL$11:$AL$30</definedName>
    <definedName name="A124854362T_Latest">Data1!$AL$30</definedName>
    <definedName name="A124854366A">Data1!$BE$1:$BE$10,Data1!$BE$11:$BE$30</definedName>
    <definedName name="A124854366A_Data">Data1!$BE$11:$BE$30</definedName>
    <definedName name="A124854366A_Latest">Data1!$BE$30</definedName>
    <definedName name="A124854370T">Data1!$BG$1:$BG$10,Data1!$BG$11:$BG$30</definedName>
    <definedName name="A124854370T_Data">Data1!$BG$11:$BG$30</definedName>
    <definedName name="A124854370T_Latest">Data1!$BG$30</definedName>
    <definedName name="A124854374A">Data1!$I$1:$I$10,Data1!$I$11:$I$30</definedName>
    <definedName name="A124854374A_Data">Data1!$I$11:$I$30</definedName>
    <definedName name="A124854374A_Latest">Data1!$I$30</definedName>
    <definedName name="A124854378K">Data1!$R$1:$R$10,Data1!$R$11:$R$30</definedName>
    <definedName name="A124854378K_Data">Data1!$R$11:$R$30</definedName>
    <definedName name="A124854378K_Latest">Data1!$R$30</definedName>
    <definedName name="A124854382A">Data1!$AD$1:$AD$10,Data1!$AD$11:$AD$30</definedName>
    <definedName name="A124854382A_Data">Data1!$AD$11:$AD$30</definedName>
    <definedName name="A124854382A_Latest">Data1!$AD$30</definedName>
    <definedName name="A124854386K">Data1!$M$1:$M$10,Data1!$M$11:$M$30</definedName>
    <definedName name="A124854386K_Data">Data1!$M$11:$M$30</definedName>
    <definedName name="A124854386K_Latest">Data1!$M$30</definedName>
    <definedName name="A124854390A">Data1!$O$1:$O$10,Data1!$O$11:$O$30</definedName>
    <definedName name="A124854390A_Data">Data1!$O$11:$O$30</definedName>
    <definedName name="A124854390A_Latest">Data1!$O$30</definedName>
    <definedName name="A124854394K">Data1!$AN$1:$AN$10,Data1!$AN$11:$AN$30</definedName>
    <definedName name="A124854394K_Data">Data1!$AN$11:$AN$30</definedName>
    <definedName name="A124854394K_Latest">Data1!$AN$30</definedName>
    <definedName name="A124854398V">Data1!$AP$1:$AP$10,Data1!$AP$11:$AP$30</definedName>
    <definedName name="A124854398V_Data">Data1!$AP$11:$AP$30</definedName>
    <definedName name="A124854398V_Latest">Data1!$AP$30</definedName>
    <definedName name="A124854402X">Data1!$AW$1:$AW$10,Data1!$AW$11:$AW$30</definedName>
    <definedName name="A124854402X_Data">Data1!$AW$11:$AW$30</definedName>
    <definedName name="A124854402X_Latest">Data1!$AW$30</definedName>
    <definedName name="A124854406J">Data1!$BA$1:$BA$10,Data1!$BA$11:$BA$30</definedName>
    <definedName name="A124854406J_Data">Data1!$BA$11:$BA$30</definedName>
    <definedName name="A124854406J_Latest">Data1!$BA$30</definedName>
    <definedName name="A124854410X">Data1!$C$1:$C$10,Data1!$C$11:$C$30</definedName>
    <definedName name="A124854410X_Data">Data1!$C$11:$C$30</definedName>
    <definedName name="A124854410X_Latest">Data1!$C$30</definedName>
    <definedName name="A124854414J">Data1!$F$1:$F$10,Data1!$F$11:$F$30</definedName>
    <definedName name="A124854414J_Data">Data1!$F$11:$F$30</definedName>
    <definedName name="A124854414J_Latest">Data1!$F$30</definedName>
    <definedName name="A124854418T">Data1!$G$1:$G$10,Data1!$G$11:$G$30</definedName>
    <definedName name="A124854418T_Data">Data1!$G$11:$G$30</definedName>
    <definedName name="A124854418T_Latest">Data1!$G$30</definedName>
    <definedName name="A124854422J">Data1!$U$1:$U$10,Data1!$U$11:$U$30</definedName>
    <definedName name="A124854422J_Data">Data1!$U$11:$U$30</definedName>
    <definedName name="A124854422J_Latest">Data1!$U$30</definedName>
    <definedName name="A124854426T">Data1!$W$1:$W$10,Data1!$W$11:$W$30</definedName>
    <definedName name="A124854426T_Data">Data1!$W$11:$W$30</definedName>
    <definedName name="A124854426T_Latest">Data1!$W$30</definedName>
    <definedName name="A124854430J">Data1!$X$1:$X$10,Data1!$X$11:$X$30</definedName>
    <definedName name="A124854430J_Data">Data1!$X$11:$X$30</definedName>
    <definedName name="A124854430J_Latest">Data1!$X$30</definedName>
    <definedName name="A124854434T">Data1!$AE$1:$AE$10,Data1!$AE$11:$AE$30</definedName>
    <definedName name="A124854434T_Data">Data1!$AE$11:$AE$30</definedName>
    <definedName name="A124854434T_Latest">Data1!$AE$30</definedName>
    <definedName name="A124854438A">Data1!$AO$1:$AO$10,Data1!$AO$11:$AO$30</definedName>
    <definedName name="A124854438A_Data">Data1!$AO$11:$AO$30</definedName>
    <definedName name="A124854438A_Latest">Data1!$AO$30</definedName>
    <definedName name="A124854442T">Data1!$AS$1:$AS$10,Data1!$AS$11:$AS$30</definedName>
    <definedName name="A124854442T_Data">Data1!$AS$11:$AS$30</definedName>
    <definedName name="A124854442T_Latest">Data1!$AS$30</definedName>
    <definedName name="A124854446A">Data1!$AT$1:$AT$10,Data1!$AT$11:$AT$30</definedName>
    <definedName name="A124854446A_Data">Data1!$AT$11:$AT$30</definedName>
    <definedName name="A124854446A_Latest">Data1!$AT$30</definedName>
    <definedName name="A124854450T">Data1!$AJ$1:$AJ$10,Data1!$AJ$11:$AJ$30</definedName>
    <definedName name="A124854450T_Data">Data1!$AJ$11:$AJ$30</definedName>
    <definedName name="A124854450T_Latest">Data1!$AJ$30</definedName>
    <definedName name="A124854454A">Data1!$AK$1:$AK$10,Data1!$AK$11:$AK$30</definedName>
    <definedName name="A124854454A_Data">Data1!$AK$11:$AK$30</definedName>
    <definedName name="A124854454A_Latest">Data1!$AK$30</definedName>
    <definedName name="A124854458K">Data1!$BF$1:$BF$10,Data1!$BF$11:$BF$30</definedName>
    <definedName name="A124854458K_Data">Data1!$BF$11:$BF$30</definedName>
    <definedName name="A124854458K_Latest">Data1!$BF$30</definedName>
    <definedName name="A124854462A">Data1!$H$1:$H$10,Data1!$H$11:$H$30</definedName>
    <definedName name="A124854462A_Data">Data1!$H$11:$H$30</definedName>
    <definedName name="A124854462A_Latest">Data1!$H$30</definedName>
    <definedName name="A124854466K">Data1!$P$1:$P$10,Data1!$P$11:$P$30</definedName>
    <definedName name="A124854466K_Data">Data1!$P$11:$P$30</definedName>
    <definedName name="A124854466K_Latest">Data1!$P$30</definedName>
    <definedName name="A124854470A">Data1!$AH$1:$AH$10,Data1!$AH$11:$AH$30</definedName>
    <definedName name="A124854470A_Data">Data1!$AH$11:$AH$30</definedName>
    <definedName name="A124854470A_Latest">Data1!$AH$30</definedName>
    <definedName name="A124854474K">Data1!$AI$1:$AI$10,Data1!$AI$11:$AI$30</definedName>
    <definedName name="A124854474K_Data">Data1!$AI$11:$AI$30</definedName>
    <definedName name="A124854474K_Latest">Data1!$AI$30</definedName>
    <definedName name="A124854478V">Data1!$AR$1:$AR$10,Data1!$AR$11:$AR$30</definedName>
    <definedName name="A124854478V_Data">Data1!$AR$11:$AR$30</definedName>
    <definedName name="A124854478V_Latest">Data1!$AR$30</definedName>
    <definedName name="A124854482K">Data1!$BB$1:$BB$10,Data1!$BB$11:$BB$30</definedName>
    <definedName name="A124854482K_Data">Data1!$BB$11:$BB$30</definedName>
    <definedName name="A124854482K_Latest">Data1!$BB$30</definedName>
    <definedName name="A124854486V">Data1!$B$1:$B$10,Data1!$B$11:$B$30</definedName>
    <definedName name="A124854486V_Data">Data1!$B$11:$B$30</definedName>
    <definedName name="A124854486V_Latest">Data1!$B$30</definedName>
    <definedName name="A124854490K">Data1!$D$1:$D$10,Data1!$D$11:$D$30</definedName>
    <definedName name="A124854490K_Data">Data1!$D$11:$D$30</definedName>
    <definedName name="A124854490K_Latest">Data1!$D$30</definedName>
    <definedName name="A124854494V">Data1!$E$1:$E$10,Data1!$E$11:$E$30</definedName>
    <definedName name="A124854494V_Data">Data1!$E$11:$E$30</definedName>
    <definedName name="A124854494V_Latest">Data1!$E$30</definedName>
    <definedName name="A124854498C">Data1!$J$1:$J$10,Data1!$J$11:$J$30</definedName>
    <definedName name="A124854498C_Data">Data1!$J$11:$J$30</definedName>
    <definedName name="A124854498C_Latest">Data1!$J$30</definedName>
    <definedName name="A124854502J">Data1!$AA$1:$AA$10,Data1!$AA$11:$AA$30</definedName>
    <definedName name="A124854502J_Data">Data1!$AA$11:$AA$30</definedName>
    <definedName name="A124854502J_Latest">Data1!$AA$30</definedName>
    <definedName name="A124854506T">Data1!$AB$1:$AB$10,Data1!$AB$11:$AB$30</definedName>
    <definedName name="A124854506T_Data">Data1!$AB$11:$AB$30</definedName>
    <definedName name="A124854506T_Latest">Data1!$AB$30</definedName>
    <definedName name="A124854510J">Data1!$BH$1:$BH$10,Data1!$BH$11:$BH$30</definedName>
    <definedName name="A124854510J_Data">Data1!$BH$11:$BH$30</definedName>
    <definedName name="A124854510J_Latest">Data1!$BH$30</definedName>
    <definedName name="A124854514T">Data1!$Q$1:$Q$10,Data1!$Q$11:$Q$30</definedName>
    <definedName name="A124854514T_Data">Data1!$Q$11:$Q$30</definedName>
    <definedName name="A124854514T_Latest">Data1!$Q$30</definedName>
    <definedName name="A124854518A">Data1!$Y$1:$Y$10,Data1!$Y$11:$Y$30</definedName>
    <definedName name="A124854518A_Data">Data1!$Y$11:$Y$30</definedName>
    <definedName name="A124854518A_Latest">Data1!$Y$30</definedName>
    <definedName name="A124854522T">Data1!$AF$1:$AF$10,Data1!$AF$11:$AF$30</definedName>
    <definedName name="A124854522T_Data">Data1!$AF$11:$AF$30</definedName>
    <definedName name="A124854522T_Latest">Data1!$AF$30</definedName>
    <definedName name="A124854526A">Data1!$AU$1:$AU$10,Data1!$AU$11:$AU$30</definedName>
    <definedName name="A124854526A_Data">Data1!$AU$11:$AU$30</definedName>
    <definedName name="A124854526A_Latest">Data1!$AU$30</definedName>
    <definedName name="A124854530T">Data1!$AZ$1:$AZ$10,Data1!$AZ$11:$AZ$30</definedName>
    <definedName name="A124854530T_Data">Data1!$AZ$11:$AZ$30</definedName>
    <definedName name="A124854530T_Latest">Data1!$AZ$30</definedName>
    <definedName name="A124854534A">Data1!$BC$1:$BC$10,Data1!$BC$11:$BC$30</definedName>
    <definedName name="A124854534A_Data">Data1!$BC$11:$BC$30</definedName>
    <definedName name="A124854534A_Latest">Data1!$BC$30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Date_Range">Data1!$A$2:$A$10,Data1!$A$11:$A$30</definedName>
    <definedName name="Date_Range_Data">Data1!$A$11:$A$30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B5" i="6"/>
  <c r="C95" i="5"/>
  <c r="C94" i="5"/>
  <c r="C93" i="5"/>
  <c r="C92" i="5"/>
  <c r="C91" i="5"/>
  <c r="C90" i="5"/>
  <c r="C85" i="5"/>
  <c r="C84" i="5"/>
  <c r="C83" i="5"/>
  <c r="C82" i="5"/>
  <c r="C81" i="5"/>
  <c r="C77" i="5"/>
  <c r="C76" i="5"/>
  <c r="C75" i="5"/>
  <c r="C73" i="5"/>
  <c r="C72" i="5"/>
  <c r="C71" i="5"/>
  <c r="C69" i="5"/>
  <c r="C68" i="5"/>
  <c r="C67" i="5"/>
  <c r="C65" i="5"/>
  <c r="C64" i="5"/>
  <c r="C63" i="5"/>
  <c r="C61" i="5"/>
  <c r="C60" i="5"/>
  <c r="C59" i="5"/>
  <c r="C55" i="5"/>
  <c r="C54" i="5"/>
  <c r="C53" i="5"/>
  <c r="C52" i="5"/>
  <c r="C51" i="5"/>
  <c r="C49" i="5"/>
  <c r="C48" i="5"/>
  <c r="C47" i="5"/>
  <c r="C46" i="5"/>
  <c r="C45" i="5"/>
  <c r="C43" i="5"/>
  <c r="C42" i="5"/>
  <c r="C41" i="5"/>
  <c r="C40" i="5"/>
  <c r="C39" i="5"/>
  <c r="C37" i="5"/>
  <c r="C36" i="5"/>
  <c r="C35" i="5"/>
  <c r="C34" i="5"/>
  <c r="C33" i="5"/>
  <c r="C31" i="5"/>
  <c r="C30" i="5"/>
  <c r="C29" i="5"/>
  <c r="C28" i="5"/>
  <c r="C27" i="5"/>
  <c r="C23" i="5"/>
  <c r="C22" i="5"/>
  <c r="C21" i="5"/>
  <c r="C19" i="5"/>
  <c r="C18" i="5"/>
  <c r="C17" i="5"/>
  <c r="C15" i="5"/>
  <c r="C14" i="5"/>
  <c r="C13" i="5"/>
  <c r="A8" i="5"/>
  <c r="B7" i="5"/>
  <c r="B6" i="5"/>
  <c r="B5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Pauline Amwony</author>
    <author>Daisy Zhang</author>
    <author>Cassandra L Gligora</author>
  </authors>
  <commentList>
    <comment ref="B13" authorId="0" shapeId="0" xr:uid="{1259A16F-7684-42CF-BC62-DAE149BD897F}">
      <text>
        <r>
          <rPr>
            <sz val="8"/>
            <color indexed="81"/>
            <rFont val="arial"/>
            <family val="2"/>
          </rPr>
          <t>Includes: couple families with or without dependants or children. Couple families with labour force status not determined are not included.</t>
        </r>
      </text>
    </comment>
    <comment ref="B14" authorId="0" shapeId="0" xr:uid="{3059966B-7815-41A2-A810-37B9874A986F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</t>
        </r>
      </text>
    </comment>
    <comment ref="B17" authorId="0" shapeId="0" xr:uid="{76843361-FC4B-41E1-A474-858398358695}">
      <text>
        <r>
          <rPr>
            <sz val="8"/>
            <color indexed="81"/>
            <rFont val="arial"/>
            <family val="2"/>
          </rPr>
          <t>Includes both partners employed.
Couple families with labour force status not determined are not included.</t>
        </r>
      </text>
    </comment>
    <comment ref="B18" authorId="0" shapeId="0" xr:uid="{49E1132D-DDD9-414B-A10E-9A8F766FEF94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</t>
        </r>
      </text>
    </comment>
    <comment ref="B21" authorId="1" shapeId="0" xr:uid="{4690642D-5A4C-470C-88E0-B223C397A2C1}">
      <text>
        <r>
          <rPr>
            <sz val="8"/>
            <color indexed="81"/>
            <rFont val="arial"/>
            <family val="2"/>
          </rPr>
          <t>Couple families with labour force status not determined are not included.</t>
        </r>
      </text>
    </comment>
    <comment ref="B22" authorId="0" shapeId="0" xr:uid="{8F0E5E5A-D336-446E-AECE-FB29E7E5F2E9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  Families with labour force status of one or both parents not determined are not included.</t>
        </r>
      </text>
    </comment>
    <comment ref="B31" authorId="2" shapeId="0" xr:uid="{3333DE3F-FD38-471B-A1E8-F22A84B004A3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37" authorId="2" shapeId="0" xr:uid="{0CF206E7-764C-450A-BD96-E472B38E0E06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3" authorId="2" shapeId="0" xr:uid="{AB9B3156-444E-483C-B05B-A71A4CF283F5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5" authorId="2" shapeId="0" xr:uid="{8D8E26F4-E39E-47D4-8582-85A1B31F3EE5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9" authorId="2" shapeId="0" xr:uid="{47A36BB4-9974-4DA5-A7F6-354D2ED49CC5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55" authorId="2" shapeId="0" xr:uid="{77EB3D68-A561-4B50-96CE-EB44BC68FB31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71" authorId="0" shapeId="0" xr:uid="{BEE03AAB-F739-4BBF-83F7-EEB12F07E32B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  <comment ref="B79" authorId="0" shapeId="0" xr:uid="{657E3211-9C18-4B20-BF26-4EA06AE12CAE}">
      <text>
        <r>
          <rPr>
            <sz val="8"/>
            <color indexed="81"/>
            <rFont val="arial"/>
            <family val="2"/>
          </rPr>
          <t xml:space="preserve">Family of related individuals residing in the same household who are not a couple or one parent family, for example a brother and a sister.
</t>
        </r>
      </text>
    </comment>
    <comment ref="B85" authorId="0" shapeId="0" xr:uid="{BD4A03AD-7B81-48DE-86A7-88FE95291E04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  <comment ref="B87" authorId="0" shapeId="0" xr:uid="{347E895B-10BC-48D6-AD44-42B78F373DA1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Pauline Amwony</author>
    <author>Daisy Zhang</author>
    <author>Cassandra L Gligora</author>
  </authors>
  <commentList>
    <comment ref="B13" authorId="0" shapeId="0" xr:uid="{8FF09BEF-D185-4344-9E31-83FC0C0B475F}">
      <text>
        <r>
          <rPr>
            <sz val="8"/>
            <color indexed="81"/>
            <rFont val="arial"/>
            <family val="2"/>
          </rPr>
          <t>Includes: couple families with or without dependants or children. Couple families with labour force status not determined are not included.</t>
        </r>
      </text>
    </comment>
    <comment ref="B14" authorId="0" shapeId="0" xr:uid="{17CCAB30-C242-4153-91F3-73F9A83964F8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</t>
        </r>
      </text>
    </comment>
    <comment ref="B17" authorId="0" shapeId="0" xr:uid="{EBBC2F0D-1A93-4608-802C-E78628D74DE9}">
      <text>
        <r>
          <rPr>
            <sz val="8"/>
            <color indexed="81"/>
            <rFont val="arial"/>
            <family val="2"/>
          </rPr>
          <t>Includes both partners employed.
Couple families with labour force status not determined are not included.</t>
        </r>
      </text>
    </comment>
    <comment ref="B18" authorId="0" shapeId="0" xr:uid="{BA27CC45-0C71-401F-9DBD-845F18EC4C8B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</t>
        </r>
      </text>
    </comment>
    <comment ref="B21" authorId="1" shapeId="0" xr:uid="{F0412484-0057-41D1-B8D7-34781A808048}">
      <text>
        <r>
          <rPr>
            <sz val="8"/>
            <color indexed="81"/>
            <rFont val="arial"/>
            <family val="2"/>
          </rPr>
          <t>Couple families with labour force status not determined are not included.</t>
        </r>
      </text>
    </comment>
    <comment ref="B22" authorId="0" shapeId="0" xr:uid="{C6089E92-40B4-47C7-B81F-A93EFD35FD1F}">
      <text>
        <r>
          <rPr>
            <sz val="8"/>
            <color indexed="81"/>
            <rFont val="arial"/>
            <family val="2"/>
          </rPr>
          <t>Includes families with children under 15 years or children aged 15-24 years attending school or full-time tertiary education.  Families with labour force status of one or both parents not determined are not included.</t>
        </r>
      </text>
    </comment>
    <comment ref="B31" authorId="2" shapeId="0" xr:uid="{2A2600C7-C5C5-4976-A2A0-DEA032A0F6FE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37" authorId="2" shapeId="0" xr:uid="{047586AB-8A6C-4CD9-B2F3-3F382A575186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3" authorId="2" shapeId="0" xr:uid="{BCB7BD49-136D-47FB-8B8B-A2639D96F9F6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5" authorId="2" shapeId="0" xr:uid="{0BDA941C-25CC-4544-8C30-7EE82DBEE2B0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49" authorId="2" shapeId="0" xr:uid="{5237710E-8C3B-4DE3-AD83-6023594E5E44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55" authorId="2" shapeId="0" xr:uid="{8638BEA0-B3E7-459A-BA4C-7ECFF8AC5752}">
      <text>
        <r>
          <rPr>
            <sz val="8"/>
            <color indexed="81"/>
            <rFont val="arial"/>
            <family val="2"/>
          </rPr>
          <t>Where labour force status unknown, or was a member of Australian defence force (Australian defence force are out of scope of the Labour Force Survey).</t>
        </r>
      </text>
    </comment>
    <comment ref="B71" authorId="0" shapeId="0" xr:uid="{791EAA32-7637-42D1-9270-BA852E5B160D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  <comment ref="B79" authorId="0" shapeId="0" xr:uid="{14143C2F-5295-48C1-B3B7-6F3AFB82B3A2}">
      <text>
        <r>
          <rPr>
            <sz val="8"/>
            <color indexed="81"/>
            <rFont val="arial"/>
            <family val="2"/>
          </rPr>
          <t xml:space="preserve">Family of related individuals residing in the same household who are not a couple or one parent family, for example a brother and a sister.
</t>
        </r>
      </text>
    </comment>
    <comment ref="B85" authorId="0" shapeId="0" xr:uid="{B7AB441D-37C5-4A6C-B34C-E090A2190373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  <comment ref="B87" authorId="0" shapeId="0" xr:uid="{F73C5AFC-1EC3-4B84-970E-23B9E051A1BE}">
      <text>
        <r>
          <rPr>
            <sz val="8"/>
            <color indexed="81"/>
            <rFont val="arial"/>
            <family val="2"/>
          </rPr>
          <t>Families where family head labour force status was unknown were a member of Australian defence force (Australian defence force are out of scope of the Labour Force Survey).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D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2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2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2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2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2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2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3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3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3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3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3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4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4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4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4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4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4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4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5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5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5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5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5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6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6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6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6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6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7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7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7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7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7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8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8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8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8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8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8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8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8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9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9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9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9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9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9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0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0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0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0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0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0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0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1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1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1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1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1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1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1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1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1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1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2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22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2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2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2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2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2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2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2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3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3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3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3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3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3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3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4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4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4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4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4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4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4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4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5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5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5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5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5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5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5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26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6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6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6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6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6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6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6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7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7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7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7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7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7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7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7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7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7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8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8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8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28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8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8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8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8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8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29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9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9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9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9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0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30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0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0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0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0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sharedStrings.xml><?xml version="1.0" encoding="utf-8"?>
<sst xmlns="http://schemas.openxmlformats.org/spreadsheetml/2006/main" count="1078" uniqueCount="193">
  <si>
    <t>Couple families ;  Both partners employed ;</t>
  </si>
  <si>
    <t>Couple families ;  Both partners employed ;  With dependants ;</t>
  </si>
  <si>
    <t>Couple families ;  Both partners employed ;  With children under 15 ;</t>
  </si>
  <si>
    <t>Couple families ;  At least one partner employed ;</t>
  </si>
  <si>
    <t>Couple families ;  At least one partner employed ;  With dependants ;</t>
  </si>
  <si>
    <t>Couple families ;  At least one partner employed ;  With children under 15 ;</t>
  </si>
  <si>
    <t>Couple families ;  Neither partner employed ;</t>
  </si>
  <si>
    <t>Couple families ;  Neither partner employed ;  With dependants ;</t>
  </si>
  <si>
    <t>Couple families ;  Neither partner employed ;  With children under 15 ;</t>
  </si>
  <si>
    <t>Couple families ;</t>
  </si>
  <si>
    <t>Couple families ;  Employed Wife/Partner ;</t>
  </si>
  <si>
    <t>Couple families ;  Unemployed Wife/Partner ;</t>
  </si>
  <si>
    <t>Couple families ;  Wife/Partner not in the labour force ;</t>
  </si>
  <si>
    <t>Couple families ;  Wife/Partner status not determined ;</t>
  </si>
  <si>
    <t>Couple families ;  Employed Husband/Partner ;</t>
  </si>
  <si>
    <t>Couple families ;  Employed Husband/Partner ;  Employed Wife/Partner ;</t>
  </si>
  <si>
    <t>Couple families ;  Employed Husband/Partner ;  Unemployed Wife/Partner ;</t>
  </si>
  <si>
    <t>Couple families ;  Employed Husband/Partner ;  Wife/Partner not in the labour force ;</t>
  </si>
  <si>
    <t>Couple families ;  Employed Husband/Partner ;  Wife/Partner status not determined ;</t>
  </si>
  <si>
    <t>Couple families ;  Unemployed Husband/Partner ;</t>
  </si>
  <si>
    <t>Couple families ;  Unemployed Husband/Partner ;  Employed Wife/Partner ;</t>
  </si>
  <si>
    <t>Couple families ;  Unemployed Husband/Partner ;  Unemployed Wife/Partner ;</t>
  </si>
  <si>
    <t>Couple families ;  Unemployed Husband/Partner ;  Wife/Partner not in the labour force ;</t>
  </si>
  <si>
    <t>Couple families ;  Unemployed Husband/Partner ;  Wife/Partner status not determined ;</t>
  </si>
  <si>
    <t>Couple families ;  Husband/Partner not in the labour force ;</t>
  </si>
  <si>
    <t>Couple families ;  Husband/Partner not in the labour force ;  Employed Wife/Partner ;</t>
  </si>
  <si>
    <t>Couple families ;  Husband/Partner not in the labour force ;  Unemployed Wife/Partner ;</t>
  </si>
  <si>
    <t>Couple families ;  Husband/Partner not in the labour force ;  Wife/Partner not in the labour force ;</t>
  </si>
  <si>
    <t>Couple families ;  Husband/Partner not in the labour force ;  Wife/Partner status not determined ;</t>
  </si>
  <si>
    <t>Couple families ;  Husband/Partner status not determined ;</t>
  </si>
  <si>
    <t>Couple families ;  Husband/Partner status not determined ;  Employed Wife/Partner ;</t>
  </si>
  <si>
    <t>Couple families ;  Husband/Partner status not determined ;  Unemployed Wife/Partner ;</t>
  </si>
  <si>
    <t>Couple families ;  Husband/Partner status not determined ;  Wife/Partner not in the labour force ;</t>
  </si>
  <si>
    <t>Couple families ;  Husband/Partner status not determined ;  Wife/Partner status not determined ;</t>
  </si>
  <si>
    <t>One parent families ;</t>
  </si>
  <si>
    <t>One parent families ;  &gt; Single mother ;</t>
  </si>
  <si>
    <t>One parent families ;  &gt; Single father ;</t>
  </si>
  <si>
    <t>One parent families ;  Employed parent ;</t>
  </si>
  <si>
    <t>One parent families ;  &gt; Employed single mother ;</t>
  </si>
  <si>
    <t>One parent families ;  &gt; Employed single father ;</t>
  </si>
  <si>
    <t>One parent families ;  Unemployed parent ;</t>
  </si>
  <si>
    <t>One parent families ;  &gt; Unemployed single mother ;</t>
  </si>
  <si>
    <t>One parent families ;  &gt; Unemployed single father ;</t>
  </si>
  <si>
    <t>One parent families ;  Parent not in the labour force ;</t>
  </si>
  <si>
    <t>One parent families ;  &gt; Single mother not in the labour force ;</t>
  </si>
  <si>
    <t>One parent families ;  &gt; Single father not in the labour force ;</t>
  </si>
  <si>
    <t>One parent families ;  Parent status not determined ;</t>
  </si>
  <si>
    <t>One parent families ;  &gt; Single mother status not deteremined ;</t>
  </si>
  <si>
    <t>One parent families ;  &gt; Single father status not deteremined ;</t>
  </si>
  <si>
    <t>Other families ;</t>
  </si>
  <si>
    <t>Other families ;  Employed family head ;</t>
  </si>
  <si>
    <t>Other families ;  Unemployed family head ;</t>
  </si>
  <si>
    <t>Other families ;  Family head not in the labour force ;</t>
  </si>
  <si>
    <t>Other families ;  Family head status not determined ;</t>
  </si>
  <si>
    <t>Families with status not determined ;  Couple families ;  Husband/Partner not determined ;</t>
  </si>
  <si>
    <t>Families with status not determined ;  Couple families ;  Wife/Partner not determined ;</t>
  </si>
  <si>
    <t>Families with status not determined ;  Couple families ;  Either parent not determined ;</t>
  </si>
  <si>
    <t>Families with status not determined ;  Couple families ;  Both parents not determined ;</t>
  </si>
  <si>
    <t>Families with status not determined ;  One parent families ;</t>
  </si>
  <si>
    <t>Families with status not determined ;  Other families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</si>
  <si>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</si>
  <si>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</si>
  <si>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</si>
  <si>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</si>
  <si>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</si>
  <si>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</si>
  <si>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</si>
  <si>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</si>
  <si>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</si>
  <si>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</si>
  <si>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</si>
  <si>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</si>
  <si>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A124854486V</t>
  </si>
  <si>
    <t>A124854410X</t>
  </si>
  <si>
    <t>A124854490K</t>
  </si>
  <si>
    <t>A124854494V</t>
  </si>
  <si>
    <t>A124854414J</t>
  </si>
  <si>
    <t>A124854418T</t>
  </si>
  <si>
    <t>A124854462A</t>
  </si>
  <si>
    <t>A124854374A</t>
  </si>
  <si>
    <t>A124854498C</t>
  </si>
  <si>
    <t>A124854350J</t>
  </si>
  <si>
    <t>A124854314X</t>
  </si>
  <si>
    <t>A124854386K</t>
  </si>
  <si>
    <t>A124854342J</t>
  </si>
  <si>
    <t>A124854390A</t>
  </si>
  <si>
    <t>A124854466K</t>
  </si>
  <si>
    <t>A124854514T</t>
  </si>
  <si>
    <t>A124854378K</t>
  </si>
  <si>
    <t>A124854298K</t>
  </si>
  <si>
    <t>A124854334J</t>
  </si>
  <si>
    <t>A124854422J</t>
  </si>
  <si>
    <t>A124854338T</t>
  </si>
  <si>
    <t>A124854426T</t>
  </si>
  <si>
    <t>A124854430J</t>
  </si>
  <si>
    <t>A124854518A</t>
  </si>
  <si>
    <t>A124854302R</t>
  </si>
  <si>
    <t>A124854502J</t>
  </si>
  <si>
    <t>A124854506T</t>
  </si>
  <si>
    <t>A124854306X</t>
  </si>
  <si>
    <t>A124854382A</t>
  </si>
  <si>
    <t>A124854434T</t>
  </si>
  <si>
    <t>A124854522T</t>
  </si>
  <si>
    <t>A124854310R</t>
  </si>
  <si>
    <t>A124854470A</t>
  </si>
  <si>
    <t>A124854474K</t>
  </si>
  <si>
    <t>A124854450T</t>
  </si>
  <si>
    <t>A124854454A</t>
  </si>
  <si>
    <t>A124854362T</t>
  </si>
  <si>
    <t>A124854354T</t>
  </si>
  <si>
    <t>A124854394K</t>
  </si>
  <si>
    <t>A124854438A</t>
  </si>
  <si>
    <t>A124854398V</t>
  </si>
  <si>
    <t>A124854358A</t>
  </si>
  <si>
    <t>A124854478V</t>
  </si>
  <si>
    <t>A124854442T</t>
  </si>
  <si>
    <t>A124854446A</t>
  </si>
  <si>
    <t>A124854526A</t>
  </si>
  <si>
    <t>A124854318J</t>
  </si>
  <si>
    <t>A124854402X</t>
  </si>
  <si>
    <t>A124854346T</t>
  </si>
  <si>
    <t>A124854322X</t>
  </si>
  <si>
    <t>A124854530T</t>
  </si>
  <si>
    <t>A124854406J</t>
  </si>
  <si>
    <t>A124854482K</t>
  </si>
  <si>
    <t>A124854534A</t>
  </si>
  <si>
    <t>A124854326J</t>
  </si>
  <si>
    <t>A124854366A</t>
  </si>
  <si>
    <t>A124854458K</t>
  </si>
  <si>
    <t>A124854370T</t>
  </si>
  <si>
    <t>A124854510J</t>
  </si>
  <si>
    <t>A124854330X</t>
  </si>
  <si>
    <t>Time Series Workbook</t>
  </si>
  <si>
    <t>6224.0.55.001 Labour Force Status of Families</t>
  </si>
  <si>
    <t>Table 3. Labour force characteristics of families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</si>
  <si>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</si>
  <si>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</si>
  <si>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</si>
  <si>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</si>
  <si>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</si>
  <si>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</si>
  <si>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Varies</t>
  </si>
  <si>
    <t>3,6,9,12</t>
  </si>
  <si>
    <t>Released at 11:30 am (Canberra time) Tue 12 Oct 2021</t>
  </si>
  <si>
    <t>Contents</t>
  </si>
  <si>
    <t>Tables</t>
  </si>
  <si>
    <t>Table 3.1 - June 2021</t>
  </si>
  <si>
    <t>Table 3.2 -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</si>
  <si>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</si>
  <si>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</si>
  <si>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</si>
  <si>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Labour Force Status of Families, Jun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</si>
  <si>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</si>
  <si>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</si>
  <si>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</si>
  <si>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</si>
  <si>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'000</t>
  </si>
  <si>
    <t>COUPLE FAMILIES - SUMMARY</t>
  </si>
  <si>
    <t xml:space="preserve">Both partners employed </t>
  </si>
  <si>
    <t>With dependants (includes children under 15)</t>
  </si>
  <si>
    <t>With children under 15</t>
  </si>
  <si>
    <t>At least one partner employed</t>
  </si>
  <si>
    <t>Neither partner employed</t>
  </si>
  <si>
    <t>COUPLE FAMILIES - DETAILED</t>
  </si>
  <si>
    <t>Employed Husband/Partner</t>
  </si>
  <si>
    <t>Employed Wife/Partner</t>
  </si>
  <si>
    <t>Unemployed Wife/Partner</t>
  </si>
  <si>
    <t>Wife/Partner not in the labour force</t>
  </si>
  <si>
    <t>Wife/Partner status not determined</t>
  </si>
  <si>
    <t>Unemployed Husband/Partner</t>
  </si>
  <si>
    <t>Husband/Partner not in the labour force</t>
  </si>
  <si>
    <t>Husband/Partner status not determined</t>
  </si>
  <si>
    <t>All Husbands/Partners</t>
  </si>
  <si>
    <t>ONE PARENT FAMILIES</t>
  </si>
  <si>
    <t>Employed</t>
  </si>
  <si>
    <t>Single Mother</t>
  </si>
  <si>
    <t>Single Father</t>
  </si>
  <si>
    <t>Unemployed</t>
  </si>
  <si>
    <t>Not in the labour force</t>
  </si>
  <si>
    <t>Not determined</t>
  </si>
  <si>
    <t>Total</t>
  </si>
  <si>
    <t>OTHER FAMILIES</t>
  </si>
  <si>
    <t>Family Head</t>
  </si>
  <si>
    <t xml:space="preserve">Not determined </t>
  </si>
  <si>
    <t xml:space="preserve">FAMILIES WITH LABOUR FORCE STATUS NOT DETERMINED </t>
  </si>
  <si>
    <t>Couple families</t>
  </si>
  <si>
    <t>Husband/Father not determined</t>
  </si>
  <si>
    <t>Wife/Partner not determined</t>
  </si>
  <si>
    <t>Either parent not determined</t>
  </si>
  <si>
    <t>Both parents not determined</t>
  </si>
  <si>
    <t>One parent families</t>
  </si>
  <si>
    <t>Other families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</si>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</sst>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  <xf numFmtId="0" fontId="10" fillId="0" borderId="0">
      <alignment horizontal="right"/>
    </xf>
  </cellStyleXfs>
  <cellXfs count="9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4" fillId="0" borderId="0" xfId="0" applyFont="1" applyAlignment="1">
      <alignment horizontal="center"/>
    </xf>
    <xf numFmtId="17" fontId="27" fillId="0" borderId="0" xfId="0" applyNumberFormat="1" applyFont="1" applyAlignment="1">
      <alignment horizontal="right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0" fillId="0" borderId="0" xfId="0" applyAlignment="1">
      <alignment horizontal="left" wrapText="1"/>
    </xf>
    <xf numFmtId="0" fontId="10" fillId="0" borderId="0" xfId="0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166" fontId="10" fillId="0" borderId="0" xfId="11" applyNumberForma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166" fontId="18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1" fillId="0" borderId="0" xfId="7" applyFont="1"/>
    <xf numFmtId="0" fontId="10" fillId="0" borderId="0" xfId="0" applyFont="1" applyAlignment="1">
      <alignment horizontal="left"/>
    </xf>
    <xf numFmtId="167" fontId="2" fillId="0" borderId="0" xfId="0" applyNumberFormat="1" applyFont="1" applyAlignment="1">
      <alignment horizontal="right"/>
    </xf>
    <xf numFmtId="1" fontId="28" fillId="0" borderId="0" xfId="12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0" fontId="10" fillId="0" borderId="0" xfId="0" applyFont="1" applyAlignment="1">
      <alignment horizontal="left" indent="1"/>
    </xf>
    <xf numFmtId="167" fontId="10" fillId="0" borderId="0" xfId="7" applyNumberFormat="1" applyFont="1"/>
    <xf numFmtId="0" fontId="31" fillId="0" borderId="0" xfId="7" applyFont="1"/>
    <xf numFmtId="0" fontId="0" fillId="0" borderId="0" xfId="0" applyAlignment="1">
      <alignment horizontal="left" indent="1"/>
    </xf>
    <xf numFmtId="166" fontId="27" fillId="0" borderId="0" xfId="11" applyNumberFormat="1" applyFont="1" applyAlignment="1">
      <alignment horizontal="left" vertical="center"/>
    </xf>
    <xf numFmtId="166" fontId="18" fillId="0" borderId="0" xfId="7" applyNumberFormat="1" applyFont="1"/>
    <xf numFmtId="166" fontId="15" fillId="0" borderId="0" xfId="7" applyNumberFormat="1" applyFont="1"/>
    <xf numFmtId="1" fontId="28" fillId="0" borderId="0" xfId="13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33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34" fillId="0" borderId="0" xfId="1" applyFont="1" applyAlignment="1" applyProtection="1">
      <alignment horizontal="left"/>
    </xf>
    <xf numFmtId="166" fontId="10" fillId="0" borderId="0" xfId="14" applyNumberForma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27" fillId="0" borderId="3" xfId="0" applyFont="1" applyBorder="1" applyAlignment="1">
      <alignment horizontal="center" wrapText="1"/>
    </xf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5">
    <cellStyle name="Hyperlink" xfId="1" builtinId="8"/>
    <cellStyle name="Hyperlink 2" xfId="5" xr:uid="{1377EA0D-B586-4036-8FE0-AFD27E5F55CE}"/>
    <cellStyle name="Normal" xfId="0" builtinId="0"/>
    <cellStyle name="Normal 10" xfId="3" xr:uid="{DD1EB1BE-2C55-4541-B166-CDCEB048AC0C}"/>
    <cellStyle name="Normal 2" xfId="7" xr:uid="{67A2BB3D-2A44-493F-B35C-9935B96D46F5}"/>
    <cellStyle name="Normal 2 2" xfId="10" xr:uid="{E168478C-DD76-4889-BB95-1AFF6FBD388F}"/>
    <cellStyle name="Normal 2 4" xfId="4" xr:uid="{9FB37B7A-EB4C-414E-8A79-4C7050F09E1F}"/>
    <cellStyle name="Normal 3 5 4" xfId="2" xr:uid="{3E148347-247E-42B9-960F-AD81472B6B38}"/>
    <cellStyle name="Normal 30" xfId="12" xr:uid="{2026B18E-05E7-49B9-8525-1F35A5DC74D6}"/>
    <cellStyle name="Style1" xfId="6" xr:uid="{9D1A1367-F3F3-409C-9368-3AB74F4A3896}"/>
    <cellStyle name="Style4" xfId="8" xr:uid="{4B6A0A84-026E-43B9-BCEB-1DA4BA9B1199}"/>
    <cellStyle name="Style5" xfId="9" xr:uid="{FFD7502C-6277-4D76-9D46-A8E02AF85F3F}"/>
    <cellStyle name="Style7 7" xfId="14" xr:uid="{A7D8776B-F609-492D-9CB0-F59541DD2937}"/>
    <cellStyle name="Style8 2" xfId="13" xr:uid="{B683D9D9-36A8-4C84-93B6-AC451AFC175B}"/>
    <cellStyle name="Style9" xfId="11" xr:uid="{00BED985-81AC-48E9-B342-2AA7233406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D7F551-36AA-49BD-B9C7-D6B793F02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D5A38-2282-4C0B-9EC1-4FB1019EE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6E99A-5C9A-4C55-95C3-325D91FDF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5E5E52FA-69A9-47C7-BC22-2310FE897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1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1C3C-1357-4389-BDC7-A2E9853757CC}">
  <dimension ref="A1:L26"/>
  <sheetViews>
    <sheetView showGridLines="0" tabSelected="1" workbookViewId="0">
      <pane ySplit="7" topLeftCell="A8" activePane="bottomLeft" state="frozen"/>
      <selection activeCell="B61" sqref="B6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21"/>
      <c r="B1" s="21"/>
      <c r="C1" s="21"/>
      <c r="D1" s="21"/>
      <c r="E1" s="21"/>
    </row>
    <row r="2" spans="1:12">
      <c r="A2" s="21"/>
      <c r="B2" s="13" t="s">
        <v>132</v>
      </c>
      <c r="C2" s="12"/>
      <c r="D2" s="12"/>
      <c r="E2" s="12"/>
    </row>
    <row r="3" spans="1:12" ht="12" customHeight="1">
      <c r="A3" s="21"/>
      <c r="B3" s="12"/>
      <c r="C3" s="12"/>
      <c r="D3" s="12"/>
      <c r="E3" s="12"/>
    </row>
    <row r="4" spans="1:12">
      <c r="A4" s="21"/>
      <c r="B4" s="12"/>
      <c r="C4" s="12"/>
      <c r="D4" s="12"/>
      <c r="E4" s="12"/>
    </row>
    <row r="5" spans="1:12" ht="15.75">
      <c r="A5" s="21"/>
      <c r="B5" s="14" t="s">
        <v>133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82" t="s">
        <v>134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customHeight="1">
      <c r="A7" s="21"/>
      <c r="B7" s="22" t="s">
        <v>143</v>
      </c>
      <c r="C7" s="21"/>
      <c r="D7" s="21"/>
      <c r="E7" s="21"/>
    </row>
    <row r="8" spans="1:12">
      <c r="A8" s="23"/>
      <c r="B8" s="23"/>
      <c r="C8" s="23"/>
      <c r="D8" s="21"/>
      <c r="E8" s="21"/>
    </row>
    <row r="9" spans="1:12" ht="15.75">
      <c r="A9" s="24"/>
      <c r="B9" s="25" t="s">
        <v>144</v>
      </c>
      <c r="C9" s="24"/>
      <c r="D9" s="21"/>
      <c r="E9" s="21"/>
    </row>
    <row r="10" spans="1:12">
      <c r="A10" s="24"/>
      <c r="B10" s="26" t="s">
        <v>145</v>
      </c>
      <c r="C10" s="24"/>
      <c r="D10" s="21"/>
      <c r="E10" s="21"/>
    </row>
    <row r="11" spans="1:12">
      <c r="A11" s="24"/>
      <c r="B11" s="27">
        <v>3.1</v>
      </c>
      <c r="C11" s="28" t="s">
        <v>146</v>
      </c>
      <c r="D11" s="21"/>
      <c r="E11" s="21"/>
    </row>
    <row r="12" spans="1:12">
      <c r="A12" s="24"/>
      <c r="B12" s="27">
        <v>3.2</v>
      </c>
      <c r="C12" s="28" t="s">
        <v>147</v>
      </c>
      <c r="D12" s="21"/>
      <c r="E12" s="21"/>
    </row>
    <row r="13" spans="1:12">
      <c r="A13" s="24"/>
      <c r="B13" s="27" t="s">
        <v>148</v>
      </c>
      <c r="C13" s="28" t="s">
        <v>149</v>
      </c>
      <c r="D13" s="21"/>
      <c r="E13" s="21"/>
    </row>
    <row r="14" spans="1:12">
      <c r="A14" s="23"/>
      <c r="B14" s="23"/>
      <c r="C14" s="23"/>
      <c r="D14" s="21"/>
      <c r="E14" s="21"/>
    </row>
    <row r="15" spans="1:12" ht="15.75">
      <c r="A15" s="24"/>
      <c r="B15" s="83"/>
      <c r="C15" s="83"/>
      <c r="D15" s="21"/>
      <c r="E15" s="21"/>
    </row>
    <row r="16" spans="1:12" ht="15.75">
      <c r="A16" s="24"/>
      <c r="B16" s="84" t="s">
        <v>150</v>
      </c>
      <c r="C16" s="84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151</v>
      </c>
      <c r="C18" s="24"/>
      <c r="D18" s="21"/>
      <c r="E18" s="21"/>
    </row>
    <row r="19" spans="1:5">
      <c r="A19" s="24"/>
      <c r="B19" s="85" t="s">
        <v>152</v>
      </c>
      <c r="C19" s="85"/>
      <c r="D19" s="21"/>
      <c r="E19" s="21"/>
    </row>
    <row r="20" spans="1:5">
      <c r="A20" s="24"/>
      <c r="B20" s="85" t="s">
        <v>153</v>
      </c>
      <c r="C20" s="85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135</v>
      </c>
      <c r="C22" s="21"/>
      <c r="D22" s="21"/>
      <c r="E22" s="21"/>
    </row>
    <row r="23" spans="1:5">
      <c r="A23" s="23"/>
      <c r="B23" s="81" t="s">
        <v>154</v>
      </c>
      <c r="C23" s="81"/>
      <c r="D23" s="81"/>
      <c r="E23" s="81"/>
    </row>
    <row r="24" spans="1:5">
      <c r="A24" s="23"/>
      <c r="B24" s="81" t="s">
        <v>155</v>
      </c>
      <c r="C24" s="81"/>
      <c r="D24" s="81"/>
      <c r="E24" s="81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26C20AE8-600F-462A-B442-ACCE6E36C326}"/>
    <hyperlink ref="B26" r:id="rId2" display="© Commonwealth of Australia 2015" xr:uid="{AE5B1681-D555-45B8-A3E9-0720FD0D8B20}"/>
    <hyperlink ref="B20" r:id="rId3" display="Explanatory Notes" xr:uid="{AAB9635F-BED4-459F-B680-D7C30DF53CD8}"/>
    <hyperlink ref="B19" r:id="rId4" xr:uid="{5D996571-F066-430B-9E9F-C27321FA82CA}"/>
    <hyperlink ref="B19:C19" r:id="rId5" display="Summary" xr:uid="{454D15C4-FC6E-417B-BC6B-55336C324F56}"/>
    <hyperlink ref="B20:C20" r:id="rId6" display="Methodology" xr:uid="{B30C182A-7422-43B5-BC02-3867E0C22070}"/>
    <hyperlink ref="B24" r:id="rId7" display="or the Labour Surveys Branch at labour.statistics@abs.gov.au." xr:uid="{071EC9EE-6126-4A5F-A33F-2606AFA8813D}"/>
    <hyperlink ref="B23:E23" r:id="rId8" display="For further information about these and related statistics visit www.abs.gov.au/about/contact-us" xr:uid="{69A94F12-4F37-460F-AE27-0D684A5C2781}"/>
    <hyperlink ref="B12" location="'Table 3.2'!A1" display="'Table 3.2'!A1" xr:uid="{87A8F894-8438-4398-973D-8326054282C3}"/>
    <hyperlink ref="B13" location="Index!A12" display="Index" xr:uid="{C84D20A8-2473-4B47-BFF1-F2A19BB8FB5F}"/>
    <hyperlink ref="B11" location="'Table 3.1'!A1" display="'Table 3.1'!A1" xr:uid="{DEEF19C0-A5E3-436E-86CB-494C689764CC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0607-98D7-4183-A97C-2A18BD024757}">
  <sheetPr>
    <pageSetUpPr fitToPage="1"/>
  </sheetPr>
  <dimension ref="A1:L97"/>
  <sheetViews>
    <sheetView zoomScaleNormal="100" workbookViewId="0">
      <pane ySplit="10" topLeftCell="A11" activePane="bottomLeft" state="frozen"/>
      <selection activeCell="B61" sqref="B61"/>
      <selection pane="bottomLeft" activeCell="C12" sqref="C12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132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87" t="str">
        <f>Contents!B5</f>
        <v>6224.0.55.001 Labour Force Status of Families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5.95" customHeight="1">
      <c r="A6" s="31"/>
      <c r="B6" s="88" t="str">
        <f>Contents!B6</f>
        <v>Table 3. Labour force characteristics of families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9" t="str">
        <f>Contents!C11</f>
        <v>Table 3.1 - June 2021</v>
      </c>
      <c r="B8" s="89"/>
      <c r="C8" s="89"/>
      <c r="D8" s="89"/>
      <c r="E8" s="89"/>
      <c r="F8" s="89"/>
      <c r="G8" s="89"/>
      <c r="H8" s="89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 t="s">
        <v>156</v>
      </c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86" t="s">
        <v>157</v>
      </c>
      <c r="C11" s="86"/>
      <c r="D11" s="48"/>
      <c r="F11" s="49"/>
      <c r="G11" s="50"/>
      <c r="H11" s="50"/>
      <c r="I11" s="50"/>
      <c r="J11" s="45"/>
      <c r="K11" s="45"/>
      <c r="L11" s="45"/>
    </row>
    <row r="12" spans="1:12">
      <c r="A12" s="52"/>
      <c r="B12" s="53"/>
      <c r="C12" s="54"/>
      <c r="D12" s="55"/>
      <c r="F12" s="56"/>
      <c r="G12" s="57"/>
      <c r="H12" s="57"/>
      <c r="I12" s="57"/>
      <c r="J12" s="58"/>
      <c r="K12" s="58"/>
      <c r="L12" s="58"/>
    </row>
    <row r="13" spans="1:12">
      <c r="A13" s="59"/>
      <c r="B13" s="60" t="s">
        <v>158</v>
      </c>
      <c r="C13" s="61">
        <f>A124854486V_Latest</f>
        <v>3458.8440000000001</v>
      </c>
      <c r="D13" s="55"/>
      <c r="F13" s="62"/>
      <c r="G13" s="63"/>
      <c r="H13" s="64"/>
      <c r="I13" s="64"/>
      <c r="J13" s="64"/>
      <c r="K13" s="64"/>
      <c r="L13" s="64"/>
    </row>
    <row r="14" spans="1:12">
      <c r="A14" s="59"/>
      <c r="B14" s="65" t="s">
        <v>159</v>
      </c>
      <c r="C14" s="61">
        <f>A124854410X_Latest</f>
        <v>1861.0319999999999</v>
      </c>
      <c r="D14" s="55"/>
      <c r="F14" s="62"/>
      <c r="G14" s="66"/>
      <c r="H14" s="66"/>
      <c r="I14" s="66"/>
      <c r="J14" s="67"/>
      <c r="K14" s="67"/>
      <c r="L14" s="67"/>
    </row>
    <row r="15" spans="1:12">
      <c r="A15" s="59"/>
      <c r="B15" s="65" t="s">
        <v>160</v>
      </c>
      <c r="C15" s="61">
        <f>A124854490K_Latest</f>
        <v>1506.5360000000001</v>
      </c>
      <c r="D15" s="55"/>
      <c r="F15" s="62"/>
      <c r="G15" s="66"/>
      <c r="H15" s="66"/>
      <c r="I15" s="66"/>
      <c r="J15" s="45"/>
      <c r="K15" s="45"/>
      <c r="L15" s="45"/>
    </row>
    <row r="16" spans="1:12">
      <c r="A16" s="59"/>
      <c r="B16" s="65"/>
      <c r="C16" s="61"/>
      <c r="D16" s="55"/>
      <c r="F16" s="62"/>
      <c r="G16" s="66"/>
      <c r="H16" s="66"/>
      <c r="I16" s="66"/>
      <c r="J16" s="45"/>
      <c r="K16" s="45"/>
      <c r="L16" s="45"/>
    </row>
    <row r="17" spans="1:12" ht="15" customHeight="1">
      <c r="A17" s="59"/>
      <c r="B17" s="60" t="s">
        <v>161</v>
      </c>
      <c r="C17" s="61">
        <f>A124854494V_Latest</f>
        <v>4709.1719999999996</v>
      </c>
      <c r="D17" s="55"/>
      <c r="F17" s="62"/>
      <c r="G17" s="66"/>
      <c r="H17" s="66"/>
      <c r="I17" s="66"/>
      <c r="J17" s="45"/>
      <c r="K17" s="45"/>
      <c r="L17" s="45"/>
    </row>
    <row r="18" spans="1:12">
      <c r="A18" s="59"/>
      <c r="B18" s="65" t="s">
        <v>159</v>
      </c>
      <c r="C18" s="61">
        <f>A124854414J_Latest</f>
        <v>2495.011</v>
      </c>
      <c r="D18" s="55"/>
      <c r="F18" s="62"/>
      <c r="G18" s="66"/>
      <c r="H18" s="66"/>
      <c r="I18" s="66"/>
      <c r="J18" s="45"/>
      <c r="K18" s="45"/>
      <c r="L18" s="45"/>
    </row>
    <row r="19" spans="1:12">
      <c r="A19" s="59"/>
      <c r="B19" s="65" t="s">
        <v>160</v>
      </c>
      <c r="C19" s="61">
        <f>A124854418T_Latest</f>
        <v>2038.633</v>
      </c>
      <c r="D19" s="55"/>
      <c r="F19" s="62"/>
      <c r="G19" s="66"/>
      <c r="H19" s="66"/>
      <c r="I19" s="66"/>
      <c r="J19" s="45"/>
      <c r="K19" s="45"/>
      <c r="L19" s="45"/>
    </row>
    <row r="20" spans="1:12">
      <c r="A20" s="59"/>
      <c r="B20" s="60"/>
      <c r="C20" s="61"/>
      <c r="D20" s="55"/>
      <c r="F20" s="62"/>
      <c r="G20" s="66"/>
      <c r="H20" s="66"/>
      <c r="I20" s="66"/>
      <c r="J20" s="45"/>
      <c r="K20" s="45"/>
      <c r="L20" s="45"/>
    </row>
    <row r="21" spans="1:12">
      <c r="A21" s="59"/>
      <c r="B21" s="60" t="s">
        <v>162</v>
      </c>
      <c r="C21" s="61">
        <f>A124854462A_Latest</f>
        <v>1250.482</v>
      </c>
      <c r="D21" s="55"/>
      <c r="F21" s="62"/>
      <c r="G21" s="66"/>
      <c r="H21" s="66"/>
      <c r="I21" s="66"/>
      <c r="J21" s="45"/>
      <c r="K21" s="45"/>
      <c r="L21" s="45"/>
    </row>
    <row r="22" spans="1:12">
      <c r="A22" s="59"/>
      <c r="B22" s="65" t="s">
        <v>159</v>
      </c>
      <c r="C22" s="61">
        <f>A124854374A_Latest</f>
        <v>122.708</v>
      </c>
      <c r="D22" s="55"/>
      <c r="F22" s="62"/>
      <c r="G22" s="66"/>
      <c r="H22" s="66"/>
      <c r="I22" s="66"/>
      <c r="J22" s="45"/>
      <c r="K22" s="45"/>
      <c r="L22" s="45"/>
    </row>
    <row r="23" spans="1:12">
      <c r="A23" s="59"/>
      <c r="B23" s="65" t="s">
        <v>160</v>
      </c>
      <c r="C23" s="61">
        <f>A124854498C_Latest</f>
        <v>93.572000000000003</v>
      </c>
      <c r="D23" s="55"/>
      <c r="F23" s="62"/>
      <c r="G23" s="66"/>
      <c r="H23" s="66"/>
      <c r="I23" s="66"/>
      <c r="J23" s="45"/>
      <c r="K23" s="45"/>
      <c r="L23" s="45"/>
    </row>
    <row r="24" spans="1:12">
      <c r="A24" s="59"/>
      <c r="B24" s="68"/>
      <c r="C24" s="68"/>
      <c r="D24" s="55"/>
      <c r="F24" s="62"/>
      <c r="G24" s="66"/>
      <c r="H24" s="66"/>
      <c r="I24" s="66"/>
      <c r="J24" s="45"/>
      <c r="K24" s="45"/>
      <c r="L24" s="45"/>
    </row>
    <row r="25" spans="1:12">
      <c r="A25" s="59"/>
      <c r="B25" s="86" t="s">
        <v>163</v>
      </c>
      <c r="C25" s="86"/>
      <c r="D25" s="55"/>
      <c r="F25" s="55"/>
      <c r="G25" s="55"/>
      <c r="H25" s="55"/>
      <c r="I25" s="62"/>
      <c r="J25" s="66"/>
      <c r="K25" s="66"/>
      <c r="L25" s="66"/>
    </row>
    <row r="26" spans="1:12">
      <c r="A26" s="59"/>
      <c r="B26" s="53"/>
      <c r="C26" s="53"/>
      <c r="D26" s="55"/>
      <c r="F26" s="55"/>
      <c r="G26" s="55"/>
      <c r="H26" s="55"/>
      <c r="I26" s="62"/>
      <c r="J26" s="66"/>
      <c r="K26" s="66"/>
      <c r="L26" s="66"/>
    </row>
    <row r="27" spans="1:12">
      <c r="A27" s="59"/>
      <c r="B27" s="60" t="s">
        <v>164</v>
      </c>
      <c r="C27" s="61">
        <f>A124854466K_Latest</f>
        <v>4355.71</v>
      </c>
      <c r="D27" s="55"/>
      <c r="F27" s="55"/>
      <c r="G27" s="55"/>
      <c r="H27" s="55"/>
      <c r="I27" s="62"/>
      <c r="J27" s="66"/>
      <c r="K27" s="66"/>
      <c r="L27" s="66"/>
    </row>
    <row r="28" spans="1:12">
      <c r="A28" s="59"/>
      <c r="B28" s="65" t="s">
        <v>165</v>
      </c>
      <c r="C28" s="61">
        <f>A124854514T_Latest</f>
        <v>3458.8440000000001</v>
      </c>
      <c r="D28" s="55"/>
      <c r="F28" s="55"/>
      <c r="G28" s="55"/>
      <c r="H28" s="55"/>
      <c r="I28" s="62"/>
      <c r="J28" s="66"/>
      <c r="K28" s="66"/>
      <c r="L28" s="66"/>
    </row>
    <row r="29" spans="1:12">
      <c r="A29" s="59"/>
      <c r="B29" s="65" t="s">
        <v>166</v>
      </c>
      <c r="C29" s="61">
        <f>A124854378K_Latest</f>
        <v>101.851</v>
      </c>
      <c r="D29" s="55"/>
      <c r="F29" s="55"/>
      <c r="G29" s="55"/>
      <c r="H29" s="55"/>
      <c r="I29" s="62"/>
      <c r="J29" s="66"/>
      <c r="K29" s="66"/>
      <c r="L29" s="66"/>
    </row>
    <row r="30" spans="1:12">
      <c r="A30" s="59"/>
      <c r="B30" s="65" t="s">
        <v>167</v>
      </c>
      <c r="C30" s="61">
        <f>A124854298K_Latest</f>
        <v>782.92200000000003</v>
      </c>
      <c r="D30" s="55"/>
      <c r="F30" s="55"/>
      <c r="G30" s="55"/>
      <c r="H30" s="55"/>
      <c r="I30" s="62"/>
      <c r="J30" s="66"/>
      <c r="K30" s="66"/>
      <c r="L30" s="66"/>
    </row>
    <row r="31" spans="1:12">
      <c r="A31" s="59"/>
      <c r="B31" s="65" t="s">
        <v>168</v>
      </c>
      <c r="C31" s="61">
        <f>A124854334J_Latest</f>
        <v>12.093</v>
      </c>
      <c r="D31" s="55"/>
      <c r="F31" s="55"/>
      <c r="G31" s="55"/>
      <c r="H31" s="55"/>
      <c r="I31" s="62"/>
      <c r="J31" s="66"/>
      <c r="K31" s="66"/>
      <c r="L31" s="66"/>
    </row>
    <row r="32" spans="1:12">
      <c r="A32" s="59"/>
      <c r="B32" s="65"/>
      <c r="C32" s="61"/>
      <c r="D32" s="55"/>
      <c r="F32" s="55"/>
      <c r="G32" s="55"/>
      <c r="H32" s="55"/>
      <c r="I32" s="62"/>
      <c r="J32" s="66"/>
      <c r="K32" s="66"/>
      <c r="L32" s="66"/>
    </row>
    <row r="33" spans="1:12" ht="15" customHeight="1">
      <c r="A33" s="59"/>
      <c r="B33" s="60" t="s">
        <v>169</v>
      </c>
      <c r="C33" s="61">
        <f>A124854422J_Latest</f>
        <v>102.40600000000001</v>
      </c>
      <c r="D33" s="55"/>
      <c r="F33" s="55"/>
      <c r="G33" s="55"/>
      <c r="H33" s="55"/>
      <c r="I33" s="62"/>
      <c r="J33" s="66"/>
      <c r="K33" s="66"/>
      <c r="L33" s="66"/>
    </row>
    <row r="34" spans="1:12">
      <c r="A34" s="59"/>
      <c r="B34" s="65" t="s">
        <v>165</v>
      </c>
      <c r="C34" s="61">
        <f>A124854338T_Latest</f>
        <v>59.814999999999998</v>
      </c>
      <c r="D34" s="55"/>
      <c r="F34" s="55"/>
      <c r="G34" s="55"/>
      <c r="H34" s="55"/>
      <c r="I34" s="62"/>
      <c r="J34" s="66"/>
      <c r="K34" s="66"/>
      <c r="L34" s="66"/>
    </row>
    <row r="35" spans="1:12">
      <c r="A35" s="69"/>
      <c r="B35" s="65" t="s">
        <v>166</v>
      </c>
      <c r="C35" s="61">
        <f>A124854426T_Latest</f>
        <v>12.84</v>
      </c>
      <c r="D35" s="70"/>
      <c r="F35" s="70"/>
      <c r="G35" s="70"/>
      <c r="H35" s="71"/>
      <c r="I35" s="62"/>
      <c r="J35" s="45"/>
      <c r="K35" s="45"/>
      <c r="L35" s="45"/>
    </row>
    <row r="36" spans="1:12">
      <c r="A36" s="45"/>
      <c r="B36" s="65" t="s">
        <v>167</v>
      </c>
      <c r="C36" s="61">
        <f>A124854430J_Latest</f>
        <v>29.751000000000001</v>
      </c>
      <c r="D36" s="45"/>
      <c r="F36" s="45"/>
      <c r="G36" s="45"/>
      <c r="H36" s="45"/>
      <c r="I36" s="72"/>
      <c r="J36" s="45"/>
      <c r="K36" s="45"/>
      <c r="L36" s="45"/>
    </row>
    <row r="37" spans="1:12">
      <c r="A37" s="30"/>
      <c r="B37" s="65" t="s">
        <v>168</v>
      </c>
      <c r="C37" s="61">
        <f>A124854518A_Latest</f>
        <v>0</v>
      </c>
      <c r="D37" s="45"/>
      <c r="F37" s="45"/>
      <c r="G37" s="45"/>
      <c r="H37" s="45"/>
      <c r="I37" s="72"/>
      <c r="J37" s="45"/>
      <c r="K37" s="45"/>
      <c r="L37" s="45"/>
    </row>
    <row r="38" spans="1:12" ht="15" customHeight="1">
      <c r="B38" s="65"/>
      <c r="C38" s="61"/>
    </row>
    <row r="39" spans="1:12" ht="15" customHeight="1">
      <c r="B39" s="60" t="s">
        <v>170</v>
      </c>
      <c r="C39" s="61">
        <f>A124854302R_Latest</f>
        <v>1521.9079999999999</v>
      </c>
    </row>
    <row r="40" spans="1:12" ht="15" customHeight="1">
      <c r="B40" s="65" t="s">
        <v>165</v>
      </c>
      <c r="C40" s="61">
        <f>A124854502J_Latest</f>
        <v>305.74</v>
      </c>
    </row>
    <row r="41" spans="1:12" ht="15" customHeight="1">
      <c r="B41" s="65" t="s">
        <v>166</v>
      </c>
      <c r="C41" s="61">
        <f>A124854506T_Latest</f>
        <v>14.413</v>
      </c>
    </row>
    <row r="42" spans="1:12" ht="15" customHeight="1">
      <c r="B42" s="65" t="s">
        <v>167</v>
      </c>
      <c r="C42" s="61">
        <f>A124854306X_Latest</f>
        <v>1193.4780000000001</v>
      </c>
    </row>
    <row r="43" spans="1:12" ht="15" customHeight="1">
      <c r="B43" s="65" t="s">
        <v>168</v>
      </c>
      <c r="C43" s="61">
        <f>A124854382A_Latest</f>
        <v>8.2780000000000005</v>
      </c>
    </row>
    <row r="44" spans="1:12" ht="15" customHeight="1">
      <c r="B44" s="65"/>
      <c r="C44" s="61"/>
    </row>
    <row r="45" spans="1:12" ht="15" customHeight="1">
      <c r="B45" s="73" t="s">
        <v>171</v>
      </c>
      <c r="C45" s="61">
        <f>A124854434T_Latest</f>
        <v>100.05500000000001</v>
      </c>
    </row>
    <row r="46" spans="1:12" ht="15" customHeight="1">
      <c r="B46" s="74" t="s">
        <v>165</v>
      </c>
      <c r="C46" s="61">
        <f>A124854522T_Latest</f>
        <v>38.511000000000003</v>
      </c>
    </row>
    <row r="47" spans="1:12" ht="15" customHeight="1">
      <c r="B47" s="74" t="s">
        <v>166</v>
      </c>
      <c r="C47" s="61">
        <f>A124854310R_Latest</f>
        <v>2.1920000000000002</v>
      </c>
    </row>
    <row r="48" spans="1:12" ht="15" customHeight="1">
      <c r="B48" s="74" t="s">
        <v>167</v>
      </c>
      <c r="C48" s="61">
        <f>A124854470A_Latest</f>
        <v>15.894</v>
      </c>
    </row>
    <row r="49" spans="2:3" ht="15" customHeight="1">
      <c r="B49" s="65" t="s">
        <v>168</v>
      </c>
      <c r="C49" s="61">
        <f>A124854474K_Latest</f>
        <v>43.459000000000003</v>
      </c>
    </row>
    <row r="50" spans="2:3" ht="15" customHeight="1">
      <c r="B50" s="75"/>
      <c r="C50" s="61"/>
    </row>
    <row r="51" spans="2:3" ht="15" customHeight="1">
      <c r="B51" s="76" t="s">
        <v>172</v>
      </c>
      <c r="C51" s="61">
        <f>A124854350J_Latest</f>
        <v>6080.08</v>
      </c>
    </row>
    <row r="52" spans="2:3" ht="15" customHeight="1">
      <c r="B52" s="65" t="s">
        <v>165</v>
      </c>
      <c r="C52" s="61">
        <f>A124854314X_Latest</f>
        <v>3862.9090000000001</v>
      </c>
    </row>
    <row r="53" spans="2:3" ht="15" customHeight="1">
      <c r="B53" s="65" t="s">
        <v>166</v>
      </c>
      <c r="C53" s="61">
        <f>A124854386K_Latest</f>
        <v>131.29599999999999</v>
      </c>
    </row>
    <row r="54" spans="2:3" ht="15" customHeight="1">
      <c r="B54" s="65" t="s">
        <v>167</v>
      </c>
      <c r="C54" s="61">
        <f>A124854342J_Latest</f>
        <v>2022.046</v>
      </c>
    </row>
    <row r="55" spans="2:3" ht="15" customHeight="1">
      <c r="B55" s="65" t="s">
        <v>168</v>
      </c>
      <c r="C55" s="61">
        <f>A124854390A_Latest</f>
        <v>63.83</v>
      </c>
    </row>
    <row r="56" spans="2:3" ht="15" customHeight="1">
      <c r="B56" s="65"/>
    </row>
    <row r="57" spans="2:3" ht="15" customHeight="1">
      <c r="B57" s="86" t="s">
        <v>173</v>
      </c>
      <c r="C57" s="86"/>
    </row>
    <row r="58" spans="2:3" ht="15" customHeight="1">
      <c r="B58" s="77"/>
      <c r="C58" s="77"/>
    </row>
    <row r="59" spans="2:3" ht="15" customHeight="1">
      <c r="B59" s="60" t="s">
        <v>174</v>
      </c>
      <c r="C59" s="61">
        <f>A124854354T_Latest</f>
        <v>607.27499999999998</v>
      </c>
    </row>
    <row r="60" spans="2:3" ht="15" customHeight="1">
      <c r="B60" s="65" t="s">
        <v>175</v>
      </c>
      <c r="C60" s="61">
        <f>A124854394K_Latest</f>
        <v>470.05500000000001</v>
      </c>
    </row>
    <row r="61" spans="2:3" ht="15" customHeight="1">
      <c r="B61" s="65" t="s">
        <v>176</v>
      </c>
      <c r="C61" s="61">
        <f>A124854438A_Latest</f>
        <v>137.22</v>
      </c>
    </row>
    <row r="62" spans="2:3" ht="15" customHeight="1">
      <c r="B62" s="65"/>
      <c r="C62" s="61"/>
    </row>
    <row r="63" spans="2:3" ht="15" customHeight="1">
      <c r="B63" s="60" t="s">
        <v>177</v>
      </c>
      <c r="C63" s="61">
        <f>A124854398V_Latest</f>
        <v>54.185000000000002</v>
      </c>
    </row>
    <row r="64" spans="2:3" ht="15" customHeight="1">
      <c r="B64" s="65" t="s">
        <v>175</v>
      </c>
      <c r="C64" s="61">
        <f>A124854358A_Latest</f>
        <v>42.790999999999997</v>
      </c>
    </row>
    <row r="65" spans="2:3" ht="15" customHeight="1">
      <c r="B65" s="65" t="s">
        <v>176</v>
      </c>
      <c r="C65" s="61">
        <f>A124854478V_Latest</f>
        <v>11.395</v>
      </c>
    </row>
    <row r="66" spans="2:3" ht="15" customHeight="1">
      <c r="B66" s="65"/>
      <c r="C66" s="61"/>
    </row>
    <row r="67" spans="2:3" ht="15" customHeight="1">
      <c r="B67" s="60" t="s">
        <v>178</v>
      </c>
      <c r="C67" s="61">
        <f>A124854442T_Latest</f>
        <v>426.11900000000003</v>
      </c>
    </row>
    <row r="68" spans="2:3" ht="15" customHeight="1">
      <c r="B68" s="65" t="s">
        <v>175</v>
      </c>
      <c r="C68" s="61">
        <f>A124854446A_Latest</f>
        <v>355.66300000000001</v>
      </c>
    </row>
    <row r="69" spans="2:3" ht="15" customHeight="1">
      <c r="B69" s="65" t="s">
        <v>176</v>
      </c>
      <c r="C69" s="61">
        <f>A124854526A_Latest</f>
        <v>70.454999999999998</v>
      </c>
    </row>
    <row r="70" spans="2:3" ht="15" customHeight="1">
      <c r="B70" s="65"/>
      <c r="C70" s="61"/>
    </row>
    <row r="71" spans="2:3" ht="15" customHeight="1">
      <c r="B71" s="60" t="s">
        <v>179</v>
      </c>
      <c r="C71" s="61">
        <f>A124854318J_Latest</f>
        <v>8.0050000000000008</v>
      </c>
    </row>
    <row r="72" spans="2:3" ht="15" customHeight="1">
      <c r="B72" s="65" t="s">
        <v>175</v>
      </c>
      <c r="C72" s="61">
        <f>A124854402X_Latest</f>
        <v>6.3040000000000003</v>
      </c>
    </row>
    <row r="73" spans="2:3" ht="15" customHeight="1">
      <c r="B73" s="65" t="s">
        <v>176</v>
      </c>
      <c r="C73" s="61">
        <f>A124854346T_Latest</f>
        <v>1.7</v>
      </c>
    </row>
    <row r="74" spans="2:3" ht="15" customHeight="1">
      <c r="B74" s="65"/>
      <c r="C74" s="61"/>
    </row>
    <row r="75" spans="2:3" ht="15" customHeight="1">
      <c r="B75" s="76" t="s">
        <v>180</v>
      </c>
      <c r="C75" s="61">
        <f>A124854450T_Latest</f>
        <v>1095.5830000000001</v>
      </c>
    </row>
    <row r="76" spans="2:3" ht="15" customHeight="1">
      <c r="B76" s="65" t="s">
        <v>175</v>
      </c>
      <c r="C76" s="61">
        <f>A124854454A_Latest</f>
        <v>874.81299999999999</v>
      </c>
    </row>
    <row r="77" spans="2:3" ht="15" customHeight="1">
      <c r="B77" s="65" t="s">
        <v>176</v>
      </c>
      <c r="C77" s="61">
        <f>A124854362T_Latest</f>
        <v>220.77</v>
      </c>
    </row>
    <row r="78" spans="2:3" ht="15" customHeight="1">
      <c r="B78" s="68"/>
      <c r="C78" s="68"/>
    </row>
    <row r="79" spans="2:3" ht="15" customHeight="1">
      <c r="B79" s="86" t="s">
        <v>181</v>
      </c>
      <c r="C79" s="86"/>
    </row>
    <row r="80" spans="2:3" ht="15" customHeight="1">
      <c r="B80" s="53"/>
      <c r="C80" s="53"/>
    </row>
    <row r="81" spans="2:3" ht="15" customHeight="1">
      <c r="B81" s="78" t="s">
        <v>182</v>
      </c>
      <c r="C81" s="61">
        <f>A124854322X_Latest</f>
        <v>110.664</v>
      </c>
    </row>
    <row r="82" spans="2:3" ht="15" customHeight="1">
      <c r="B82" s="65" t="s">
        <v>174</v>
      </c>
      <c r="C82" s="61">
        <f>A124854530T_Latest</f>
        <v>68.012</v>
      </c>
    </row>
    <row r="83" spans="2:3" ht="15" customHeight="1">
      <c r="B83" s="65" t="s">
        <v>177</v>
      </c>
      <c r="C83" s="61">
        <f>A124854406J_Latest</f>
        <v>4.9660000000000002</v>
      </c>
    </row>
    <row r="84" spans="2:3" ht="15" customHeight="1">
      <c r="B84" s="65" t="s">
        <v>178</v>
      </c>
      <c r="C84" s="61">
        <f>A124854482K_Latest</f>
        <v>35.93</v>
      </c>
    </row>
    <row r="85" spans="2:3" ht="15" customHeight="1">
      <c r="B85" s="74" t="s">
        <v>183</v>
      </c>
      <c r="C85" s="61">
        <f>A124854534A_Latest</f>
        <v>1.756</v>
      </c>
    </row>
    <row r="87" spans="2:3" ht="15" customHeight="1">
      <c r="B87" s="86" t="s">
        <v>184</v>
      </c>
      <c r="C87" s="86"/>
    </row>
    <row r="88" spans="2:3" ht="15" customHeight="1">
      <c r="B88" s="53"/>
      <c r="C88" s="53"/>
    </row>
    <row r="89" spans="2:3" ht="15" customHeight="1">
      <c r="B89" s="60" t="s">
        <v>185</v>
      </c>
    </row>
    <row r="90" spans="2:3" ht="15" customHeight="1">
      <c r="B90" s="65" t="s">
        <v>186</v>
      </c>
      <c r="C90" s="61">
        <f>A124854326J_Latest</f>
        <v>100.05500000000001</v>
      </c>
    </row>
    <row r="91" spans="2:3" ht="15" customHeight="1">
      <c r="B91" s="65" t="s">
        <v>187</v>
      </c>
      <c r="C91" s="61">
        <f>A124854366A_Latest</f>
        <v>63.83</v>
      </c>
    </row>
    <row r="92" spans="2:3" ht="15" customHeight="1">
      <c r="B92" s="65" t="s">
        <v>188</v>
      </c>
      <c r="C92" s="61">
        <f>A124854458K_Latest</f>
        <v>76.968000000000004</v>
      </c>
    </row>
    <row r="93" spans="2:3" ht="15" customHeight="1">
      <c r="B93" s="65" t="s">
        <v>189</v>
      </c>
      <c r="C93" s="61">
        <f>A124854370T_Latest</f>
        <v>43.459000000000003</v>
      </c>
    </row>
    <row r="94" spans="2:3" ht="15" customHeight="1">
      <c r="B94" s="60" t="s">
        <v>190</v>
      </c>
      <c r="C94" s="61">
        <f>A124854510J_Latest</f>
        <v>8.0050000000000008</v>
      </c>
    </row>
    <row r="95" spans="2:3" ht="15" customHeight="1">
      <c r="B95" s="60" t="s">
        <v>191</v>
      </c>
      <c r="C95" s="61">
        <f>A124854330X_Latest</f>
        <v>1.756</v>
      </c>
    </row>
    <row r="96" spans="2:3" ht="15" customHeight="1">
      <c r="B96" s="68"/>
      <c r="C96" s="68"/>
    </row>
    <row r="97" spans="2:3" ht="15" customHeight="1">
      <c r="B97" s="79" t="s">
        <v>192</v>
      </c>
      <c r="C97" s="79"/>
    </row>
  </sheetData>
  <mergeCells count="8">
    <mergeCell ref="B79:C79"/>
    <mergeCell ref="B87:C87"/>
    <mergeCell ref="B5:L5"/>
    <mergeCell ref="B6:L6"/>
    <mergeCell ref="A8:H8"/>
    <mergeCell ref="B11:C11"/>
    <mergeCell ref="B25:C25"/>
    <mergeCell ref="B57:C57"/>
  </mergeCells>
  <hyperlinks>
    <hyperlink ref="B97" r:id="rId1" display="© Commonwealth of Australia 2011" xr:uid="{97E24544-D1EB-4B2C-A9EA-10ECCCA9B37E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F131-C9AA-4124-A228-A868F4EBE16F}">
  <sheetPr>
    <pageSetUpPr fitToPage="1"/>
  </sheetPr>
  <dimension ref="A1:L97"/>
  <sheetViews>
    <sheetView zoomScaleNormal="100" workbookViewId="0">
      <pane ySplit="10" topLeftCell="A11" activePane="bottomLeft" state="frozen"/>
      <selection activeCell="B61" sqref="B61"/>
      <selection pane="bottomLeft" activeCell="B7" sqref="B7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132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87" t="str">
        <f>Contents!B5</f>
        <v>6224.0.55.001 Labour Force Status of Families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5.95" customHeight="1">
      <c r="A6" s="31"/>
      <c r="B6" s="88" t="str">
        <f>Contents!B6</f>
        <v>Table 3. Labour force characteristics of families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9" t="str">
        <f>Contents!C12</f>
        <v>Table 3.2 - Time Series IDs</v>
      </c>
      <c r="B8" s="89"/>
      <c r="C8" s="89"/>
      <c r="D8" s="89"/>
      <c r="E8" s="89"/>
      <c r="F8" s="89"/>
      <c r="G8" s="89"/>
      <c r="H8" s="89"/>
      <c r="I8" s="34"/>
      <c r="J8" s="35"/>
      <c r="K8" s="36"/>
      <c r="L8" s="36"/>
    </row>
    <row r="9" spans="1:12">
      <c r="A9" s="37"/>
      <c r="B9" s="38"/>
      <c r="C9" s="39">
        <v>44348</v>
      </c>
      <c r="D9" s="40"/>
      <c r="E9" s="40"/>
      <c r="F9" s="41"/>
      <c r="G9" s="42"/>
      <c r="H9" s="43"/>
      <c r="I9" s="44"/>
      <c r="J9" s="45"/>
      <c r="K9" s="45"/>
      <c r="L9" s="45"/>
    </row>
    <row r="10" spans="1:12">
      <c r="A10" s="37"/>
      <c r="B10" s="46"/>
      <c r="C10" s="47"/>
      <c r="D10" s="48"/>
      <c r="E10" s="48"/>
      <c r="F10" s="49"/>
      <c r="G10" s="50"/>
      <c r="H10" s="50"/>
      <c r="I10" s="50"/>
      <c r="J10" s="45"/>
      <c r="K10" s="45"/>
      <c r="L10" s="45"/>
    </row>
    <row r="11" spans="1:12" ht="15" customHeight="1">
      <c r="A11" s="51"/>
      <c r="B11" s="86" t="s">
        <v>157</v>
      </c>
      <c r="C11" s="86"/>
      <c r="D11" s="48"/>
      <c r="E11" s="48"/>
      <c r="F11" s="49"/>
      <c r="G11" s="50"/>
      <c r="H11" s="50"/>
      <c r="I11" s="50"/>
      <c r="J11" s="45"/>
      <c r="K11" s="45"/>
      <c r="L11" s="45"/>
    </row>
    <row r="12" spans="1:12">
      <c r="A12" s="52"/>
      <c r="B12" s="53"/>
      <c r="C12" s="54"/>
      <c r="D12" s="55"/>
      <c r="E12" s="58"/>
    </row>
    <row r="13" spans="1:12">
      <c r="A13" s="59"/>
      <c r="B13" s="60" t="s">
        <v>158</v>
      </c>
      <c r="C13" s="19" t="s">
        <v>72</v>
      </c>
      <c r="E13" s="64"/>
    </row>
    <row r="14" spans="1:12">
      <c r="A14" s="59"/>
      <c r="B14" s="65" t="s">
        <v>159</v>
      </c>
      <c r="C14" s="19" t="s">
        <v>73</v>
      </c>
      <c r="E14" s="67"/>
    </row>
    <row r="15" spans="1:12">
      <c r="A15" s="59"/>
      <c r="B15" s="65" t="s">
        <v>160</v>
      </c>
      <c r="C15" s="19" t="s">
        <v>74</v>
      </c>
      <c r="E15" s="45"/>
    </row>
    <row r="16" spans="1:12">
      <c r="A16" s="59"/>
      <c r="B16" s="65"/>
      <c r="C16" s="80"/>
      <c r="E16" s="45"/>
    </row>
    <row r="17" spans="1:5" ht="15" customHeight="1">
      <c r="A17" s="59"/>
      <c r="B17" s="60" t="s">
        <v>161</v>
      </c>
      <c r="C17" s="19" t="s">
        <v>75</v>
      </c>
      <c r="E17" s="45"/>
    </row>
    <row r="18" spans="1:5">
      <c r="A18" s="59"/>
      <c r="B18" s="65" t="s">
        <v>159</v>
      </c>
      <c r="C18" s="19" t="s">
        <v>76</v>
      </c>
      <c r="E18" s="45"/>
    </row>
    <row r="19" spans="1:5">
      <c r="A19" s="59"/>
      <c r="B19" s="65" t="s">
        <v>160</v>
      </c>
      <c r="C19" s="19" t="s">
        <v>77</v>
      </c>
      <c r="E19" s="45"/>
    </row>
    <row r="20" spans="1:5">
      <c r="A20" s="59"/>
      <c r="B20" s="60"/>
      <c r="C20" s="80"/>
      <c r="E20" s="45"/>
    </row>
    <row r="21" spans="1:5">
      <c r="A21" s="59"/>
      <c r="B21" s="60" t="s">
        <v>162</v>
      </c>
      <c r="C21" s="19" t="s">
        <v>78</v>
      </c>
      <c r="E21" s="45"/>
    </row>
    <row r="22" spans="1:5">
      <c r="A22" s="59"/>
      <c r="B22" s="65" t="s">
        <v>159</v>
      </c>
      <c r="C22" s="19" t="s">
        <v>79</v>
      </c>
      <c r="E22" s="45"/>
    </row>
    <row r="23" spans="1:5">
      <c r="A23" s="59"/>
      <c r="B23" s="65" t="s">
        <v>160</v>
      </c>
      <c r="C23" s="19" t="s">
        <v>80</v>
      </c>
      <c r="E23" s="45"/>
    </row>
    <row r="24" spans="1:5">
      <c r="A24" s="59"/>
      <c r="B24" s="68"/>
      <c r="C24" s="68"/>
      <c r="E24" s="45"/>
    </row>
    <row r="25" spans="1:5">
      <c r="A25" s="59"/>
      <c r="B25" s="86" t="s">
        <v>163</v>
      </c>
      <c r="C25" s="86"/>
      <c r="E25" s="66"/>
    </row>
    <row r="26" spans="1:5">
      <c r="A26" s="59"/>
      <c r="B26" s="53"/>
      <c r="C26" s="53"/>
      <c r="E26" s="66"/>
    </row>
    <row r="27" spans="1:5">
      <c r="A27" s="59"/>
      <c r="B27" s="60" t="s">
        <v>164</v>
      </c>
      <c r="C27" s="19" t="s">
        <v>86</v>
      </c>
      <c r="E27" s="66"/>
    </row>
    <row r="28" spans="1:5">
      <c r="A28" s="59"/>
      <c r="B28" s="65" t="s">
        <v>165</v>
      </c>
      <c r="C28" s="19" t="s">
        <v>87</v>
      </c>
      <c r="E28" s="66"/>
    </row>
    <row r="29" spans="1:5">
      <c r="A29" s="59"/>
      <c r="B29" s="65" t="s">
        <v>166</v>
      </c>
      <c r="C29" s="19" t="s">
        <v>88</v>
      </c>
      <c r="E29" s="66"/>
    </row>
    <row r="30" spans="1:5">
      <c r="A30" s="59"/>
      <c r="B30" s="65" t="s">
        <v>167</v>
      </c>
      <c r="C30" s="19" t="s">
        <v>89</v>
      </c>
      <c r="E30" s="66"/>
    </row>
    <row r="31" spans="1:5">
      <c r="A31" s="59"/>
      <c r="B31" s="65" t="s">
        <v>168</v>
      </c>
      <c r="C31" s="19" t="s">
        <v>90</v>
      </c>
      <c r="E31" s="66"/>
    </row>
    <row r="32" spans="1:5">
      <c r="A32" s="59"/>
      <c r="B32" s="65"/>
      <c r="C32" s="80"/>
      <c r="E32" s="66"/>
    </row>
    <row r="33" spans="1:5" ht="15" customHeight="1">
      <c r="A33" s="59"/>
      <c r="B33" s="60" t="s">
        <v>169</v>
      </c>
      <c r="C33" s="19" t="s">
        <v>91</v>
      </c>
      <c r="E33" s="66"/>
    </row>
    <row r="34" spans="1:5">
      <c r="A34" s="59"/>
      <c r="B34" s="65" t="s">
        <v>165</v>
      </c>
      <c r="C34" s="19" t="s">
        <v>92</v>
      </c>
      <c r="E34" s="66"/>
    </row>
    <row r="35" spans="1:5">
      <c r="A35" s="69"/>
      <c r="B35" s="65" t="s">
        <v>166</v>
      </c>
      <c r="C35" s="19" t="s">
        <v>93</v>
      </c>
      <c r="E35" s="45"/>
    </row>
    <row r="36" spans="1:5">
      <c r="A36" s="45"/>
      <c r="B36" s="65" t="s">
        <v>167</v>
      </c>
      <c r="C36" s="19" t="s">
        <v>94</v>
      </c>
      <c r="E36" s="45"/>
    </row>
    <row r="37" spans="1:5">
      <c r="A37" s="30"/>
      <c r="B37" s="65" t="s">
        <v>168</v>
      </c>
      <c r="C37" s="19" t="s">
        <v>95</v>
      </c>
      <c r="E37" s="45"/>
    </row>
    <row r="38" spans="1:5" ht="15" customHeight="1">
      <c r="B38" s="65"/>
      <c r="C38" s="80"/>
    </row>
    <row r="39" spans="1:5" ht="15" customHeight="1">
      <c r="B39" s="60" t="s">
        <v>170</v>
      </c>
      <c r="C39" s="19" t="s">
        <v>96</v>
      </c>
    </row>
    <row r="40" spans="1:5" ht="15" customHeight="1">
      <c r="B40" s="65" t="s">
        <v>165</v>
      </c>
      <c r="C40" s="19" t="s">
        <v>97</v>
      </c>
    </row>
    <row r="41" spans="1:5" ht="15" customHeight="1">
      <c r="B41" s="65" t="s">
        <v>166</v>
      </c>
      <c r="C41" s="19" t="s">
        <v>98</v>
      </c>
    </row>
    <row r="42" spans="1:5" ht="15" customHeight="1">
      <c r="B42" s="65" t="s">
        <v>167</v>
      </c>
      <c r="C42" s="19" t="s">
        <v>99</v>
      </c>
    </row>
    <row r="43" spans="1:5" ht="15" customHeight="1">
      <c r="B43" s="65" t="s">
        <v>168</v>
      </c>
      <c r="C43" s="19" t="s">
        <v>100</v>
      </c>
    </row>
    <row r="44" spans="1:5" ht="15" customHeight="1">
      <c r="B44" s="65"/>
      <c r="C44" s="80"/>
    </row>
    <row r="45" spans="1:5" ht="15" customHeight="1">
      <c r="B45" s="73" t="s">
        <v>171</v>
      </c>
      <c r="C45" s="19" t="s">
        <v>101</v>
      </c>
    </row>
    <row r="46" spans="1:5" ht="15" customHeight="1">
      <c r="B46" s="74" t="s">
        <v>165</v>
      </c>
      <c r="C46" s="19" t="s">
        <v>102</v>
      </c>
    </row>
    <row r="47" spans="1:5" ht="15" customHeight="1">
      <c r="B47" s="74" t="s">
        <v>166</v>
      </c>
      <c r="C47" s="19" t="s">
        <v>103</v>
      </c>
    </row>
    <row r="48" spans="1:5" ht="15" customHeight="1">
      <c r="B48" s="74" t="s">
        <v>167</v>
      </c>
      <c r="C48" s="19" t="s">
        <v>104</v>
      </c>
    </row>
    <row r="49" spans="2:3" ht="15" customHeight="1">
      <c r="B49" s="65" t="s">
        <v>168</v>
      </c>
      <c r="C49" s="19" t="s">
        <v>105</v>
      </c>
    </row>
    <row r="50" spans="2:3" ht="15" customHeight="1">
      <c r="B50" s="75"/>
    </row>
    <row r="51" spans="2:3" ht="15" customHeight="1">
      <c r="B51" s="76" t="s">
        <v>172</v>
      </c>
      <c r="C51" s="19" t="s">
        <v>81</v>
      </c>
    </row>
    <row r="52" spans="2:3" ht="15" customHeight="1">
      <c r="B52" s="65" t="s">
        <v>165</v>
      </c>
      <c r="C52" s="19" t="s">
        <v>82</v>
      </c>
    </row>
    <row r="53" spans="2:3" ht="15" customHeight="1">
      <c r="B53" s="65" t="s">
        <v>166</v>
      </c>
      <c r="C53" s="19" t="s">
        <v>83</v>
      </c>
    </row>
    <row r="54" spans="2:3" ht="15" customHeight="1">
      <c r="B54" s="65" t="s">
        <v>167</v>
      </c>
      <c r="C54" s="19" t="s">
        <v>84</v>
      </c>
    </row>
    <row r="55" spans="2:3" ht="15" customHeight="1">
      <c r="B55" s="65" t="s">
        <v>168</v>
      </c>
      <c r="C55" s="19" t="s">
        <v>85</v>
      </c>
    </row>
    <row r="56" spans="2:3" ht="15" customHeight="1">
      <c r="B56" s="65"/>
    </row>
    <row r="57" spans="2:3" ht="15" customHeight="1">
      <c r="B57" s="86" t="s">
        <v>173</v>
      </c>
      <c r="C57" s="86"/>
    </row>
    <row r="58" spans="2:3" ht="15" customHeight="1">
      <c r="B58" s="77"/>
      <c r="C58" s="77"/>
    </row>
    <row r="59" spans="2:3" ht="15" customHeight="1">
      <c r="B59" s="60" t="s">
        <v>174</v>
      </c>
      <c r="C59" s="19" t="s">
        <v>109</v>
      </c>
    </row>
    <row r="60" spans="2:3" ht="15" customHeight="1">
      <c r="B60" s="65" t="s">
        <v>175</v>
      </c>
      <c r="C60" s="19" t="s">
        <v>110</v>
      </c>
    </row>
    <row r="61" spans="2:3" ht="15" customHeight="1">
      <c r="B61" s="65" t="s">
        <v>176</v>
      </c>
      <c r="C61" s="19" t="s">
        <v>111</v>
      </c>
    </row>
    <row r="62" spans="2:3" ht="15" customHeight="1">
      <c r="B62" s="65"/>
    </row>
    <row r="63" spans="2:3" ht="15" customHeight="1">
      <c r="B63" s="60" t="s">
        <v>177</v>
      </c>
      <c r="C63" s="19" t="s">
        <v>112</v>
      </c>
    </row>
    <row r="64" spans="2:3" ht="15" customHeight="1">
      <c r="B64" s="65" t="s">
        <v>175</v>
      </c>
      <c r="C64" s="19" t="s">
        <v>113</v>
      </c>
    </row>
    <row r="65" spans="2:3" ht="15" customHeight="1">
      <c r="B65" s="65" t="s">
        <v>176</v>
      </c>
      <c r="C65" s="19" t="s">
        <v>114</v>
      </c>
    </row>
    <row r="66" spans="2:3" ht="15" customHeight="1">
      <c r="B66" s="65"/>
    </row>
    <row r="67" spans="2:3" ht="15" customHeight="1">
      <c r="B67" s="60" t="s">
        <v>178</v>
      </c>
      <c r="C67" s="19" t="s">
        <v>115</v>
      </c>
    </row>
    <row r="68" spans="2:3" ht="15" customHeight="1">
      <c r="B68" s="65" t="s">
        <v>175</v>
      </c>
      <c r="C68" s="19" t="s">
        <v>116</v>
      </c>
    </row>
    <row r="69" spans="2:3" ht="15" customHeight="1">
      <c r="B69" s="65" t="s">
        <v>176</v>
      </c>
      <c r="C69" s="19" t="s">
        <v>117</v>
      </c>
    </row>
    <row r="70" spans="2:3" ht="15" customHeight="1">
      <c r="B70" s="65"/>
    </row>
    <row r="71" spans="2:3" ht="15" customHeight="1">
      <c r="B71" s="60" t="s">
        <v>179</v>
      </c>
      <c r="C71" s="19" t="s">
        <v>118</v>
      </c>
    </row>
    <row r="72" spans="2:3" ht="15" customHeight="1">
      <c r="B72" s="65" t="s">
        <v>175</v>
      </c>
      <c r="C72" s="19" t="s">
        <v>119</v>
      </c>
    </row>
    <row r="73" spans="2:3" ht="15" customHeight="1">
      <c r="B73" s="65" t="s">
        <v>176</v>
      </c>
      <c r="C73" s="19" t="s">
        <v>120</v>
      </c>
    </row>
    <row r="74" spans="2:3" ht="15" customHeight="1">
      <c r="B74" s="65"/>
    </row>
    <row r="75" spans="2:3" ht="15" customHeight="1">
      <c r="B75" s="76" t="s">
        <v>180</v>
      </c>
      <c r="C75" s="19" t="s">
        <v>106</v>
      </c>
    </row>
    <row r="76" spans="2:3" ht="15" customHeight="1">
      <c r="B76" s="65" t="s">
        <v>175</v>
      </c>
      <c r="C76" s="19" t="s">
        <v>107</v>
      </c>
    </row>
    <row r="77" spans="2:3" ht="15" customHeight="1">
      <c r="B77" s="65" t="s">
        <v>176</v>
      </c>
      <c r="C77" s="19" t="s">
        <v>108</v>
      </c>
    </row>
    <row r="78" spans="2:3" ht="15" customHeight="1">
      <c r="B78" s="68"/>
      <c r="C78" s="68"/>
    </row>
    <row r="79" spans="2:3" ht="15" customHeight="1">
      <c r="B79" s="86" t="s">
        <v>181</v>
      </c>
      <c r="C79" s="86"/>
    </row>
    <row r="80" spans="2:3" ht="15" customHeight="1">
      <c r="B80" s="53"/>
      <c r="C80" s="53"/>
    </row>
    <row r="81" spans="2:3" ht="15" customHeight="1">
      <c r="B81" s="78" t="s">
        <v>182</v>
      </c>
      <c r="C81" s="19" t="s">
        <v>121</v>
      </c>
    </row>
    <row r="82" spans="2:3" ht="15" customHeight="1">
      <c r="B82" s="65" t="s">
        <v>174</v>
      </c>
      <c r="C82" s="19" t="s">
        <v>122</v>
      </c>
    </row>
    <row r="83" spans="2:3" ht="15" customHeight="1">
      <c r="B83" s="65" t="s">
        <v>177</v>
      </c>
      <c r="C83" s="19" t="s">
        <v>123</v>
      </c>
    </row>
    <row r="84" spans="2:3" ht="15" customHeight="1">
      <c r="B84" s="65" t="s">
        <v>178</v>
      </c>
      <c r="C84" s="19" t="s">
        <v>124</v>
      </c>
    </row>
    <row r="85" spans="2:3" ht="15" customHeight="1">
      <c r="B85" s="74" t="s">
        <v>183</v>
      </c>
      <c r="C85" s="19" t="s">
        <v>125</v>
      </c>
    </row>
    <row r="87" spans="2:3" ht="15" customHeight="1">
      <c r="B87" s="86" t="s">
        <v>184</v>
      </c>
      <c r="C87" s="86"/>
    </row>
    <row r="88" spans="2:3" ht="15" customHeight="1">
      <c r="B88" s="53"/>
      <c r="C88" s="53"/>
    </row>
    <row r="89" spans="2:3" ht="15" customHeight="1">
      <c r="B89" s="60" t="s">
        <v>185</v>
      </c>
    </row>
    <row r="90" spans="2:3" ht="15" customHeight="1">
      <c r="B90" s="65" t="s">
        <v>186</v>
      </c>
      <c r="C90" s="19" t="s">
        <v>126</v>
      </c>
    </row>
    <row r="91" spans="2:3" ht="15" customHeight="1">
      <c r="B91" s="65" t="s">
        <v>187</v>
      </c>
      <c r="C91" s="19" t="s">
        <v>127</v>
      </c>
    </row>
    <row r="92" spans="2:3" ht="15" customHeight="1">
      <c r="B92" s="65" t="s">
        <v>188</v>
      </c>
      <c r="C92" s="19" t="s">
        <v>128</v>
      </c>
    </row>
    <row r="93" spans="2:3" ht="15" customHeight="1">
      <c r="B93" s="65" t="s">
        <v>189</v>
      </c>
      <c r="C93" s="19" t="s">
        <v>129</v>
      </c>
    </row>
    <row r="94" spans="2:3" ht="15" customHeight="1">
      <c r="B94" s="60" t="s">
        <v>190</v>
      </c>
      <c r="C94" s="19" t="s">
        <v>130</v>
      </c>
    </row>
    <row r="95" spans="2:3" ht="15" customHeight="1">
      <c r="B95" s="60" t="s">
        <v>191</v>
      </c>
      <c r="C95" s="19" t="s">
        <v>131</v>
      </c>
    </row>
    <row r="96" spans="2:3" ht="15" customHeight="1">
      <c r="B96" s="68"/>
      <c r="C96" s="68"/>
    </row>
    <row r="97" spans="2:3" ht="15" customHeight="1">
      <c r="B97" s="79" t="s">
        <v>192</v>
      </c>
      <c r="C97" s="79"/>
    </row>
  </sheetData>
  <mergeCells count="8">
    <mergeCell ref="B79:C79"/>
    <mergeCell ref="B87:C87"/>
    <mergeCell ref="B5:L5"/>
    <mergeCell ref="B6:L6"/>
    <mergeCell ref="A8:H8"/>
    <mergeCell ref="B11:C11"/>
    <mergeCell ref="B25:C25"/>
    <mergeCell ref="B57:C57"/>
  </mergeCells>
  <hyperlinks>
    <hyperlink ref="B97" r:id="rId1" display="© Commonwealth of Australia 2011" xr:uid="{6C331509-EFA3-4D0C-8EC8-C7FCAB1CA910}"/>
    <hyperlink ref="C13" location="A124854486V" display="A124854486V" xr:uid="{AF3B9536-5F9E-48EE-8DBF-80D99BEAF0C1}"/>
    <hyperlink ref="C14" location="A124854410X" display="A124854410X" xr:uid="{C3E04609-B6C5-4CFF-B55F-61D999A6DB1B}"/>
    <hyperlink ref="C15" location="A124854490K" display="A124854490K" xr:uid="{A890A3F9-6A60-474A-94B1-9A46C2261A35}"/>
    <hyperlink ref="C17" location="A124854494V" display="A124854494V" xr:uid="{8A4A25AA-71A0-4144-908F-8C6F6A1F28FC}"/>
    <hyperlink ref="C18" location="A124854414J" display="A124854414J" xr:uid="{80F04537-5B17-4539-B124-A7A44ABACC44}"/>
    <hyperlink ref="C19" location="A124854418T" display="A124854418T" xr:uid="{D586BD38-7A13-409A-9435-4C1709ABDECD}"/>
    <hyperlink ref="C21" location="A124854462A" display="A124854462A" xr:uid="{06AB8824-06FA-44D5-B193-13B19F98C7D7}"/>
    <hyperlink ref="C22" location="A124854374A" display="A124854374A" xr:uid="{0CA1DF56-B94F-4357-AFA9-396E7969EA9B}"/>
    <hyperlink ref="C23" location="A124854498C" display="A124854498C" xr:uid="{96103FD8-FC2B-4707-A087-D81FCBD79EEC}"/>
    <hyperlink ref="C27" location="A124854466K" display="A124854466K" xr:uid="{F2ABA5CD-68D5-4F68-9E57-C36B11F8AD8F}"/>
    <hyperlink ref="C28" location="A124854514T" display="A124854514T" xr:uid="{CE717A87-80CC-44C2-8CD6-B5E66681935C}"/>
    <hyperlink ref="C29" location="A124854378K" display="A124854378K" xr:uid="{70022F6B-75FA-43DA-8A34-406531C996AB}"/>
    <hyperlink ref="C30" location="A124854298K" display="A124854298K" xr:uid="{05A0EBC6-EE46-4140-90D8-B4C064C271E1}"/>
    <hyperlink ref="C31" location="A124854334J" display="A124854334J" xr:uid="{7EE0598C-78EB-4ECB-929D-E925ECD96725}"/>
    <hyperlink ref="C33" location="A124854422J" display="A124854422J" xr:uid="{D8C85219-80CE-48AA-B7BC-128D1A614F88}"/>
    <hyperlink ref="C34" location="A124854338T" display="A124854338T" xr:uid="{8809FD43-9096-4D4A-9329-FF36DD03A0C0}"/>
    <hyperlink ref="C35" location="A124854426T" display="A124854426T" xr:uid="{370E08E3-94B6-4C38-BC3C-D641F5DB3EA7}"/>
    <hyperlink ref="C36" location="A124854430J" display="A124854430J" xr:uid="{F03BE398-7D41-4A2D-A2F1-859514C645E5}"/>
    <hyperlink ref="C37" location="A124854518A" display="A124854518A" xr:uid="{D6E8895C-66EB-48C0-921C-C0C652EE83D7}"/>
    <hyperlink ref="C39" location="A124854302R" display="A124854302R" xr:uid="{84CCF5A8-7120-4D61-8F3E-9FC6B5D09D48}"/>
    <hyperlink ref="C40" location="A124854502J" display="A124854502J" xr:uid="{D8813787-0E5D-4206-8118-54DC79BC8D22}"/>
    <hyperlink ref="C41" location="A124854506T" display="A124854506T" xr:uid="{3BC832F7-7D1C-4194-BD67-29FA9D9A8561}"/>
    <hyperlink ref="C42" location="A124854306X" display="A124854306X" xr:uid="{068A4C25-9441-4239-B162-493CC8D7C195}"/>
    <hyperlink ref="C43" location="A124854382A" display="A124854382A" xr:uid="{149A75EC-CB77-4586-AEE7-6D86D01C88FE}"/>
    <hyperlink ref="C45" location="A124854434T" display="A124854434T" xr:uid="{FED47ADD-8020-444D-98C9-88ED63F6B0E8}"/>
    <hyperlink ref="C46" location="A124854522T" display="A124854522T" xr:uid="{7B951100-7750-4BAE-9254-AA47BD9B90E6}"/>
    <hyperlink ref="C47" location="A124854310R" display="A124854310R" xr:uid="{78068010-27E5-4CA6-9D63-51AF01898B56}"/>
    <hyperlink ref="C48" location="A124854470A" display="A124854470A" xr:uid="{57741F84-128B-497C-8ECC-BC3E68E7C20D}"/>
    <hyperlink ref="C49" location="A124854474K" display="A124854474K" xr:uid="{F0EAA244-AC35-4672-8EEF-9CD7D9E76E7A}"/>
    <hyperlink ref="C51" location="A124854350J" display="A124854350J" xr:uid="{E7B0456C-C8B0-4E69-8B47-A41C5CAD554D}"/>
    <hyperlink ref="C52" location="A124854314X" display="A124854314X" xr:uid="{41F21FAC-840A-454E-AE80-49F445B4B85C}"/>
    <hyperlink ref="C53" location="A124854386K" display="A124854386K" xr:uid="{2873C1C5-8D27-48CB-BC34-670210BB11B6}"/>
    <hyperlink ref="C54" location="A124854342J" display="A124854342J" xr:uid="{143825BF-840D-40F0-A71B-ABCCCC8616E7}"/>
    <hyperlink ref="C55" location="A124854390A" display="A124854390A" xr:uid="{7B928628-230B-4AE5-AEEE-68020BAAA5C3}"/>
    <hyperlink ref="C59" location="A124854354T" display="A124854354T" xr:uid="{BE700F7B-7C31-4295-B035-91FC378F9A45}"/>
    <hyperlink ref="C60" location="A124854394K" display="A124854394K" xr:uid="{31B0B79A-431F-4E87-A31C-15B2103A51F7}"/>
    <hyperlink ref="C61" location="A124854438A" display="A124854438A" xr:uid="{E4E450B7-FFDD-4FD4-9461-332AC87FD02C}"/>
    <hyperlink ref="C63" location="A124854398V" display="A124854398V" xr:uid="{6AE36657-D1D8-43BA-B742-CC46433EF581}"/>
    <hyperlink ref="C64" location="A124854358A" display="A124854358A" xr:uid="{7CEE3BA5-FDE2-4E29-A4D3-D08F52C59B8C}"/>
    <hyperlink ref="C65" location="A124854478V" display="A124854478V" xr:uid="{8BAB5C33-BD35-4E0C-8553-C179E4FCEA93}"/>
    <hyperlink ref="C67" location="A124854442T" display="A124854442T" xr:uid="{1A86F8DD-873F-4678-AA7A-5FCA6B7884EE}"/>
    <hyperlink ref="C68" location="A124854446A" display="A124854446A" xr:uid="{5D4DFE8B-E62D-4396-8F79-94D6577004EA}"/>
    <hyperlink ref="C69" location="A124854526A" display="A124854526A" xr:uid="{FF5380E1-468A-46AC-AA27-A6B507D4DEBB}"/>
    <hyperlink ref="C71" location="A124854318J" display="A124854318J" xr:uid="{4A2996A8-FA8D-40C7-BA6B-C76A3A01F728}"/>
    <hyperlink ref="C72" location="A124854402X" display="A124854402X" xr:uid="{4DB19C1F-00D4-4825-8201-3423B33303C4}"/>
    <hyperlink ref="C73" location="A124854346T" display="A124854346T" xr:uid="{56ADCFBE-F680-4833-9DF2-BE334989E2F7}"/>
    <hyperlink ref="C75" location="A124854450T" display="A124854450T" xr:uid="{E7A11C6F-81E9-4C8A-BF7C-C5575B9E5718}"/>
    <hyperlink ref="C76" location="A124854454A" display="A124854454A" xr:uid="{1DF64212-19FA-483F-AB79-2B00F943D633}"/>
    <hyperlink ref="C77" location="A124854362T" display="A124854362T" xr:uid="{2072662F-A856-4179-81E5-C3421E72FD85}"/>
    <hyperlink ref="C81" location="A124854322X" display="A124854322X" xr:uid="{DDDF56E4-4BEA-4E8F-9F51-FB1987E89F1D}"/>
    <hyperlink ref="C82" location="A124854530T" display="A124854530T" xr:uid="{9A3D4AD3-534C-4604-88ED-CDBEBFBF40E1}"/>
    <hyperlink ref="C83" location="A124854406J" display="A124854406J" xr:uid="{2C4CD394-10D4-4FB2-B6B0-4A06AF5FA5FC}"/>
    <hyperlink ref="C84" location="A124854482K" display="A124854482K" xr:uid="{3FC97447-019B-487D-826C-2CC45C63033C}"/>
    <hyperlink ref="C85" location="A124854534A" display="A124854534A" xr:uid="{567525F6-6C3A-4BD6-AA24-318E62D47E78}"/>
    <hyperlink ref="C90" location="A124854326J" display="A124854326J" xr:uid="{B70BB3E2-AB29-45B2-8358-1BE215E92C2B}"/>
    <hyperlink ref="C91" location="A124854366A" display="A124854366A" xr:uid="{98124516-72A3-4AAC-A893-615A61F50372}"/>
    <hyperlink ref="C92" location="A124854458K" display="A124854458K" xr:uid="{D26021A1-5991-44BF-862B-364EED7F80F3}"/>
    <hyperlink ref="C93" location="A124854370T" display="A124854370T" xr:uid="{C7EBC9E2-F224-4A1D-8B74-7DF35D05836A}"/>
    <hyperlink ref="C94" location="A124854510J" display="A124854510J" xr:uid="{D9C4FE2C-EE3F-45D7-866A-794F23303C7E}"/>
    <hyperlink ref="C95" location="A124854330X" display="A124854330X" xr:uid="{FD763E4F-0822-46E4-B687-AA9AB5A197AB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3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0.42578125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132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133</v>
      </c>
    </row>
    <row r="6" spans="1:13" ht="15.75" customHeight="1">
      <c r="B6" s="82" t="s">
        <v>134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8" spans="1:13" ht="15">
      <c r="D8" s="16" t="s">
        <v>136</v>
      </c>
    </row>
    <row r="9" spans="1:13" s="17" customFormat="1"/>
    <row r="10" spans="1:13" ht="22.5" customHeight="1">
      <c r="A10" s="18" t="s">
        <v>137</v>
      </c>
      <c r="B10" s="18"/>
      <c r="C10" s="18"/>
      <c r="D10" s="18" t="s">
        <v>61</v>
      </c>
      <c r="E10" s="18" t="s">
        <v>68</v>
      </c>
      <c r="F10" s="18" t="s">
        <v>65</v>
      </c>
      <c r="G10" s="18" t="s">
        <v>66</v>
      </c>
      <c r="H10" s="18" t="s">
        <v>138</v>
      </c>
      <c r="I10" s="18" t="s">
        <v>60</v>
      </c>
      <c r="J10" s="18" t="s">
        <v>62</v>
      </c>
      <c r="K10" s="18" t="s">
        <v>139</v>
      </c>
      <c r="L10" s="18" t="s">
        <v>64</v>
      </c>
    </row>
    <row r="12" spans="1:13">
      <c r="A12" s="11" t="s">
        <v>0</v>
      </c>
      <c r="D12" s="11" t="s">
        <v>70</v>
      </c>
      <c r="E12" s="19" t="s">
        <v>72</v>
      </c>
      <c r="F12" s="10">
        <v>39965</v>
      </c>
      <c r="G12" s="10">
        <v>44348</v>
      </c>
      <c r="H12" s="11">
        <v>20</v>
      </c>
      <c r="I12" s="20" t="s">
        <v>69</v>
      </c>
      <c r="J12" s="11" t="s">
        <v>71</v>
      </c>
      <c r="K12" s="11" t="s">
        <v>141</v>
      </c>
      <c r="L12" s="11" t="s">
        <v>142</v>
      </c>
    </row>
    <row r="13" spans="1:13">
      <c r="A13" s="11" t="s">
        <v>1</v>
      </c>
      <c r="D13" s="11" t="s">
        <v>70</v>
      </c>
      <c r="E13" s="19" t="s">
        <v>73</v>
      </c>
      <c r="F13" s="10">
        <v>39965</v>
      </c>
      <c r="G13" s="10">
        <v>44348</v>
      </c>
      <c r="H13" s="11">
        <v>20</v>
      </c>
      <c r="I13" s="20" t="s">
        <v>69</v>
      </c>
      <c r="J13" s="11" t="s">
        <v>71</v>
      </c>
      <c r="K13" s="11" t="s">
        <v>141</v>
      </c>
      <c r="L13" s="11" t="s">
        <v>142</v>
      </c>
    </row>
    <row r="14" spans="1:13">
      <c r="A14" s="11" t="s">
        <v>2</v>
      </c>
      <c r="D14" s="11" t="s">
        <v>70</v>
      </c>
      <c r="E14" s="19" t="s">
        <v>74</v>
      </c>
      <c r="F14" s="10">
        <v>39965</v>
      </c>
      <c r="G14" s="10">
        <v>44348</v>
      </c>
      <c r="H14" s="11">
        <v>20</v>
      </c>
      <c r="I14" s="20" t="s">
        <v>69</v>
      </c>
      <c r="J14" s="11" t="s">
        <v>71</v>
      </c>
      <c r="K14" s="11" t="s">
        <v>141</v>
      </c>
      <c r="L14" s="11" t="s">
        <v>142</v>
      </c>
    </row>
    <row r="15" spans="1:13">
      <c r="A15" s="11" t="s">
        <v>3</v>
      </c>
      <c r="D15" s="11" t="s">
        <v>70</v>
      </c>
      <c r="E15" s="19" t="s">
        <v>75</v>
      </c>
      <c r="F15" s="10">
        <v>39965</v>
      </c>
      <c r="G15" s="10">
        <v>44348</v>
      </c>
      <c r="H15" s="11">
        <v>20</v>
      </c>
      <c r="I15" s="20" t="s">
        <v>69</v>
      </c>
      <c r="J15" s="11" t="s">
        <v>71</v>
      </c>
      <c r="K15" s="11" t="s">
        <v>141</v>
      </c>
      <c r="L15" s="11" t="s">
        <v>142</v>
      </c>
    </row>
    <row r="16" spans="1:13">
      <c r="A16" s="11" t="s">
        <v>4</v>
      </c>
      <c r="D16" s="11" t="s">
        <v>70</v>
      </c>
      <c r="E16" s="19" t="s">
        <v>76</v>
      </c>
      <c r="F16" s="10">
        <v>39965</v>
      </c>
      <c r="G16" s="10">
        <v>44348</v>
      </c>
      <c r="H16" s="11">
        <v>20</v>
      </c>
      <c r="I16" s="20" t="s">
        <v>69</v>
      </c>
      <c r="J16" s="11" t="s">
        <v>71</v>
      </c>
      <c r="K16" s="11" t="s">
        <v>141</v>
      </c>
      <c r="L16" s="11" t="s">
        <v>142</v>
      </c>
    </row>
    <row r="17" spans="1:12">
      <c r="A17" s="11" t="s">
        <v>5</v>
      </c>
      <c r="D17" s="11" t="s">
        <v>70</v>
      </c>
      <c r="E17" s="19" t="s">
        <v>77</v>
      </c>
      <c r="F17" s="10">
        <v>39965</v>
      </c>
      <c r="G17" s="10">
        <v>44348</v>
      </c>
      <c r="H17" s="11">
        <v>20</v>
      </c>
      <c r="I17" s="20" t="s">
        <v>69</v>
      </c>
      <c r="J17" s="11" t="s">
        <v>71</v>
      </c>
      <c r="K17" s="11" t="s">
        <v>141</v>
      </c>
      <c r="L17" s="11" t="s">
        <v>142</v>
      </c>
    </row>
    <row r="18" spans="1:12">
      <c r="A18" s="11" t="s">
        <v>6</v>
      </c>
      <c r="D18" s="11" t="s">
        <v>70</v>
      </c>
      <c r="E18" s="19" t="s">
        <v>78</v>
      </c>
      <c r="F18" s="10">
        <v>39965</v>
      </c>
      <c r="G18" s="10">
        <v>44348</v>
      </c>
      <c r="H18" s="11">
        <v>20</v>
      </c>
      <c r="I18" s="20" t="s">
        <v>69</v>
      </c>
      <c r="J18" s="11" t="s">
        <v>71</v>
      </c>
      <c r="K18" s="11" t="s">
        <v>141</v>
      </c>
      <c r="L18" s="11" t="s">
        <v>142</v>
      </c>
    </row>
    <row r="19" spans="1:12">
      <c r="A19" s="11" t="s">
        <v>7</v>
      </c>
      <c r="D19" s="11" t="s">
        <v>70</v>
      </c>
      <c r="E19" s="19" t="s">
        <v>79</v>
      </c>
      <c r="F19" s="10">
        <v>39965</v>
      </c>
      <c r="G19" s="10">
        <v>44348</v>
      </c>
      <c r="H19" s="11">
        <v>20</v>
      </c>
      <c r="I19" s="20" t="s">
        <v>69</v>
      </c>
      <c r="J19" s="11" t="s">
        <v>71</v>
      </c>
      <c r="K19" s="11" t="s">
        <v>141</v>
      </c>
      <c r="L19" s="11" t="s">
        <v>142</v>
      </c>
    </row>
    <row r="20" spans="1:12">
      <c r="A20" s="11" t="s">
        <v>8</v>
      </c>
      <c r="D20" s="11" t="s">
        <v>70</v>
      </c>
      <c r="E20" s="19" t="s">
        <v>80</v>
      </c>
      <c r="F20" s="10">
        <v>39965</v>
      </c>
      <c r="G20" s="10">
        <v>44348</v>
      </c>
      <c r="H20" s="11">
        <v>20</v>
      </c>
      <c r="I20" s="20" t="s">
        <v>69</v>
      </c>
      <c r="J20" s="11" t="s">
        <v>71</v>
      </c>
      <c r="K20" s="11" t="s">
        <v>141</v>
      </c>
      <c r="L20" s="11" t="s">
        <v>142</v>
      </c>
    </row>
    <row r="21" spans="1:12">
      <c r="A21" s="11" t="s">
        <v>9</v>
      </c>
      <c r="D21" s="11" t="s">
        <v>70</v>
      </c>
      <c r="E21" s="19" t="s">
        <v>81</v>
      </c>
      <c r="F21" s="10">
        <v>39965</v>
      </c>
      <c r="G21" s="10">
        <v>44348</v>
      </c>
      <c r="H21" s="11">
        <v>20</v>
      </c>
      <c r="I21" s="20" t="s">
        <v>69</v>
      </c>
      <c r="J21" s="11" t="s">
        <v>71</v>
      </c>
      <c r="K21" s="11" t="s">
        <v>141</v>
      </c>
      <c r="L21" s="11" t="s">
        <v>142</v>
      </c>
    </row>
    <row r="22" spans="1:12">
      <c r="A22" s="11" t="s">
        <v>10</v>
      </c>
      <c r="D22" s="11" t="s">
        <v>70</v>
      </c>
      <c r="E22" s="19" t="s">
        <v>82</v>
      </c>
      <c r="F22" s="10">
        <v>39965</v>
      </c>
      <c r="G22" s="10">
        <v>44348</v>
      </c>
      <c r="H22" s="11">
        <v>20</v>
      </c>
      <c r="I22" s="20" t="s">
        <v>69</v>
      </c>
      <c r="J22" s="11" t="s">
        <v>71</v>
      </c>
      <c r="K22" s="11" t="s">
        <v>141</v>
      </c>
      <c r="L22" s="11" t="s">
        <v>142</v>
      </c>
    </row>
    <row r="23" spans="1:12">
      <c r="A23" s="11" t="s">
        <v>11</v>
      </c>
      <c r="D23" s="11" t="s">
        <v>70</v>
      </c>
      <c r="E23" s="19" t="s">
        <v>83</v>
      </c>
      <c r="F23" s="10">
        <v>39965</v>
      </c>
      <c r="G23" s="10">
        <v>44348</v>
      </c>
      <c r="H23" s="11">
        <v>20</v>
      </c>
      <c r="I23" s="20" t="s">
        <v>69</v>
      </c>
      <c r="J23" s="11" t="s">
        <v>71</v>
      </c>
      <c r="K23" s="11" t="s">
        <v>141</v>
      </c>
      <c r="L23" s="11" t="s">
        <v>142</v>
      </c>
    </row>
    <row r="24" spans="1:12">
      <c r="A24" s="11" t="s">
        <v>12</v>
      </c>
      <c r="D24" s="11" t="s">
        <v>70</v>
      </c>
      <c r="E24" s="19" t="s">
        <v>84</v>
      </c>
      <c r="F24" s="10">
        <v>39965</v>
      </c>
      <c r="G24" s="10">
        <v>44348</v>
      </c>
      <c r="H24" s="11">
        <v>20</v>
      </c>
      <c r="I24" s="20" t="s">
        <v>69</v>
      </c>
      <c r="J24" s="11" t="s">
        <v>71</v>
      </c>
      <c r="K24" s="11" t="s">
        <v>141</v>
      </c>
      <c r="L24" s="11" t="s">
        <v>142</v>
      </c>
    </row>
    <row r="25" spans="1:12">
      <c r="A25" s="11" t="s">
        <v>13</v>
      </c>
      <c r="D25" s="11" t="s">
        <v>70</v>
      </c>
      <c r="E25" s="19" t="s">
        <v>85</v>
      </c>
      <c r="F25" s="10">
        <v>39965</v>
      </c>
      <c r="G25" s="10">
        <v>44348</v>
      </c>
      <c r="H25" s="11">
        <v>20</v>
      </c>
      <c r="I25" s="20" t="s">
        <v>69</v>
      </c>
      <c r="J25" s="11" t="s">
        <v>71</v>
      </c>
      <c r="K25" s="11" t="s">
        <v>141</v>
      </c>
      <c r="L25" s="11" t="s">
        <v>142</v>
      </c>
    </row>
    <row r="26" spans="1:12">
      <c r="A26" s="11" t="s">
        <v>14</v>
      </c>
      <c r="D26" s="11" t="s">
        <v>70</v>
      </c>
      <c r="E26" s="19" t="s">
        <v>86</v>
      </c>
      <c r="F26" s="10">
        <v>39965</v>
      </c>
      <c r="G26" s="10">
        <v>44348</v>
      </c>
      <c r="H26" s="11">
        <v>20</v>
      </c>
      <c r="I26" s="20" t="s">
        <v>69</v>
      </c>
      <c r="J26" s="11" t="s">
        <v>71</v>
      </c>
      <c r="K26" s="11" t="s">
        <v>141</v>
      </c>
      <c r="L26" s="11" t="s">
        <v>142</v>
      </c>
    </row>
    <row r="27" spans="1:12">
      <c r="A27" s="11" t="s">
        <v>15</v>
      </c>
      <c r="D27" s="11" t="s">
        <v>70</v>
      </c>
      <c r="E27" s="19" t="s">
        <v>87</v>
      </c>
      <c r="F27" s="10">
        <v>39965</v>
      </c>
      <c r="G27" s="10">
        <v>44348</v>
      </c>
      <c r="H27" s="11">
        <v>20</v>
      </c>
      <c r="I27" s="20" t="s">
        <v>69</v>
      </c>
      <c r="J27" s="11" t="s">
        <v>71</v>
      </c>
      <c r="K27" s="11" t="s">
        <v>141</v>
      </c>
      <c r="L27" s="11" t="s">
        <v>142</v>
      </c>
    </row>
    <row r="28" spans="1:12">
      <c r="A28" s="11" t="s">
        <v>16</v>
      </c>
      <c r="D28" s="11" t="s">
        <v>70</v>
      </c>
      <c r="E28" s="19" t="s">
        <v>88</v>
      </c>
      <c r="F28" s="10">
        <v>39965</v>
      </c>
      <c r="G28" s="10">
        <v>44348</v>
      </c>
      <c r="H28" s="11">
        <v>20</v>
      </c>
      <c r="I28" s="20" t="s">
        <v>69</v>
      </c>
      <c r="J28" s="11" t="s">
        <v>71</v>
      </c>
      <c r="K28" s="11" t="s">
        <v>141</v>
      </c>
      <c r="L28" s="11" t="s">
        <v>142</v>
      </c>
    </row>
    <row r="29" spans="1:12">
      <c r="A29" s="11" t="s">
        <v>17</v>
      </c>
      <c r="D29" s="11" t="s">
        <v>70</v>
      </c>
      <c r="E29" s="19" t="s">
        <v>89</v>
      </c>
      <c r="F29" s="10">
        <v>39965</v>
      </c>
      <c r="G29" s="10">
        <v>44348</v>
      </c>
      <c r="H29" s="11">
        <v>20</v>
      </c>
      <c r="I29" s="20" t="s">
        <v>69</v>
      </c>
      <c r="J29" s="11" t="s">
        <v>71</v>
      </c>
      <c r="K29" s="11" t="s">
        <v>141</v>
      </c>
      <c r="L29" s="11" t="s">
        <v>142</v>
      </c>
    </row>
    <row r="30" spans="1:12">
      <c r="A30" s="11" t="s">
        <v>18</v>
      </c>
      <c r="D30" s="11" t="s">
        <v>70</v>
      </c>
      <c r="E30" s="19" t="s">
        <v>90</v>
      </c>
      <c r="F30" s="10">
        <v>39965</v>
      </c>
      <c r="G30" s="10">
        <v>44348</v>
      </c>
      <c r="H30" s="11">
        <v>20</v>
      </c>
      <c r="I30" s="20" t="s">
        <v>69</v>
      </c>
      <c r="J30" s="11" t="s">
        <v>71</v>
      </c>
      <c r="K30" s="11" t="s">
        <v>141</v>
      </c>
      <c r="L30" s="11" t="s">
        <v>142</v>
      </c>
    </row>
    <row r="31" spans="1:12">
      <c r="A31" s="11" t="s">
        <v>19</v>
      </c>
      <c r="D31" s="11" t="s">
        <v>70</v>
      </c>
      <c r="E31" s="19" t="s">
        <v>91</v>
      </c>
      <c r="F31" s="10">
        <v>39965</v>
      </c>
      <c r="G31" s="10">
        <v>44348</v>
      </c>
      <c r="H31" s="11">
        <v>20</v>
      </c>
      <c r="I31" s="20" t="s">
        <v>69</v>
      </c>
      <c r="J31" s="11" t="s">
        <v>71</v>
      </c>
      <c r="K31" s="11" t="s">
        <v>141</v>
      </c>
      <c r="L31" s="11" t="s">
        <v>142</v>
      </c>
    </row>
    <row r="32" spans="1:12">
      <c r="A32" s="11" t="s">
        <v>20</v>
      </c>
      <c r="D32" s="11" t="s">
        <v>70</v>
      </c>
      <c r="E32" s="19" t="s">
        <v>92</v>
      </c>
      <c r="F32" s="10">
        <v>39965</v>
      </c>
      <c r="G32" s="10">
        <v>44348</v>
      </c>
      <c r="H32" s="11">
        <v>20</v>
      </c>
      <c r="I32" s="20" t="s">
        <v>69</v>
      </c>
      <c r="J32" s="11" t="s">
        <v>71</v>
      </c>
      <c r="K32" s="11" t="s">
        <v>141</v>
      </c>
      <c r="L32" s="11" t="s">
        <v>142</v>
      </c>
    </row>
    <row r="33" spans="1:12">
      <c r="A33" s="11" t="s">
        <v>21</v>
      </c>
      <c r="D33" s="11" t="s">
        <v>70</v>
      </c>
      <c r="E33" s="19" t="s">
        <v>93</v>
      </c>
      <c r="F33" s="10">
        <v>39965</v>
      </c>
      <c r="G33" s="10">
        <v>44348</v>
      </c>
      <c r="H33" s="11">
        <v>20</v>
      </c>
      <c r="I33" s="20" t="s">
        <v>69</v>
      </c>
      <c r="J33" s="11" t="s">
        <v>71</v>
      </c>
      <c r="K33" s="11" t="s">
        <v>141</v>
      </c>
      <c r="L33" s="11" t="s">
        <v>142</v>
      </c>
    </row>
    <row r="34" spans="1:12">
      <c r="A34" s="11" t="s">
        <v>22</v>
      </c>
      <c r="D34" s="11" t="s">
        <v>70</v>
      </c>
      <c r="E34" s="19" t="s">
        <v>94</v>
      </c>
      <c r="F34" s="10">
        <v>39965</v>
      </c>
      <c r="G34" s="10">
        <v>44348</v>
      </c>
      <c r="H34" s="11">
        <v>20</v>
      </c>
      <c r="I34" s="20" t="s">
        <v>69</v>
      </c>
      <c r="J34" s="11" t="s">
        <v>71</v>
      </c>
      <c r="K34" s="11" t="s">
        <v>141</v>
      </c>
      <c r="L34" s="11" t="s">
        <v>142</v>
      </c>
    </row>
    <row r="35" spans="1:12">
      <c r="A35" s="11" t="s">
        <v>23</v>
      </c>
      <c r="D35" s="11" t="s">
        <v>70</v>
      </c>
      <c r="E35" s="19" t="s">
        <v>95</v>
      </c>
      <c r="F35" s="10">
        <v>39965</v>
      </c>
      <c r="G35" s="10">
        <v>44348</v>
      </c>
      <c r="H35" s="11">
        <v>20</v>
      </c>
      <c r="I35" s="20" t="s">
        <v>69</v>
      </c>
      <c r="J35" s="11" t="s">
        <v>71</v>
      </c>
      <c r="K35" s="11" t="s">
        <v>141</v>
      </c>
      <c r="L35" s="11" t="s">
        <v>142</v>
      </c>
    </row>
    <row r="36" spans="1:12">
      <c r="A36" s="11" t="s">
        <v>24</v>
      </c>
      <c r="D36" s="11" t="s">
        <v>70</v>
      </c>
      <c r="E36" s="19" t="s">
        <v>96</v>
      </c>
      <c r="F36" s="10">
        <v>39965</v>
      </c>
      <c r="G36" s="10">
        <v>44348</v>
      </c>
      <c r="H36" s="11">
        <v>20</v>
      </c>
      <c r="I36" s="20" t="s">
        <v>69</v>
      </c>
      <c r="J36" s="11" t="s">
        <v>71</v>
      </c>
      <c r="K36" s="11" t="s">
        <v>141</v>
      </c>
      <c r="L36" s="11" t="s">
        <v>142</v>
      </c>
    </row>
    <row r="37" spans="1:12">
      <c r="A37" s="11" t="s">
        <v>25</v>
      </c>
      <c r="D37" s="11" t="s">
        <v>70</v>
      </c>
      <c r="E37" s="19" t="s">
        <v>97</v>
      </c>
      <c r="F37" s="10">
        <v>39965</v>
      </c>
      <c r="G37" s="10">
        <v>44348</v>
      </c>
      <c r="H37" s="11">
        <v>20</v>
      </c>
      <c r="I37" s="20" t="s">
        <v>69</v>
      </c>
      <c r="J37" s="11" t="s">
        <v>71</v>
      </c>
      <c r="K37" s="11" t="s">
        <v>141</v>
      </c>
      <c r="L37" s="11" t="s">
        <v>142</v>
      </c>
    </row>
    <row r="38" spans="1:12">
      <c r="A38" s="11" t="s">
        <v>26</v>
      </c>
      <c r="D38" s="11" t="s">
        <v>70</v>
      </c>
      <c r="E38" s="19" t="s">
        <v>98</v>
      </c>
      <c r="F38" s="10">
        <v>39965</v>
      </c>
      <c r="G38" s="10">
        <v>44348</v>
      </c>
      <c r="H38" s="11">
        <v>20</v>
      </c>
      <c r="I38" s="20" t="s">
        <v>69</v>
      </c>
      <c r="J38" s="11" t="s">
        <v>71</v>
      </c>
      <c r="K38" s="11" t="s">
        <v>141</v>
      </c>
      <c r="L38" s="11" t="s">
        <v>142</v>
      </c>
    </row>
    <row r="39" spans="1:12">
      <c r="A39" s="11" t="s">
        <v>27</v>
      </c>
      <c r="D39" s="11" t="s">
        <v>70</v>
      </c>
      <c r="E39" s="19" t="s">
        <v>99</v>
      </c>
      <c r="F39" s="10">
        <v>39965</v>
      </c>
      <c r="G39" s="10">
        <v>44348</v>
      </c>
      <c r="H39" s="11">
        <v>20</v>
      </c>
      <c r="I39" s="20" t="s">
        <v>69</v>
      </c>
      <c r="J39" s="11" t="s">
        <v>71</v>
      </c>
      <c r="K39" s="11" t="s">
        <v>141</v>
      </c>
      <c r="L39" s="11" t="s">
        <v>142</v>
      </c>
    </row>
    <row r="40" spans="1:12">
      <c r="A40" s="11" t="s">
        <v>28</v>
      </c>
      <c r="D40" s="11" t="s">
        <v>70</v>
      </c>
      <c r="E40" s="19" t="s">
        <v>100</v>
      </c>
      <c r="F40" s="10">
        <v>39965</v>
      </c>
      <c r="G40" s="10">
        <v>44348</v>
      </c>
      <c r="H40" s="11">
        <v>20</v>
      </c>
      <c r="I40" s="20" t="s">
        <v>69</v>
      </c>
      <c r="J40" s="11" t="s">
        <v>71</v>
      </c>
      <c r="K40" s="11" t="s">
        <v>141</v>
      </c>
      <c r="L40" s="11" t="s">
        <v>142</v>
      </c>
    </row>
    <row r="41" spans="1:12">
      <c r="A41" s="11" t="s">
        <v>29</v>
      </c>
      <c r="D41" s="11" t="s">
        <v>70</v>
      </c>
      <c r="E41" s="19" t="s">
        <v>101</v>
      </c>
      <c r="F41" s="10">
        <v>39965</v>
      </c>
      <c r="G41" s="10">
        <v>44348</v>
      </c>
      <c r="H41" s="11">
        <v>20</v>
      </c>
      <c r="I41" s="20" t="s">
        <v>69</v>
      </c>
      <c r="J41" s="11" t="s">
        <v>71</v>
      </c>
      <c r="K41" s="11" t="s">
        <v>141</v>
      </c>
      <c r="L41" s="11" t="s">
        <v>142</v>
      </c>
    </row>
    <row r="42" spans="1:12">
      <c r="A42" s="11" t="s">
        <v>30</v>
      </c>
      <c r="D42" s="11" t="s">
        <v>70</v>
      </c>
      <c r="E42" s="19" t="s">
        <v>102</v>
      </c>
      <c r="F42" s="10">
        <v>39965</v>
      </c>
      <c r="G42" s="10">
        <v>44348</v>
      </c>
      <c r="H42" s="11">
        <v>20</v>
      </c>
      <c r="I42" s="20" t="s">
        <v>69</v>
      </c>
      <c r="J42" s="11" t="s">
        <v>71</v>
      </c>
      <c r="K42" s="11" t="s">
        <v>141</v>
      </c>
      <c r="L42" s="11" t="s">
        <v>142</v>
      </c>
    </row>
    <row r="43" spans="1:12">
      <c r="A43" s="11" t="s">
        <v>31</v>
      </c>
      <c r="D43" s="11" t="s">
        <v>70</v>
      </c>
      <c r="E43" s="19" t="s">
        <v>103</v>
      </c>
      <c r="F43" s="10">
        <v>39965</v>
      </c>
      <c r="G43" s="10">
        <v>44348</v>
      </c>
      <c r="H43" s="11">
        <v>20</v>
      </c>
      <c r="I43" s="20" t="s">
        <v>69</v>
      </c>
      <c r="J43" s="11" t="s">
        <v>71</v>
      </c>
      <c r="K43" s="11" t="s">
        <v>141</v>
      </c>
      <c r="L43" s="11" t="s">
        <v>142</v>
      </c>
    </row>
    <row r="44" spans="1:12">
      <c r="A44" s="11" t="s">
        <v>32</v>
      </c>
      <c r="D44" s="11" t="s">
        <v>70</v>
      </c>
      <c r="E44" s="19" t="s">
        <v>104</v>
      </c>
      <c r="F44" s="10">
        <v>39965</v>
      </c>
      <c r="G44" s="10">
        <v>44348</v>
      </c>
      <c r="H44" s="11">
        <v>20</v>
      </c>
      <c r="I44" s="20" t="s">
        <v>69</v>
      </c>
      <c r="J44" s="11" t="s">
        <v>71</v>
      </c>
      <c r="K44" s="11" t="s">
        <v>141</v>
      </c>
      <c r="L44" s="11" t="s">
        <v>142</v>
      </c>
    </row>
    <row r="45" spans="1:12">
      <c r="A45" s="11" t="s">
        <v>33</v>
      </c>
      <c r="D45" s="11" t="s">
        <v>70</v>
      </c>
      <c r="E45" s="19" t="s">
        <v>105</v>
      </c>
      <c r="F45" s="10">
        <v>39965</v>
      </c>
      <c r="G45" s="10">
        <v>44348</v>
      </c>
      <c r="H45" s="11">
        <v>20</v>
      </c>
      <c r="I45" s="20" t="s">
        <v>69</v>
      </c>
      <c r="J45" s="11" t="s">
        <v>71</v>
      </c>
      <c r="K45" s="11" t="s">
        <v>141</v>
      </c>
      <c r="L45" s="11" t="s">
        <v>142</v>
      </c>
    </row>
    <row r="46" spans="1:12">
      <c r="A46" s="11" t="s">
        <v>34</v>
      </c>
      <c r="D46" s="11" t="s">
        <v>70</v>
      </c>
      <c r="E46" s="19" t="s">
        <v>106</v>
      </c>
      <c r="F46" s="10">
        <v>39965</v>
      </c>
      <c r="G46" s="10">
        <v>44348</v>
      </c>
      <c r="H46" s="11">
        <v>20</v>
      </c>
      <c r="I46" s="20" t="s">
        <v>69</v>
      </c>
      <c r="J46" s="11" t="s">
        <v>71</v>
      </c>
      <c r="K46" s="11" t="s">
        <v>141</v>
      </c>
      <c r="L46" s="11" t="s">
        <v>142</v>
      </c>
    </row>
    <row r="47" spans="1:12">
      <c r="A47" s="11" t="s">
        <v>35</v>
      </c>
      <c r="D47" s="11" t="s">
        <v>70</v>
      </c>
      <c r="E47" s="19" t="s">
        <v>107</v>
      </c>
      <c r="F47" s="10">
        <v>39965</v>
      </c>
      <c r="G47" s="10">
        <v>44348</v>
      </c>
      <c r="H47" s="11">
        <v>20</v>
      </c>
      <c r="I47" s="20" t="s">
        <v>69</v>
      </c>
      <c r="J47" s="11" t="s">
        <v>71</v>
      </c>
      <c r="K47" s="11" t="s">
        <v>141</v>
      </c>
      <c r="L47" s="11" t="s">
        <v>142</v>
      </c>
    </row>
    <row r="48" spans="1:12">
      <c r="A48" s="11" t="s">
        <v>36</v>
      </c>
      <c r="D48" s="11" t="s">
        <v>70</v>
      </c>
      <c r="E48" s="19" t="s">
        <v>108</v>
      </c>
      <c r="F48" s="10">
        <v>39965</v>
      </c>
      <c r="G48" s="10">
        <v>44348</v>
      </c>
      <c r="H48" s="11">
        <v>20</v>
      </c>
      <c r="I48" s="20" t="s">
        <v>69</v>
      </c>
      <c r="J48" s="11" t="s">
        <v>71</v>
      </c>
      <c r="K48" s="11" t="s">
        <v>141</v>
      </c>
      <c r="L48" s="11" t="s">
        <v>142</v>
      </c>
    </row>
    <row r="49" spans="1:12">
      <c r="A49" s="11" t="s">
        <v>37</v>
      </c>
      <c r="D49" s="11" t="s">
        <v>70</v>
      </c>
      <c r="E49" s="19" t="s">
        <v>109</v>
      </c>
      <c r="F49" s="10">
        <v>39965</v>
      </c>
      <c r="G49" s="10">
        <v>44348</v>
      </c>
      <c r="H49" s="11">
        <v>20</v>
      </c>
      <c r="I49" s="20" t="s">
        <v>69</v>
      </c>
      <c r="J49" s="11" t="s">
        <v>71</v>
      </c>
      <c r="K49" s="11" t="s">
        <v>141</v>
      </c>
      <c r="L49" s="11" t="s">
        <v>142</v>
      </c>
    </row>
    <row r="50" spans="1:12">
      <c r="A50" s="11" t="s">
        <v>38</v>
      </c>
      <c r="D50" s="11" t="s">
        <v>70</v>
      </c>
      <c r="E50" s="19" t="s">
        <v>110</v>
      </c>
      <c r="F50" s="10">
        <v>39965</v>
      </c>
      <c r="G50" s="10">
        <v>44348</v>
      </c>
      <c r="H50" s="11">
        <v>20</v>
      </c>
      <c r="I50" s="20" t="s">
        <v>69</v>
      </c>
      <c r="J50" s="11" t="s">
        <v>71</v>
      </c>
      <c r="K50" s="11" t="s">
        <v>141</v>
      </c>
      <c r="L50" s="11" t="s">
        <v>142</v>
      </c>
    </row>
    <row r="51" spans="1:12">
      <c r="A51" s="11" t="s">
        <v>39</v>
      </c>
      <c r="D51" s="11" t="s">
        <v>70</v>
      </c>
      <c r="E51" s="19" t="s">
        <v>111</v>
      </c>
      <c r="F51" s="10">
        <v>39965</v>
      </c>
      <c r="G51" s="10">
        <v>44348</v>
      </c>
      <c r="H51" s="11">
        <v>20</v>
      </c>
      <c r="I51" s="20" t="s">
        <v>69</v>
      </c>
      <c r="J51" s="11" t="s">
        <v>71</v>
      </c>
      <c r="K51" s="11" t="s">
        <v>141</v>
      </c>
      <c r="L51" s="11" t="s">
        <v>142</v>
      </c>
    </row>
    <row r="52" spans="1:12">
      <c r="A52" s="11" t="s">
        <v>40</v>
      </c>
      <c r="D52" s="11" t="s">
        <v>70</v>
      </c>
      <c r="E52" s="19" t="s">
        <v>112</v>
      </c>
      <c r="F52" s="10">
        <v>39965</v>
      </c>
      <c r="G52" s="10">
        <v>44348</v>
      </c>
      <c r="H52" s="11">
        <v>20</v>
      </c>
      <c r="I52" s="20" t="s">
        <v>69</v>
      </c>
      <c r="J52" s="11" t="s">
        <v>71</v>
      </c>
      <c r="K52" s="11" t="s">
        <v>141</v>
      </c>
      <c r="L52" s="11" t="s">
        <v>142</v>
      </c>
    </row>
    <row r="53" spans="1:12">
      <c r="A53" s="11" t="s">
        <v>41</v>
      </c>
      <c r="D53" s="11" t="s">
        <v>70</v>
      </c>
      <c r="E53" s="19" t="s">
        <v>113</v>
      </c>
      <c r="F53" s="10">
        <v>39965</v>
      </c>
      <c r="G53" s="10">
        <v>44348</v>
      </c>
      <c r="H53" s="11">
        <v>20</v>
      </c>
      <c r="I53" s="20" t="s">
        <v>69</v>
      </c>
      <c r="J53" s="11" t="s">
        <v>71</v>
      </c>
      <c r="K53" s="11" t="s">
        <v>141</v>
      </c>
      <c r="L53" s="11" t="s">
        <v>142</v>
      </c>
    </row>
    <row r="54" spans="1:12">
      <c r="A54" s="11" t="s">
        <v>42</v>
      </c>
      <c r="D54" s="11" t="s">
        <v>70</v>
      </c>
      <c r="E54" s="19" t="s">
        <v>114</v>
      </c>
      <c r="F54" s="10">
        <v>39965</v>
      </c>
      <c r="G54" s="10">
        <v>44348</v>
      </c>
      <c r="H54" s="11">
        <v>20</v>
      </c>
      <c r="I54" s="20" t="s">
        <v>69</v>
      </c>
      <c r="J54" s="11" t="s">
        <v>71</v>
      </c>
      <c r="K54" s="11" t="s">
        <v>141</v>
      </c>
      <c r="L54" s="11" t="s">
        <v>142</v>
      </c>
    </row>
    <row r="55" spans="1:12">
      <c r="A55" s="11" t="s">
        <v>43</v>
      </c>
      <c r="D55" s="11" t="s">
        <v>70</v>
      </c>
      <c r="E55" s="19" t="s">
        <v>115</v>
      </c>
      <c r="F55" s="10">
        <v>39965</v>
      </c>
      <c r="G55" s="10">
        <v>44348</v>
      </c>
      <c r="H55" s="11">
        <v>20</v>
      </c>
      <c r="I55" s="20" t="s">
        <v>69</v>
      </c>
      <c r="J55" s="11" t="s">
        <v>71</v>
      </c>
      <c r="K55" s="11" t="s">
        <v>141</v>
      </c>
      <c r="L55" s="11" t="s">
        <v>142</v>
      </c>
    </row>
    <row r="56" spans="1:12">
      <c r="A56" s="11" t="s">
        <v>44</v>
      </c>
      <c r="D56" s="11" t="s">
        <v>70</v>
      </c>
      <c r="E56" s="19" t="s">
        <v>116</v>
      </c>
      <c r="F56" s="10">
        <v>39965</v>
      </c>
      <c r="G56" s="10">
        <v>44348</v>
      </c>
      <c r="H56" s="11">
        <v>20</v>
      </c>
      <c r="I56" s="20" t="s">
        <v>69</v>
      </c>
      <c r="J56" s="11" t="s">
        <v>71</v>
      </c>
      <c r="K56" s="11" t="s">
        <v>141</v>
      </c>
      <c r="L56" s="11" t="s">
        <v>142</v>
      </c>
    </row>
    <row r="57" spans="1:12">
      <c r="A57" s="11" t="s">
        <v>45</v>
      </c>
      <c r="D57" s="11" t="s">
        <v>70</v>
      </c>
      <c r="E57" s="19" t="s">
        <v>117</v>
      </c>
      <c r="F57" s="10">
        <v>39965</v>
      </c>
      <c r="G57" s="10">
        <v>44348</v>
      </c>
      <c r="H57" s="11">
        <v>20</v>
      </c>
      <c r="I57" s="20" t="s">
        <v>69</v>
      </c>
      <c r="J57" s="11" t="s">
        <v>71</v>
      </c>
      <c r="K57" s="11" t="s">
        <v>141</v>
      </c>
      <c r="L57" s="11" t="s">
        <v>142</v>
      </c>
    </row>
    <row r="58" spans="1:12">
      <c r="A58" s="11" t="s">
        <v>46</v>
      </c>
      <c r="D58" s="11" t="s">
        <v>70</v>
      </c>
      <c r="E58" s="19" t="s">
        <v>118</v>
      </c>
      <c r="F58" s="10">
        <v>39965</v>
      </c>
      <c r="G58" s="10">
        <v>44348</v>
      </c>
      <c r="H58" s="11">
        <v>20</v>
      </c>
      <c r="I58" s="20" t="s">
        <v>69</v>
      </c>
      <c r="J58" s="11" t="s">
        <v>71</v>
      </c>
      <c r="K58" s="11" t="s">
        <v>141</v>
      </c>
      <c r="L58" s="11" t="s">
        <v>142</v>
      </c>
    </row>
    <row r="59" spans="1:12">
      <c r="A59" s="11" t="s">
        <v>47</v>
      </c>
      <c r="D59" s="11" t="s">
        <v>70</v>
      </c>
      <c r="E59" s="19" t="s">
        <v>119</v>
      </c>
      <c r="F59" s="10">
        <v>39965</v>
      </c>
      <c r="G59" s="10">
        <v>44348</v>
      </c>
      <c r="H59" s="11">
        <v>20</v>
      </c>
      <c r="I59" s="20" t="s">
        <v>69</v>
      </c>
      <c r="J59" s="11" t="s">
        <v>71</v>
      </c>
      <c r="K59" s="11" t="s">
        <v>141</v>
      </c>
      <c r="L59" s="11" t="s">
        <v>142</v>
      </c>
    </row>
    <row r="60" spans="1:12">
      <c r="A60" s="11" t="s">
        <v>48</v>
      </c>
      <c r="D60" s="11" t="s">
        <v>70</v>
      </c>
      <c r="E60" s="19" t="s">
        <v>120</v>
      </c>
      <c r="F60" s="10">
        <v>39965</v>
      </c>
      <c r="G60" s="10">
        <v>44348</v>
      </c>
      <c r="H60" s="11">
        <v>20</v>
      </c>
      <c r="I60" s="20" t="s">
        <v>69</v>
      </c>
      <c r="J60" s="11" t="s">
        <v>71</v>
      </c>
      <c r="K60" s="11" t="s">
        <v>141</v>
      </c>
      <c r="L60" s="11" t="s">
        <v>142</v>
      </c>
    </row>
    <row r="61" spans="1:12">
      <c r="A61" s="11" t="s">
        <v>49</v>
      </c>
      <c r="D61" s="11" t="s">
        <v>70</v>
      </c>
      <c r="E61" s="19" t="s">
        <v>121</v>
      </c>
      <c r="F61" s="10">
        <v>39965</v>
      </c>
      <c r="G61" s="10">
        <v>44348</v>
      </c>
      <c r="H61" s="11">
        <v>20</v>
      </c>
      <c r="I61" s="20" t="s">
        <v>69</v>
      </c>
      <c r="J61" s="11" t="s">
        <v>71</v>
      </c>
      <c r="K61" s="11" t="s">
        <v>141</v>
      </c>
      <c r="L61" s="11" t="s">
        <v>142</v>
      </c>
    </row>
    <row r="62" spans="1:12">
      <c r="A62" s="11" t="s">
        <v>50</v>
      </c>
      <c r="D62" s="11" t="s">
        <v>70</v>
      </c>
      <c r="E62" s="19" t="s">
        <v>122</v>
      </c>
      <c r="F62" s="10">
        <v>39965</v>
      </c>
      <c r="G62" s="10">
        <v>44348</v>
      </c>
      <c r="H62" s="11">
        <v>20</v>
      </c>
      <c r="I62" s="20" t="s">
        <v>69</v>
      </c>
      <c r="J62" s="11" t="s">
        <v>71</v>
      </c>
      <c r="K62" s="11" t="s">
        <v>141</v>
      </c>
      <c r="L62" s="11" t="s">
        <v>142</v>
      </c>
    </row>
    <row r="63" spans="1:12">
      <c r="A63" s="11" t="s">
        <v>51</v>
      </c>
      <c r="D63" s="11" t="s">
        <v>70</v>
      </c>
      <c r="E63" s="19" t="s">
        <v>123</v>
      </c>
      <c r="F63" s="10">
        <v>39965</v>
      </c>
      <c r="G63" s="10">
        <v>44348</v>
      </c>
      <c r="H63" s="11">
        <v>20</v>
      </c>
      <c r="I63" s="20" t="s">
        <v>69</v>
      </c>
      <c r="J63" s="11" t="s">
        <v>71</v>
      </c>
      <c r="K63" s="11" t="s">
        <v>141</v>
      </c>
      <c r="L63" s="11" t="s">
        <v>142</v>
      </c>
    </row>
    <row r="64" spans="1:12">
      <c r="A64" s="11" t="s">
        <v>52</v>
      </c>
      <c r="D64" s="11" t="s">
        <v>70</v>
      </c>
      <c r="E64" s="19" t="s">
        <v>124</v>
      </c>
      <c r="F64" s="10">
        <v>39965</v>
      </c>
      <c r="G64" s="10">
        <v>44348</v>
      </c>
      <c r="H64" s="11">
        <v>20</v>
      </c>
      <c r="I64" s="20" t="s">
        <v>69</v>
      </c>
      <c r="J64" s="11" t="s">
        <v>71</v>
      </c>
      <c r="K64" s="11" t="s">
        <v>141</v>
      </c>
      <c r="L64" s="11" t="s">
        <v>142</v>
      </c>
    </row>
    <row r="65" spans="1:12">
      <c r="A65" s="11" t="s">
        <v>53</v>
      </c>
      <c r="D65" s="11" t="s">
        <v>70</v>
      </c>
      <c r="E65" s="19" t="s">
        <v>125</v>
      </c>
      <c r="F65" s="10">
        <v>39965</v>
      </c>
      <c r="G65" s="10">
        <v>44348</v>
      </c>
      <c r="H65" s="11">
        <v>20</v>
      </c>
      <c r="I65" s="20" t="s">
        <v>69</v>
      </c>
      <c r="J65" s="11" t="s">
        <v>71</v>
      </c>
      <c r="K65" s="11" t="s">
        <v>141</v>
      </c>
      <c r="L65" s="11" t="s">
        <v>142</v>
      </c>
    </row>
    <row r="66" spans="1:12">
      <c r="A66" s="11" t="s">
        <v>54</v>
      </c>
      <c r="D66" s="11" t="s">
        <v>70</v>
      </c>
      <c r="E66" s="19" t="s">
        <v>126</v>
      </c>
      <c r="F66" s="10">
        <v>39965</v>
      </c>
      <c r="G66" s="10">
        <v>44348</v>
      </c>
      <c r="H66" s="11">
        <v>20</v>
      </c>
      <c r="I66" s="20" t="s">
        <v>69</v>
      </c>
      <c r="J66" s="11" t="s">
        <v>71</v>
      </c>
      <c r="K66" s="11" t="s">
        <v>141</v>
      </c>
      <c r="L66" s="11" t="s">
        <v>142</v>
      </c>
    </row>
    <row r="67" spans="1:12">
      <c r="A67" s="11" t="s">
        <v>55</v>
      </c>
      <c r="D67" s="11" t="s">
        <v>70</v>
      </c>
      <c r="E67" s="19" t="s">
        <v>127</v>
      </c>
      <c r="F67" s="10">
        <v>39965</v>
      </c>
      <c r="G67" s="10">
        <v>44348</v>
      </c>
      <c r="H67" s="11">
        <v>20</v>
      </c>
      <c r="I67" s="20" t="s">
        <v>69</v>
      </c>
      <c r="J67" s="11" t="s">
        <v>71</v>
      </c>
      <c r="K67" s="11" t="s">
        <v>141</v>
      </c>
      <c r="L67" s="11" t="s">
        <v>142</v>
      </c>
    </row>
    <row r="68" spans="1:12">
      <c r="A68" s="11" t="s">
        <v>56</v>
      </c>
      <c r="D68" s="11" t="s">
        <v>70</v>
      </c>
      <c r="E68" s="19" t="s">
        <v>128</v>
      </c>
      <c r="F68" s="10">
        <v>39965</v>
      </c>
      <c r="G68" s="10">
        <v>44348</v>
      </c>
      <c r="H68" s="11">
        <v>20</v>
      </c>
      <c r="I68" s="20" t="s">
        <v>69</v>
      </c>
      <c r="J68" s="11" t="s">
        <v>71</v>
      </c>
      <c r="K68" s="11" t="s">
        <v>141</v>
      </c>
      <c r="L68" s="11" t="s">
        <v>142</v>
      </c>
    </row>
    <row r="69" spans="1:12">
      <c r="A69" s="11" t="s">
        <v>57</v>
      </c>
      <c r="D69" s="11" t="s">
        <v>70</v>
      </c>
      <c r="E69" s="19" t="s">
        <v>129</v>
      </c>
      <c r="F69" s="10">
        <v>39965</v>
      </c>
      <c r="G69" s="10">
        <v>44348</v>
      </c>
      <c r="H69" s="11">
        <v>20</v>
      </c>
      <c r="I69" s="20" t="s">
        <v>69</v>
      </c>
      <c r="J69" s="11" t="s">
        <v>71</v>
      </c>
      <c r="K69" s="11" t="s">
        <v>141</v>
      </c>
      <c r="L69" s="11" t="s">
        <v>142</v>
      </c>
    </row>
    <row r="70" spans="1:12">
      <c r="A70" s="11" t="s">
        <v>58</v>
      </c>
      <c r="D70" s="11" t="s">
        <v>70</v>
      </c>
      <c r="E70" s="19" t="s">
        <v>130</v>
      </c>
      <c r="F70" s="10">
        <v>39965</v>
      </c>
      <c r="G70" s="10">
        <v>44348</v>
      </c>
      <c r="H70" s="11">
        <v>20</v>
      </c>
      <c r="I70" s="20" t="s">
        <v>69</v>
      </c>
      <c r="J70" s="11" t="s">
        <v>71</v>
      </c>
      <c r="K70" s="11" t="s">
        <v>141</v>
      </c>
      <c r="L70" s="11" t="s">
        <v>142</v>
      </c>
    </row>
    <row r="71" spans="1:12">
      <c r="A71" s="11" t="s">
        <v>59</v>
      </c>
      <c r="D71" s="11" t="s">
        <v>70</v>
      </c>
      <c r="E71" s="19" t="s">
        <v>131</v>
      </c>
      <c r="F71" s="10">
        <v>39965</v>
      </c>
      <c r="G71" s="10">
        <v>44348</v>
      </c>
      <c r="H71" s="11">
        <v>20</v>
      </c>
      <c r="I71" s="20" t="s">
        <v>69</v>
      </c>
      <c r="J71" s="11" t="s">
        <v>71</v>
      </c>
      <c r="K71" s="11" t="s">
        <v>141</v>
      </c>
      <c r="L71" s="11" t="s">
        <v>142</v>
      </c>
    </row>
    <row r="73" spans="1:12">
      <c r="A73" s="11" t="s">
        <v>140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54486V" display="A124854486V" xr:uid="{00000000-0004-0000-0000-000001000000}"/>
    <hyperlink ref="E13" location="A124854410X" display="A124854410X" xr:uid="{00000000-0004-0000-0000-000002000000}"/>
    <hyperlink ref="E14" location="A124854490K" display="A124854490K" xr:uid="{00000000-0004-0000-0000-000003000000}"/>
    <hyperlink ref="E15" location="A124854494V" display="A124854494V" xr:uid="{00000000-0004-0000-0000-000004000000}"/>
    <hyperlink ref="E16" location="A124854414J" display="A124854414J" xr:uid="{00000000-0004-0000-0000-000005000000}"/>
    <hyperlink ref="E17" location="A124854418T" display="A124854418T" xr:uid="{00000000-0004-0000-0000-000006000000}"/>
    <hyperlink ref="E18" location="A124854462A" display="A124854462A" xr:uid="{00000000-0004-0000-0000-000007000000}"/>
    <hyperlink ref="E19" location="A124854374A" display="A124854374A" xr:uid="{00000000-0004-0000-0000-000008000000}"/>
    <hyperlink ref="E20" location="A124854498C" display="A124854498C" xr:uid="{00000000-0004-0000-0000-000009000000}"/>
    <hyperlink ref="E21" location="A124854350J" display="A124854350J" xr:uid="{00000000-0004-0000-0000-00000A000000}"/>
    <hyperlink ref="E22" location="A124854314X" display="A124854314X" xr:uid="{00000000-0004-0000-0000-00000B000000}"/>
    <hyperlink ref="E23" location="A124854386K" display="A124854386K" xr:uid="{00000000-0004-0000-0000-00000C000000}"/>
    <hyperlink ref="E24" location="A124854342J" display="A124854342J" xr:uid="{00000000-0004-0000-0000-00000D000000}"/>
    <hyperlink ref="E25" location="A124854390A" display="A124854390A" xr:uid="{00000000-0004-0000-0000-00000E000000}"/>
    <hyperlink ref="E26" location="A124854466K" display="A124854466K" xr:uid="{00000000-0004-0000-0000-00000F000000}"/>
    <hyperlink ref="E27" location="A124854514T" display="A124854514T" xr:uid="{00000000-0004-0000-0000-000010000000}"/>
    <hyperlink ref="E28" location="A124854378K" display="A124854378K" xr:uid="{00000000-0004-0000-0000-000011000000}"/>
    <hyperlink ref="E29" location="A124854298K" display="A124854298K" xr:uid="{00000000-0004-0000-0000-000012000000}"/>
    <hyperlink ref="E30" location="A124854334J" display="A124854334J" xr:uid="{00000000-0004-0000-0000-000013000000}"/>
    <hyperlink ref="E31" location="A124854422J" display="A124854422J" xr:uid="{00000000-0004-0000-0000-000014000000}"/>
    <hyperlink ref="E32" location="A124854338T" display="A124854338T" xr:uid="{00000000-0004-0000-0000-000015000000}"/>
    <hyperlink ref="E33" location="A124854426T" display="A124854426T" xr:uid="{00000000-0004-0000-0000-000016000000}"/>
    <hyperlink ref="E34" location="A124854430J" display="A124854430J" xr:uid="{00000000-0004-0000-0000-000017000000}"/>
    <hyperlink ref="E35" location="A124854518A" display="A124854518A" xr:uid="{00000000-0004-0000-0000-000018000000}"/>
    <hyperlink ref="E36" location="A124854302R" display="A124854302R" xr:uid="{00000000-0004-0000-0000-000019000000}"/>
    <hyperlink ref="E37" location="A124854502J" display="A124854502J" xr:uid="{00000000-0004-0000-0000-00001A000000}"/>
    <hyperlink ref="E38" location="A124854506T" display="A124854506T" xr:uid="{00000000-0004-0000-0000-00001B000000}"/>
    <hyperlink ref="E39" location="A124854306X" display="A124854306X" xr:uid="{00000000-0004-0000-0000-00001C000000}"/>
    <hyperlink ref="E40" location="A124854382A" display="A124854382A" xr:uid="{00000000-0004-0000-0000-00001D000000}"/>
    <hyperlink ref="E41" location="A124854434T" display="A124854434T" xr:uid="{00000000-0004-0000-0000-00001E000000}"/>
    <hyperlink ref="E42" location="A124854522T" display="A124854522T" xr:uid="{00000000-0004-0000-0000-00001F000000}"/>
    <hyperlink ref="E43" location="A124854310R" display="A124854310R" xr:uid="{00000000-0004-0000-0000-000020000000}"/>
    <hyperlink ref="E44" location="A124854470A" display="A124854470A" xr:uid="{00000000-0004-0000-0000-000021000000}"/>
    <hyperlink ref="E45" location="A124854474K" display="A124854474K" xr:uid="{00000000-0004-0000-0000-000022000000}"/>
    <hyperlink ref="E46" location="A124854450T" display="A124854450T" xr:uid="{00000000-0004-0000-0000-000023000000}"/>
    <hyperlink ref="E47" location="A124854454A" display="A124854454A" xr:uid="{00000000-0004-0000-0000-000024000000}"/>
    <hyperlink ref="E48" location="A124854362T" display="A124854362T" xr:uid="{00000000-0004-0000-0000-000025000000}"/>
    <hyperlink ref="E49" location="A124854354T" display="A124854354T" xr:uid="{00000000-0004-0000-0000-000026000000}"/>
    <hyperlink ref="E50" location="A124854394K" display="A124854394K" xr:uid="{00000000-0004-0000-0000-000027000000}"/>
    <hyperlink ref="E51" location="A124854438A" display="A124854438A" xr:uid="{00000000-0004-0000-0000-000028000000}"/>
    <hyperlink ref="E52" location="A124854398V" display="A124854398V" xr:uid="{00000000-0004-0000-0000-000029000000}"/>
    <hyperlink ref="E53" location="A124854358A" display="A124854358A" xr:uid="{00000000-0004-0000-0000-00002A000000}"/>
    <hyperlink ref="E54" location="A124854478V" display="A124854478V" xr:uid="{00000000-0004-0000-0000-00002B000000}"/>
    <hyperlink ref="E55" location="A124854442T" display="A124854442T" xr:uid="{00000000-0004-0000-0000-00002C000000}"/>
    <hyperlink ref="E56" location="A124854446A" display="A124854446A" xr:uid="{00000000-0004-0000-0000-00002D000000}"/>
    <hyperlink ref="E57" location="A124854526A" display="A124854526A" xr:uid="{00000000-0004-0000-0000-00002E000000}"/>
    <hyperlink ref="E58" location="A124854318J" display="A124854318J" xr:uid="{00000000-0004-0000-0000-00002F000000}"/>
    <hyperlink ref="E59" location="A124854402X" display="A124854402X" xr:uid="{00000000-0004-0000-0000-000030000000}"/>
    <hyperlink ref="E60" location="A124854346T" display="A124854346T" xr:uid="{00000000-0004-0000-0000-000031000000}"/>
    <hyperlink ref="E61" location="A124854322X" display="A124854322X" xr:uid="{00000000-0004-0000-0000-000032000000}"/>
    <hyperlink ref="E62" location="A124854530T" display="A124854530T" xr:uid="{00000000-0004-0000-0000-000033000000}"/>
    <hyperlink ref="E63" location="A124854406J" display="A124854406J" xr:uid="{00000000-0004-0000-0000-000034000000}"/>
    <hyperlink ref="E64" location="A124854482K" display="A124854482K" xr:uid="{00000000-0004-0000-0000-000035000000}"/>
    <hyperlink ref="E65" location="A124854534A" display="A124854534A" xr:uid="{00000000-0004-0000-0000-000036000000}"/>
    <hyperlink ref="E66" location="A124854326J" display="A124854326J" xr:uid="{00000000-0004-0000-0000-000037000000}"/>
    <hyperlink ref="E67" location="A124854366A" display="A124854366A" xr:uid="{00000000-0004-0000-0000-000038000000}"/>
    <hyperlink ref="E68" location="A124854458K" display="A124854458K" xr:uid="{00000000-0004-0000-0000-000039000000}"/>
    <hyperlink ref="E69" location="A124854370T" display="A124854370T" xr:uid="{00000000-0004-0000-0000-00003A000000}"/>
    <hyperlink ref="E70" location="A124854510J" display="A124854510J" xr:uid="{00000000-0004-0000-0000-00003B000000}"/>
    <hyperlink ref="E71" location="A124854330X" display="A124854330X" xr:uid="{00000000-0004-0000-0000-00003C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6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</row>
    <row r="2" spans="1:61">
      <c r="A2" s="4" t="s">
        <v>60</v>
      </c>
      <c r="B2" s="7" t="s">
        <v>69</v>
      </c>
      <c r="C2" s="7" t="s">
        <v>69</v>
      </c>
      <c r="D2" s="7" t="s">
        <v>69</v>
      </c>
      <c r="E2" s="7" t="s">
        <v>69</v>
      </c>
      <c r="F2" s="7" t="s">
        <v>69</v>
      </c>
      <c r="G2" s="7" t="s">
        <v>69</v>
      </c>
      <c r="H2" s="7" t="s">
        <v>69</v>
      </c>
      <c r="I2" s="7" t="s">
        <v>69</v>
      </c>
      <c r="J2" s="7" t="s">
        <v>69</v>
      </c>
      <c r="K2" s="7" t="s">
        <v>69</v>
      </c>
      <c r="L2" s="7" t="s">
        <v>69</v>
      </c>
      <c r="M2" s="7" t="s">
        <v>69</v>
      </c>
      <c r="N2" s="7" t="s">
        <v>69</v>
      </c>
      <c r="O2" s="7" t="s">
        <v>69</v>
      </c>
      <c r="P2" s="7" t="s">
        <v>69</v>
      </c>
      <c r="Q2" s="7" t="s">
        <v>69</v>
      </c>
      <c r="R2" s="7" t="s">
        <v>69</v>
      </c>
      <c r="S2" s="7" t="s">
        <v>69</v>
      </c>
      <c r="T2" s="7" t="s">
        <v>69</v>
      </c>
      <c r="U2" s="7" t="s">
        <v>69</v>
      </c>
      <c r="V2" s="7" t="s">
        <v>69</v>
      </c>
      <c r="W2" s="7" t="s">
        <v>69</v>
      </c>
      <c r="X2" s="7" t="s">
        <v>69</v>
      </c>
      <c r="Y2" s="7" t="s">
        <v>69</v>
      </c>
      <c r="Z2" s="7" t="s">
        <v>69</v>
      </c>
      <c r="AA2" s="7" t="s">
        <v>69</v>
      </c>
      <c r="AB2" s="7" t="s">
        <v>69</v>
      </c>
      <c r="AC2" s="7" t="s">
        <v>69</v>
      </c>
      <c r="AD2" s="7" t="s">
        <v>69</v>
      </c>
      <c r="AE2" s="7" t="s">
        <v>69</v>
      </c>
      <c r="AF2" s="7" t="s">
        <v>69</v>
      </c>
      <c r="AG2" s="7" t="s">
        <v>69</v>
      </c>
      <c r="AH2" s="7" t="s">
        <v>69</v>
      </c>
      <c r="AI2" s="7" t="s">
        <v>69</v>
      </c>
      <c r="AJ2" s="7" t="s">
        <v>69</v>
      </c>
      <c r="AK2" s="7" t="s">
        <v>69</v>
      </c>
      <c r="AL2" s="7" t="s">
        <v>69</v>
      </c>
      <c r="AM2" s="7" t="s">
        <v>69</v>
      </c>
      <c r="AN2" s="7" t="s">
        <v>69</v>
      </c>
      <c r="AO2" s="7" t="s">
        <v>69</v>
      </c>
      <c r="AP2" s="7" t="s">
        <v>69</v>
      </c>
      <c r="AQ2" s="7" t="s">
        <v>69</v>
      </c>
      <c r="AR2" s="7" t="s">
        <v>69</v>
      </c>
      <c r="AS2" s="7" t="s">
        <v>69</v>
      </c>
      <c r="AT2" s="7" t="s">
        <v>69</v>
      </c>
      <c r="AU2" s="7" t="s">
        <v>69</v>
      </c>
      <c r="AV2" s="7" t="s">
        <v>69</v>
      </c>
      <c r="AW2" s="7" t="s">
        <v>69</v>
      </c>
      <c r="AX2" s="7" t="s">
        <v>69</v>
      </c>
      <c r="AY2" s="7" t="s">
        <v>69</v>
      </c>
      <c r="AZ2" s="7" t="s">
        <v>69</v>
      </c>
      <c r="BA2" s="7" t="s">
        <v>69</v>
      </c>
      <c r="BB2" s="7" t="s">
        <v>69</v>
      </c>
      <c r="BC2" s="7" t="s">
        <v>69</v>
      </c>
      <c r="BD2" s="7" t="s">
        <v>69</v>
      </c>
      <c r="BE2" s="7" t="s">
        <v>69</v>
      </c>
      <c r="BF2" s="7" t="s">
        <v>69</v>
      </c>
      <c r="BG2" s="7" t="s">
        <v>69</v>
      </c>
      <c r="BH2" s="7" t="s">
        <v>69</v>
      </c>
      <c r="BI2" s="7" t="s">
        <v>69</v>
      </c>
    </row>
    <row r="3" spans="1:61">
      <c r="A3" s="4" t="s">
        <v>61</v>
      </c>
      <c r="B3" s="8" t="s">
        <v>70</v>
      </c>
      <c r="C3" s="8" t="s">
        <v>70</v>
      </c>
      <c r="D3" s="8" t="s">
        <v>70</v>
      </c>
      <c r="E3" s="8" t="s">
        <v>70</v>
      </c>
      <c r="F3" s="8" t="s">
        <v>70</v>
      </c>
      <c r="G3" s="8" t="s">
        <v>70</v>
      </c>
      <c r="H3" s="8" t="s">
        <v>70</v>
      </c>
      <c r="I3" s="8" t="s">
        <v>70</v>
      </c>
      <c r="J3" s="8" t="s">
        <v>70</v>
      </c>
      <c r="K3" s="8" t="s">
        <v>70</v>
      </c>
      <c r="L3" s="8" t="s">
        <v>70</v>
      </c>
      <c r="M3" s="8" t="s">
        <v>70</v>
      </c>
      <c r="N3" s="8" t="s">
        <v>70</v>
      </c>
      <c r="O3" s="8" t="s">
        <v>70</v>
      </c>
      <c r="P3" s="8" t="s">
        <v>70</v>
      </c>
      <c r="Q3" s="8" t="s">
        <v>70</v>
      </c>
      <c r="R3" s="8" t="s">
        <v>70</v>
      </c>
      <c r="S3" s="8" t="s">
        <v>70</v>
      </c>
      <c r="T3" s="8" t="s">
        <v>70</v>
      </c>
      <c r="U3" s="8" t="s">
        <v>70</v>
      </c>
      <c r="V3" s="8" t="s">
        <v>70</v>
      </c>
      <c r="W3" s="8" t="s">
        <v>70</v>
      </c>
      <c r="X3" s="8" t="s">
        <v>70</v>
      </c>
      <c r="Y3" s="8" t="s">
        <v>70</v>
      </c>
      <c r="Z3" s="8" t="s">
        <v>70</v>
      </c>
      <c r="AA3" s="8" t="s">
        <v>70</v>
      </c>
      <c r="AB3" s="8" t="s">
        <v>70</v>
      </c>
      <c r="AC3" s="8" t="s">
        <v>70</v>
      </c>
      <c r="AD3" s="8" t="s">
        <v>70</v>
      </c>
      <c r="AE3" s="8" t="s">
        <v>70</v>
      </c>
      <c r="AF3" s="8" t="s">
        <v>70</v>
      </c>
      <c r="AG3" s="8" t="s">
        <v>70</v>
      </c>
      <c r="AH3" s="8" t="s">
        <v>70</v>
      </c>
      <c r="AI3" s="8" t="s">
        <v>70</v>
      </c>
      <c r="AJ3" s="8" t="s">
        <v>70</v>
      </c>
      <c r="AK3" s="8" t="s">
        <v>70</v>
      </c>
      <c r="AL3" s="8" t="s">
        <v>70</v>
      </c>
      <c r="AM3" s="8" t="s">
        <v>70</v>
      </c>
      <c r="AN3" s="8" t="s">
        <v>70</v>
      </c>
      <c r="AO3" s="8" t="s">
        <v>70</v>
      </c>
      <c r="AP3" s="8" t="s">
        <v>70</v>
      </c>
      <c r="AQ3" s="8" t="s">
        <v>70</v>
      </c>
      <c r="AR3" s="8" t="s">
        <v>70</v>
      </c>
      <c r="AS3" s="8" t="s">
        <v>70</v>
      </c>
      <c r="AT3" s="8" t="s">
        <v>70</v>
      </c>
      <c r="AU3" s="8" t="s">
        <v>70</v>
      </c>
      <c r="AV3" s="8" t="s">
        <v>70</v>
      </c>
      <c r="AW3" s="8" t="s">
        <v>70</v>
      </c>
      <c r="AX3" s="8" t="s">
        <v>70</v>
      </c>
      <c r="AY3" s="8" t="s">
        <v>70</v>
      </c>
      <c r="AZ3" s="8" t="s">
        <v>70</v>
      </c>
      <c r="BA3" s="8" t="s">
        <v>70</v>
      </c>
      <c r="BB3" s="8" t="s">
        <v>70</v>
      </c>
      <c r="BC3" s="8" t="s">
        <v>70</v>
      </c>
      <c r="BD3" s="8" t="s">
        <v>70</v>
      </c>
      <c r="BE3" s="8" t="s">
        <v>70</v>
      </c>
      <c r="BF3" s="8" t="s">
        <v>70</v>
      </c>
      <c r="BG3" s="8" t="s">
        <v>70</v>
      </c>
      <c r="BH3" s="8" t="s">
        <v>70</v>
      </c>
      <c r="BI3" s="8" t="s">
        <v>70</v>
      </c>
    </row>
    <row r="4" spans="1:61">
      <c r="A4" s="4" t="s">
        <v>62</v>
      </c>
      <c r="B4" s="8" t="s">
        <v>71</v>
      </c>
      <c r="C4" s="8" t="s">
        <v>71</v>
      </c>
      <c r="D4" s="8" t="s">
        <v>71</v>
      </c>
      <c r="E4" s="8" t="s">
        <v>71</v>
      </c>
      <c r="F4" s="8" t="s">
        <v>71</v>
      </c>
      <c r="G4" s="8" t="s">
        <v>71</v>
      </c>
      <c r="H4" s="8" t="s">
        <v>71</v>
      </c>
      <c r="I4" s="8" t="s">
        <v>71</v>
      </c>
      <c r="J4" s="8" t="s">
        <v>71</v>
      </c>
      <c r="K4" s="8" t="s">
        <v>71</v>
      </c>
      <c r="L4" s="8" t="s">
        <v>71</v>
      </c>
      <c r="M4" s="8" t="s">
        <v>71</v>
      </c>
      <c r="N4" s="8" t="s">
        <v>71</v>
      </c>
      <c r="O4" s="8" t="s">
        <v>71</v>
      </c>
      <c r="P4" s="8" t="s">
        <v>71</v>
      </c>
      <c r="Q4" s="8" t="s">
        <v>71</v>
      </c>
      <c r="R4" s="8" t="s">
        <v>71</v>
      </c>
      <c r="S4" s="8" t="s">
        <v>71</v>
      </c>
      <c r="T4" s="8" t="s">
        <v>71</v>
      </c>
      <c r="U4" s="8" t="s">
        <v>71</v>
      </c>
      <c r="V4" s="8" t="s">
        <v>71</v>
      </c>
      <c r="W4" s="8" t="s">
        <v>71</v>
      </c>
      <c r="X4" s="8" t="s">
        <v>71</v>
      </c>
      <c r="Y4" s="8" t="s">
        <v>71</v>
      </c>
      <c r="Z4" s="8" t="s">
        <v>71</v>
      </c>
      <c r="AA4" s="8" t="s">
        <v>71</v>
      </c>
      <c r="AB4" s="8" t="s">
        <v>71</v>
      </c>
      <c r="AC4" s="8" t="s">
        <v>71</v>
      </c>
      <c r="AD4" s="8" t="s">
        <v>71</v>
      </c>
      <c r="AE4" s="8" t="s">
        <v>71</v>
      </c>
      <c r="AF4" s="8" t="s">
        <v>71</v>
      </c>
      <c r="AG4" s="8" t="s">
        <v>71</v>
      </c>
      <c r="AH4" s="8" t="s">
        <v>71</v>
      </c>
      <c r="AI4" s="8" t="s">
        <v>71</v>
      </c>
      <c r="AJ4" s="8" t="s">
        <v>71</v>
      </c>
      <c r="AK4" s="8" t="s">
        <v>71</v>
      </c>
      <c r="AL4" s="8" t="s">
        <v>71</v>
      </c>
      <c r="AM4" s="8" t="s">
        <v>71</v>
      </c>
      <c r="AN4" s="8" t="s">
        <v>71</v>
      </c>
      <c r="AO4" s="8" t="s">
        <v>71</v>
      </c>
      <c r="AP4" s="8" t="s">
        <v>71</v>
      </c>
      <c r="AQ4" s="8" t="s">
        <v>71</v>
      </c>
      <c r="AR4" s="8" t="s">
        <v>71</v>
      </c>
      <c r="AS4" s="8" t="s">
        <v>71</v>
      </c>
      <c r="AT4" s="8" t="s">
        <v>71</v>
      </c>
      <c r="AU4" s="8" t="s">
        <v>71</v>
      </c>
      <c r="AV4" s="8" t="s">
        <v>71</v>
      </c>
      <c r="AW4" s="8" t="s">
        <v>71</v>
      </c>
      <c r="AX4" s="8" t="s">
        <v>71</v>
      </c>
      <c r="AY4" s="8" t="s">
        <v>71</v>
      </c>
      <c r="AZ4" s="8" t="s">
        <v>71</v>
      </c>
      <c r="BA4" s="8" t="s">
        <v>71</v>
      </c>
      <c r="BB4" s="8" t="s">
        <v>71</v>
      </c>
      <c r="BC4" s="8" t="s">
        <v>71</v>
      </c>
      <c r="BD4" s="8" t="s">
        <v>71</v>
      </c>
      <c r="BE4" s="8" t="s">
        <v>71</v>
      </c>
      <c r="BF4" s="8" t="s">
        <v>71</v>
      </c>
      <c r="BG4" s="8" t="s">
        <v>71</v>
      </c>
      <c r="BH4" s="8" t="s">
        <v>71</v>
      </c>
      <c r="BI4" s="8" t="s">
        <v>71</v>
      </c>
    </row>
    <row r="5" spans="1:61">
      <c r="A5" s="4" t="s">
        <v>63</v>
      </c>
      <c r="B5" s="8" t="s">
        <v>141</v>
      </c>
      <c r="C5" s="8" t="s">
        <v>141</v>
      </c>
      <c r="D5" s="8" t="s">
        <v>141</v>
      </c>
      <c r="E5" s="8" t="s">
        <v>141</v>
      </c>
      <c r="F5" s="8" t="s">
        <v>141</v>
      </c>
      <c r="G5" s="8" t="s">
        <v>141</v>
      </c>
      <c r="H5" s="8" t="s">
        <v>141</v>
      </c>
      <c r="I5" s="8" t="s">
        <v>141</v>
      </c>
      <c r="J5" s="8" t="s">
        <v>141</v>
      </c>
      <c r="K5" s="8" t="s">
        <v>141</v>
      </c>
      <c r="L5" s="8" t="s">
        <v>141</v>
      </c>
      <c r="M5" s="8" t="s">
        <v>141</v>
      </c>
      <c r="N5" s="8" t="s">
        <v>141</v>
      </c>
      <c r="O5" s="8" t="s">
        <v>141</v>
      </c>
      <c r="P5" s="8" t="s">
        <v>141</v>
      </c>
      <c r="Q5" s="8" t="s">
        <v>141</v>
      </c>
      <c r="R5" s="8" t="s">
        <v>141</v>
      </c>
      <c r="S5" s="8" t="s">
        <v>141</v>
      </c>
      <c r="T5" s="8" t="s">
        <v>141</v>
      </c>
      <c r="U5" s="8" t="s">
        <v>141</v>
      </c>
      <c r="V5" s="8" t="s">
        <v>141</v>
      </c>
      <c r="W5" s="8" t="s">
        <v>141</v>
      </c>
      <c r="X5" s="8" t="s">
        <v>141</v>
      </c>
      <c r="Y5" s="8" t="s">
        <v>141</v>
      </c>
      <c r="Z5" s="8" t="s">
        <v>141</v>
      </c>
      <c r="AA5" s="8" t="s">
        <v>141</v>
      </c>
      <c r="AB5" s="8" t="s">
        <v>141</v>
      </c>
      <c r="AC5" s="8" t="s">
        <v>141</v>
      </c>
      <c r="AD5" s="8" t="s">
        <v>141</v>
      </c>
      <c r="AE5" s="8" t="s">
        <v>141</v>
      </c>
      <c r="AF5" s="8" t="s">
        <v>141</v>
      </c>
      <c r="AG5" s="8" t="s">
        <v>141</v>
      </c>
      <c r="AH5" s="8" t="s">
        <v>141</v>
      </c>
      <c r="AI5" s="8" t="s">
        <v>141</v>
      </c>
      <c r="AJ5" s="8" t="s">
        <v>141</v>
      </c>
      <c r="AK5" s="8" t="s">
        <v>141</v>
      </c>
      <c r="AL5" s="8" t="s">
        <v>141</v>
      </c>
      <c r="AM5" s="8" t="s">
        <v>141</v>
      </c>
      <c r="AN5" s="8" t="s">
        <v>141</v>
      </c>
      <c r="AO5" s="8" t="s">
        <v>141</v>
      </c>
      <c r="AP5" s="8" t="s">
        <v>141</v>
      </c>
      <c r="AQ5" s="8" t="s">
        <v>141</v>
      </c>
      <c r="AR5" s="8" t="s">
        <v>141</v>
      </c>
      <c r="AS5" s="8" t="s">
        <v>141</v>
      </c>
      <c r="AT5" s="8" t="s">
        <v>141</v>
      </c>
      <c r="AU5" s="8" t="s">
        <v>141</v>
      </c>
      <c r="AV5" s="8" t="s">
        <v>141</v>
      </c>
      <c r="AW5" s="8" t="s">
        <v>141</v>
      </c>
      <c r="AX5" s="8" t="s">
        <v>141</v>
      </c>
      <c r="AY5" s="8" t="s">
        <v>141</v>
      </c>
      <c r="AZ5" s="8" t="s">
        <v>141</v>
      </c>
      <c r="BA5" s="8" t="s">
        <v>141</v>
      </c>
      <c r="BB5" s="8" t="s">
        <v>141</v>
      </c>
      <c r="BC5" s="8" t="s">
        <v>141</v>
      </c>
      <c r="BD5" s="8" t="s">
        <v>141</v>
      </c>
      <c r="BE5" s="8" t="s">
        <v>141</v>
      </c>
      <c r="BF5" s="8" t="s">
        <v>141</v>
      </c>
      <c r="BG5" s="8" t="s">
        <v>141</v>
      </c>
      <c r="BH5" s="8" t="s">
        <v>141</v>
      </c>
      <c r="BI5" s="8" t="s">
        <v>141</v>
      </c>
    </row>
    <row r="6" spans="1:61">
      <c r="A6" s="4" t="s">
        <v>64</v>
      </c>
      <c r="B6" s="8" t="s">
        <v>142</v>
      </c>
      <c r="C6" s="8" t="s">
        <v>142</v>
      </c>
      <c r="D6" s="8" t="s">
        <v>142</v>
      </c>
      <c r="E6" s="8" t="s">
        <v>142</v>
      </c>
      <c r="F6" s="8" t="s">
        <v>142</v>
      </c>
      <c r="G6" s="8" t="s">
        <v>142</v>
      </c>
      <c r="H6" s="8" t="s">
        <v>142</v>
      </c>
      <c r="I6" s="8" t="s">
        <v>142</v>
      </c>
      <c r="J6" s="8" t="s">
        <v>142</v>
      </c>
      <c r="K6" s="8" t="s">
        <v>142</v>
      </c>
      <c r="L6" s="8" t="s">
        <v>142</v>
      </c>
      <c r="M6" s="8" t="s">
        <v>142</v>
      </c>
      <c r="N6" s="8" t="s">
        <v>142</v>
      </c>
      <c r="O6" s="8" t="s">
        <v>142</v>
      </c>
      <c r="P6" s="8" t="s">
        <v>142</v>
      </c>
      <c r="Q6" s="8" t="s">
        <v>142</v>
      </c>
      <c r="R6" s="8" t="s">
        <v>142</v>
      </c>
      <c r="S6" s="8" t="s">
        <v>142</v>
      </c>
      <c r="T6" s="8" t="s">
        <v>142</v>
      </c>
      <c r="U6" s="8" t="s">
        <v>142</v>
      </c>
      <c r="V6" s="8" t="s">
        <v>142</v>
      </c>
      <c r="W6" s="8" t="s">
        <v>142</v>
      </c>
      <c r="X6" s="8" t="s">
        <v>142</v>
      </c>
      <c r="Y6" s="8" t="s">
        <v>142</v>
      </c>
      <c r="Z6" s="8" t="s">
        <v>142</v>
      </c>
      <c r="AA6" s="8" t="s">
        <v>142</v>
      </c>
      <c r="AB6" s="8" t="s">
        <v>142</v>
      </c>
      <c r="AC6" s="8" t="s">
        <v>142</v>
      </c>
      <c r="AD6" s="8" t="s">
        <v>142</v>
      </c>
      <c r="AE6" s="8" t="s">
        <v>142</v>
      </c>
      <c r="AF6" s="8" t="s">
        <v>142</v>
      </c>
      <c r="AG6" s="8" t="s">
        <v>142</v>
      </c>
      <c r="AH6" s="8" t="s">
        <v>142</v>
      </c>
      <c r="AI6" s="8" t="s">
        <v>142</v>
      </c>
      <c r="AJ6" s="8" t="s">
        <v>142</v>
      </c>
      <c r="AK6" s="8" t="s">
        <v>142</v>
      </c>
      <c r="AL6" s="8" t="s">
        <v>142</v>
      </c>
      <c r="AM6" s="8" t="s">
        <v>142</v>
      </c>
      <c r="AN6" s="8" t="s">
        <v>142</v>
      </c>
      <c r="AO6" s="8" t="s">
        <v>142</v>
      </c>
      <c r="AP6" s="8" t="s">
        <v>142</v>
      </c>
      <c r="AQ6" s="8" t="s">
        <v>142</v>
      </c>
      <c r="AR6" s="8" t="s">
        <v>142</v>
      </c>
      <c r="AS6" s="8" t="s">
        <v>142</v>
      </c>
      <c r="AT6" s="8" t="s">
        <v>142</v>
      </c>
      <c r="AU6" s="8" t="s">
        <v>142</v>
      </c>
      <c r="AV6" s="8" t="s">
        <v>142</v>
      </c>
      <c r="AW6" s="8" t="s">
        <v>142</v>
      </c>
      <c r="AX6" s="8" t="s">
        <v>142</v>
      </c>
      <c r="AY6" s="8" t="s">
        <v>142</v>
      </c>
      <c r="AZ6" s="8" t="s">
        <v>142</v>
      </c>
      <c r="BA6" s="8" t="s">
        <v>142</v>
      </c>
      <c r="BB6" s="8" t="s">
        <v>142</v>
      </c>
      <c r="BC6" s="8" t="s">
        <v>142</v>
      </c>
      <c r="BD6" s="8" t="s">
        <v>142</v>
      </c>
      <c r="BE6" s="8" t="s">
        <v>142</v>
      </c>
      <c r="BF6" s="8" t="s">
        <v>142</v>
      </c>
      <c r="BG6" s="8" t="s">
        <v>142</v>
      </c>
      <c r="BH6" s="8" t="s">
        <v>142</v>
      </c>
      <c r="BI6" s="8" t="s">
        <v>142</v>
      </c>
    </row>
    <row r="7" spans="1:61" s="6" customFormat="1">
      <c r="A7" s="5" t="s">
        <v>65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</row>
    <row r="8" spans="1:61" s="6" customFormat="1">
      <c r="A8" s="5" t="s">
        <v>66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</row>
    <row r="9" spans="1:61">
      <c r="A9" s="4" t="s">
        <v>67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</row>
    <row r="10" spans="1:61">
      <c r="A10" s="4" t="s">
        <v>68</v>
      </c>
      <c r="B10" s="8" t="s">
        <v>72</v>
      </c>
      <c r="C10" s="8" t="s">
        <v>73</v>
      </c>
      <c r="D10" s="8" t="s">
        <v>74</v>
      </c>
      <c r="E10" s="8" t="s">
        <v>75</v>
      </c>
      <c r="F10" s="8" t="s">
        <v>76</v>
      </c>
      <c r="G10" s="8" t="s">
        <v>77</v>
      </c>
      <c r="H10" s="8" t="s">
        <v>78</v>
      </c>
      <c r="I10" s="8" t="s">
        <v>79</v>
      </c>
      <c r="J10" s="8" t="s">
        <v>80</v>
      </c>
      <c r="K10" s="8" t="s">
        <v>81</v>
      </c>
      <c r="L10" s="8" t="s">
        <v>82</v>
      </c>
      <c r="M10" s="8" t="s">
        <v>83</v>
      </c>
      <c r="N10" s="8" t="s">
        <v>84</v>
      </c>
      <c r="O10" s="8" t="s">
        <v>85</v>
      </c>
      <c r="P10" s="8" t="s">
        <v>86</v>
      </c>
      <c r="Q10" s="8" t="s">
        <v>87</v>
      </c>
      <c r="R10" s="8" t="s">
        <v>88</v>
      </c>
      <c r="S10" s="8" t="s">
        <v>89</v>
      </c>
      <c r="T10" s="8" t="s">
        <v>90</v>
      </c>
      <c r="U10" s="8" t="s">
        <v>91</v>
      </c>
      <c r="V10" s="8" t="s">
        <v>92</v>
      </c>
      <c r="W10" s="8" t="s">
        <v>93</v>
      </c>
      <c r="X10" s="8" t="s">
        <v>94</v>
      </c>
      <c r="Y10" s="8" t="s">
        <v>95</v>
      </c>
      <c r="Z10" s="8" t="s">
        <v>96</v>
      </c>
      <c r="AA10" s="8" t="s">
        <v>97</v>
      </c>
      <c r="AB10" s="8" t="s">
        <v>98</v>
      </c>
      <c r="AC10" s="8" t="s">
        <v>99</v>
      </c>
      <c r="AD10" s="8" t="s">
        <v>100</v>
      </c>
      <c r="AE10" s="8" t="s">
        <v>101</v>
      </c>
      <c r="AF10" s="8" t="s">
        <v>102</v>
      </c>
      <c r="AG10" s="8" t="s">
        <v>103</v>
      </c>
      <c r="AH10" s="8" t="s">
        <v>104</v>
      </c>
      <c r="AI10" s="8" t="s">
        <v>105</v>
      </c>
      <c r="AJ10" s="8" t="s">
        <v>106</v>
      </c>
      <c r="AK10" s="8" t="s">
        <v>107</v>
      </c>
      <c r="AL10" s="8" t="s">
        <v>108</v>
      </c>
      <c r="AM10" s="8" t="s">
        <v>109</v>
      </c>
      <c r="AN10" s="8" t="s">
        <v>110</v>
      </c>
      <c r="AO10" s="8" t="s">
        <v>111</v>
      </c>
      <c r="AP10" s="8" t="s">
        <v>112</v>
      </c>
      <c r="AQ10" s="8" t="s">
        <v>113</v>
      </c>
      <c r="AR10" s="8" t="s">
        <v>114</v>
      </c>
      <c r="AS10" s="8" t="s">
        <v>115</v>
      </c>
      <c r="AT10" s="8" t="s">
        <v>116</v>
      </c>
      <c r="AU10" s="8" t="s">
        <v>117</v>
      </c>
      <c r="AV10" s="8" t="s">
        <v>118</v>
      </c>
      <c r="AW10" s="8" t="s">
        <v>119</v>
      </c>
      <c r="AX10" s="8" t="s">
        <v>120</v>
      </c>
      <c r="AY10" s="8" t="s">
        <v>121</v>
      </c>
      <c r="AZ10" s="8" t="s">
        <v>122</v>
      </c>
      <c r="BA10" s="8" t="s">
        <v>123</v>
      </c>
      <c r="BB10" s="8" t="s">
        <v>124</v>
      </c>
      <c r="BC10" s="8" t="s">
        <v>125</v>
      </c>
      <c r="BD10" s="8" t="s">
        <v>126</v>
      </c>
      <c r="BE10" s="8" t="s">
        <v>127</v>
      </c>
      <c r="BF10" s="8" t="s">
        <v>128</v>
      </c>
      <c r="BG10" s="8" t="s">
        <v>129</v>
      </c>
      <c r="BH10" s="8" t="s">
        <v>130</v>
      </c>
      <c r="BI10" s="8" t="s">
        <v>131</v>
      </c>
    </row>
    <row r="11" spans="1:61">
      <c r="A11" s="10">
        <v>39965</v>
      </c>
      <c r="B11" s="9">
        <v>2730.1179999999999</v>
      </c>
      <c r="C11" s="9">
        <v>1373.047</v>
      </c>
      <c r="D11" s="9">
        <v>1089.174</v>
      </c>
      <c r="E11" s="9">
        <v>3959.2629999999999</v>
      </c>
      <c r="F11" s="9">
        <v>2064.828</v>
      </c>
      <c r="G11" s="9">
        <v>1700.921</v>
      </c>
      <c r="H11" s="9">
        <v>1026.9780000000001</v>
      </c>
      <c r="I11" s="9">
        <v>122.86</v>
      </c>
      <c r="J11" s="9">
        <v>104.529</v>
      </c>
      <c r="K11" s="9">
        <v>5084.143</v>
      </c>
      <c r="L11" s="9">
        <v>3035.7489999999998</v>
      </c>
      <c r="M11" s="9">
        <v>110.012</v>
      </c>
      <c r="N11" s="9">
        <v>1894.3689999999999</v>
      </c>
      <c r="O11" s="9">
        <v>44.012999999999998</v>
      </c>
      <c r="P11" s="9">
        <v>3699.393</v>
      </c>
      <c r="Q11" s="9">
        <v>2730.1179999999999</v>
      </c>
      <c r="R11" s="9">
        <v>79.828999999999994</v>
      </c>
      <c r="S11" s="9">
        <v>874.83900000000006</v>
      </c>
      <c r="T11" s="9">
        <v>14.606999999999999</v>
      </c>
      <c r="U11" s="9">
        <v>135.51400000000001</v>
      </c>
      <c r="V11" s="9">
        <v>65.591999999999999</v>
      </c>
      <c r="W11" s="9">
        <v>19.097999999999999</v>
      </c>
      <c r="X11" s="9">
        <v>50.823999999999998</v>
      </c>
      <c r="Y11" s="9">
        <v>0</v>
      </c>
      <c r="Z11" s="9">
        <v>1170.153</v>
      </c>
      <c r="AA11" s="9">
        <v>208.88499999999999</v>
      </c>
      <c r="AB11" s="9">
        <v>9.2240000000000002</v>
      </c>
      <c r="AC11" s="9">
        <v>947.83199999999999</v>
      </c>
      <c r="AD11" s="9">
        <v>4.2119999999999997</v>
      </c>
      <c r="AE11" s="9">
        <v>79.082999999999998</v>
      </c>
      <c r="AF11" s="9">
        <v>31.154</v>
      </c>
      <c r="AG11" s="9">
        <v>1.861</v>
      </c>
      <c r="AH11" s="9">
        <v>20.873999999999999</v>
      </c>
      <c r="AI11" s="9">
        <v>25.193999999999999</v>
      </c>
      <c r="AJ11" s="9">
        <v>871.43899999999996</v>
      </c>
      <c r="AK11" s="9">
        <v>713.07</v>
      </c>
      <c r="AL11" s="9">
        <v>158.369</v>
      </c>
      <c r="AM11" s="9">
        <v>456.11599999999999</v>
      </c>
      <c r="AN11" s="9">
        <v>359.541</v>
      </c>
      <c r="AO11" s="9">
        <v>96.575000000000003</v>
      </c>
      <c r="AP11" s="9">
        <v>37.6</v>
      </c>
      <c r="AQ11" s="9">
        <v>30.385000000000002</v>
      </c>
      <c r="AR11" s="9">
        <v>7.2149999999999999</v>
      </c>
      <c r="AS11" s="9">
        <v>369.76299999999998</v>
      </c>
      <c r="AT11" s="9">
        <v>315.81599999999997</v>
      </c>
      <c r="AU11" s="9">
        <v>53.947000000000003</v>
      </c>
      <c r="AV11" s="9">
        <v>7.9589999999999996</v>
      </c>
      <c r="AW11" s="9">
        <v>7.3280000000000003</v>
      </c>
      <c r="AX11" s="9">
        <v>0.63200000000000001</v>
      </c>
      <c r="AY11" s="9">
        <v>102.16800000000001</v>
      </c>
      <c r="AZ11" s="9">
        <v>61.768000000000001</v>
      </c>
      <c r="BA11" s="9">
        <v>5.3250000000000002</v>
      </c>
      <c r="BB11" s="9">
        <v>32.570999999999998</v>
      </c>
      <c r="BC11" s="9">
        <v>2.504</v>
      </c>
      <c r="BD11" s="9">
        <v>79.082999999999998</v>
      </c>
      <c r="BE11" s="9">
        <v>44.012999999999998</v>
      </c>
      <c r="BF11" s="9">
        <v>72.706999999999994</v>
      </c>
      <c r="BG11" s="9">
        <v>25.193999999999999</v>
      </c>
      <c r="BH11" s="9">
        <v>7.9589999999999996</v>
      </c>
      <c r="BI11" s="9">
        <v>2.504</v>
      </c>
    </row>
    <row r="12" spans="1:61">
      <c r="A12" s="10">
        <v>40330</v>
      </c>
      <c r="B12" s="9">
        <v>2778.5709999999999</v>
      </c>
      <c r="C12" s="9">
        <v>1401.6489999999999</v>
      </c>
      <c r="D12" s="9">
        <v>1121.2339999999999</v>
      </c>
      <c r="E12" s="9">
        <v>4037.8389999999999</v>
      </c>
      <c r="F12" s="9">
        <v>2110.817</v>
      </c>
      <c r="G12" s="9">
        <v>1749.925</v>
      </c>
      <c r="H12" s="9">
        <v>1023.1180000000001</v>
      </c>
      <c r="I12" s="9">
        <v>120.16800000000001</v>
      </c>
      <c r="J12" s="9">
        <v>96.245000000000005</v>
      </c>
      <c r="K12" s="9">
        <v>5155.223</v>
      </c>
      <c r="L12" s="9">
        <v>3085.9259999999999</v>
      </c>
      <c r="M12" s="9">
        <v>99.766999999999996</v>
      </c>
      <c r="N12" s="9">
        <v>1927.386</v>
      </c>
      <c r="O12" s="9">
        <v>42.143999999999998</v>
      </c>
      <c r="P12" s="9">
        <v>3778.645</v>
      </c>
      <c r="Q12" s="9">
        <v>2778.5709999999999</v>
      </c>
      <c r="R12" s="9">
        <v>79.366</v>
      </c>
      <c r="S12" s="9">
        <v>906.27300000000002</v>
      </c>
      <c r="T12" s="9">
        <v>14.433999999999999</v>
      </c>
      <c r="U12" s="9">
        <v>101.64700000000001</v>
      </c>
      <c r="V12" s="9">
        <v>56.707999999999998</v>
      </c>
      <c r="W12" s="9">
        <v>11.178000000000001</v>
      </c>
      <c r="X12" s="9">
        <v>33.61</v>
      </c>
      <c r="Y12" s="9">
        <v>0.152</v>
      </c>
      <c r="Z12" s="9">
        <v>1199.2059999999999</v>
      </c>
      <c r="AA12" s="9">
        <v>216.92099999999999</v>
      </c>
      <c r="AB12" s="9">
        <v>8.4849999999999994</v>
      </c>
      <c r="AC12" s="9">
        <v>969.84500000000003</v>
      </c>
      <c r="AD12" s="9">
        <v>3.956</v>
      </c>
      <c r="AE12" s="9">
        <v>75.724999999999994</v>
      </c>
      <c r="AF12" s="9">
        <v>33.726999999999997</v>
      </c>
      <c r="AG12" s="9">
        <v>0.73799999999999999</v>
      </c>
      <c r="AH12" s="9">
        <v>17.657</v>
      </c>
      <c r="AI12" s="9">
        <v>23.603000000000002</v>
      </c>
      <c r="AJ12" s="9">
        <v>898.98299999999995</v>
      </c>
      <c r="AK12" s="9">
        <v>731.88</v>
      </c>
      <c r="AL12" s="9">
        <v>167.10300000000001</v>
      </c>
      <c r="AM12" s="9">
        <v>479.13400000000001</v>
      </c>
      <c r="AN12" s="9">
        <v>371.87400000000002</v>
      </c>
      <c r="AO12" s="9">
        <v>107.26</v>
      </c>
      <c r="AP12" s="9">
        <v>47.808999999999997</v>
      </c>
      <c r="AQ12" s="9">
        <v>41.249000000000002</v>
      </c>
      <c r="AR12" s="9">
        <v>6.56</v>
      </c>
      <c r="AS12" s="9">
        <v>364.03899999999999</v>
      </c>
      <c r="AT12" s="9">
        <v>313.23599999999999</v>
      </c>
      <c r="AU12" s="9">
        <v>50.802999999999997</v>
      </c>
      <c r="AV12" s="9">
        <v>8</v>
      </c>
      <c r="AW12" s="9">
        <v>5.5209999999999999</v>
      </c>
      <c r="AX12" s="9">
        <v>2.48</v>
      </c>
      <c r="AY12" s="9">
        <v>104.97499999999999</v>
      </c>
      <c r="AZ12" s="9">
        <v>64.915999999999997</v>
      </c>
      <c r="BA12" s="9">
        <v>2.7</v>
      </c>
      <c r="BB12" s="9">
        <v>33.552999999999997</v>
      </c>
      <c r="BC12" s="9">
        <v>3.806</v>
      </c>
      <c r="BD12" s="9">
        <v>75.724999999999994</v>
      </c>
      <c r="BE12" s="9">
        <v>42.143999999999998</v>
      </c>
      <c r="BF12" s="9">
        <v>70.664000000000001</v>
      </c>
      <c r="BG12" s="9">
        <v>23.603000000000002</v>
      </c>
      <c r="BH12" s="9">
        <v>8</v>
      </c>
      <c r="BI12" s="9">
        <v>3.806</v>
      </c>
    </row>
    <row r="13" spans="1:61">
      <c r="A13" s="10">
        <v>40695</v>
      </c>
      <c r="B13" s="9">
        <v>2853.4720000000002</v>
      </c>
      <c r="C13" s="9">
        <v>1451.819</v>
      </c>
      <c r="D13" s="9">
        <v>1159.3610000000001</v>
      </c>
      <c r="E13" s="9">
        <v>4133.9049999999997</v>
      </c>
      <c r="F13" s="9">
        <v>2142.2860000000001</v>
      </c>
      <c r="G13" s="9">
        <v>1752.393</v>
      </c>
      <c r="H13" s="9">
        <v>1018.976</v>
      </c>
      <c r="I13" s="9">
        <v>123.084</v>
      </c>
      <c r="J13" s="9">
        <v>96.713999999999999</v>
      </c>
      <c r="K13" s="9">
        <v>5252.2920000000004</v>
      </c>
      <c r="L13" s="9">
        <v>3162.0540000000001</v>
      </c>
      <c r="M13" s="9">
        <v>107.52200000000001</v>
      </c>
      <c r="N13" s="9">
        <v>1933.424</v>
      </c>
      <c r="O13" s="9">
        <v>49.292000000000002</v>
      </c>
      <c r="P13" s="9">
        <v>3871.3969999999999</v>
      </c>
      <c r="Q13" s="9">
        <v>2853.4720000000002</v>
      </c>
      <c r="R13" s="9">
        <v>81.022999999999996</v>
      </c>
      <c r="S13" s="9">
        <v>919.62199999999996</v>
      </c>
      <c r="T13" s="9">
        <v>17.280999999999999</v>
      </c>
      <c r="U13" s="9">
        <v>87.584999999999994</v>
      </c>
      <c r="V13" s="9">
        <v>48.116999999999997</v>
      </c>
      <c r="W13" s="9">
        <v>12.308</v>
      </c>
      <c r="X13" s="9">
        <v>27.16</v>
      </c>
      <c r="Y13" s="9">
        <v>0</v>
      </c>
      <c r="Z13" s="9">
        <v>1215.847</v>
      </c>
      <c r="AA13" s="9">
        <v>231.67099999999999</v>
      </c>
      <c r="AB13" s="9">
        <v>10.814</v>
      </c>
      <c r="AC13" s="9">
        <v>968.69299999999998</v>
      </c>
      <c r="AD13" s="9">
        <v>4.6680000000000001</v>
      </c>
      <c r="AE13" s="9">
        <v>77.462999999999994</v>
      </c>
      <c r="AF13" s="9">
        <v>28.794</v>
      </c>
      <c r="AG13" s="9">
        <v>3.3769999999999998</v>
      </c>
      <c r="AH13" s="9">
        <v>17.948</v>
      </c>
      <c r="AI13" s="9">
        <v>27.343</v>
      </c>
      <c r="AJ13" s="9">
        <v>901.66899999999998</v>
      </c>
      <c r="AK13" s="9">
        <v>748.48699999999997</v>
      </c>
      <c r="AL13" s="9">
        <v>153.18199999999999</v>
      </c>
      <c r="AM13" s="9">
        <v>481.04300000000001</v>
      </c>
      <c r="AN13" s="9">
        <v>383.98399999999998</v>
      </c>
      <c r="AO13" s="9">
        <v>97.058999999999997</v>
      </c>
      <c r="AP13" s="9">
        <v>48.243000000000002</v>
      </c>
      <c r="AQ13" s="9">
        <v>37.898000000000003</v>
      </c>
      <c r="AR13" s="9">
        <v>10.345000000000001</v>
      </c>
      <c r="AS13" s="9">
        <v>362.072</v>
      </c>
      <c r="AT13" s="9">
        <v>318.27300000000002</v>
      </c>
      <c r="AU13" s="9">
        <v>43.8</v>
      </c>
      <c r="AV13" s="9">
        <v>10.31</v>
      </c>
      <c r="AW13" s="9">
        <v>8.3320000000000007</v>
      </c>
      <c r="AX13" s="9">
        <v>1.978</v>
      </c>
      <c r="AY13" s="9">
        <v>96.233999999999995</v>
      </c>
      <c r="AZ13" s="9">
        <v>56.936999999999998</v>
      </c>
      <c r="BA13" s="9">
        <v>4.53</v>
      </c>
      <c r="BB13" s="9">
        <v>33.335000000000001</v>
      </c>
      <c r="BC13" s="9">
        <v>1.4330000000000001</v>
      </c>
      <c r="BD13" s="9">
        <v>77.462999999999994</v>
      </c>
      <c r="BE13" s="9">
        <v>49.292000000000002</v>
      </c>
      <c r="BF13" s="9">
        <v>72.069000000000003</v>
      </c>
      <c r="BG13" s="9">
        <v>27.343</v>
      </c>
      <c r="BH13" s="9">
        <v>10.31</v>
      </c>
      <c r="BI13" s="9">
        <v>1.4330000000000001</v>
      </c>
    </row>
    <row r="14" spans="1:61">
      <c r="A14" s="10">
        <v>41061</v>
      </c>
      <c r="B14" s="9">
        <v>2881.7359999999999</v>
      </c>
      <c r="C14" s="9">
        <v>1471.671</v>
      </c>
      <c r="D14" s="9">
        <v>1168.7170000000001</v>
      </c>
      <c r="E14" s="9">
        <v>4188.2370000000001</v>
      </c>
      <c r="F14" s="9">
        <v>2198.627</v>
      </c>
      <c r="G14" s="9">
        <v>1800.0540000000001</v>
      </c>
      <c r="H14" s="9">
        <v>1049.1590000000001</v>
      </c>
      <c r="I14" s="9">
        <v>117.32899999999999</v>
      </c>
      <c r="J14" s="9">
        <v>91.5</v>
      </c>
      <c r="K14" s="9">
        <v>5329.9960000000001</v>
      </c>
      <c r="L14" s="9">
        <v>3185.384</v>
      </c>
      <c r="M14" s="9">
        <v>105.485</v>
      </c>
      <c r="N14" s="9">
        <v>1987.9639999999999</v>
      </c>
      <c r="O14" s="9">
        <v>51.161999999999999</v>
      </c>
      <c r="P14" s="9">
        <v>3923.1689999999999</v>
      </c>
      <c r="Q14" s="9">
        <v>2881.7359999999999</v>
      </c>
      <c r="R14" s="9">
        <v>81.319000000000003</v>
      </c>
      <c r="S14" s="9">
        <v>947.28</v>
      </c>
      <c r="T14" s="9">
        <v>12.834</v>
      </c>
      <c r="U14" s="9">
        <v>98.430999999999997</v>
      </c>
      <c r="V14" s="9">
        <v>57.552999999999997</v>
      </c>
      <c r="W14" s="9">
        <v>13.638</v>
      </c>
      <c r="X14" s="9">
        <v>26.795999999999999</v>
      </c>
      <c r="Y14" s="9">
        <v>0.443</v>
      </c>
      <c r="Z14" s="9">
        <v>1234.1089999999999</v>
      </c>
      <c r="AA14" s="9">
        <v>220.34899999999999</v>
      </c>
      <c r="AB14" s="9">
        <v>8.7270000000000003</v>
      </c>
      <c r="AC14" s="9">
        <v>999.99699999999996</v>
      </c>
      <c r="AD14" s="9">
        <v>5.0350000000000001</v>
      </c>
      <c r="AE14" s="9">
        <v>74.287000000000006</v>
      </c>
      <c r="AF14" s="9">
        <v>25.745999999999999</v>
      </c>
      <c r="AG14" s="9">
        <v>1.8009999999999999</v>
      </c>
      <c r="AH14" s="9">
        <v>13.89</v>
      </c>
      <c r="AI14" s="9">
        <v>32.848999999999997</v>
      </c>
      <c r="AJ14" s="9">
        <v>924.72199999999998</v>
      </c>
      <c r="AK14" s="9">
        <v>752.80200000000002</v>
      </c>
      <c r="AL14" s="9">
        <v>171.92</v>
      </c>
      <c r="AM14" s="9">
        <v>488.58800000000002</v>
      </c>
      <c r="AN14" s="9">
        <v>378.91899999999998</v>
      </c>
      <c r="AO14" s="9">
        <v>109.669</v>
      </c>
      <c r="AP14" s="9">
        <v>42.335000000000001</v>
      </c>
      <c r="AQ14" s="9">
        <v>36.777000000000001</v>
      </c>
      <c r="AR14" s="9">
        <v>5.5570000000000004</v>
      </c>
      <c r="AS14" s="9">
        <v>385.07</v>
      </c>
      <c r="AT14" s="9">
        <v>331.50099999999998</v>
      </c>
      <c r="AU14" s="9">
        <v>53.569000000000003</v>
      </c>
      <c r="AV14" s="9">
        <v>8.73</v>
      </c>
      <c r="AW14" s="9">
        <v>5.6050000000000004</v>
      </c>
      <c r="AX14" s="9">
        <v>3.125</v>
      </c>
      <c r="AY14" s="9">
        <v>97.706000000000003</v>
      </c>
      <c r="AZ14" s="9">
        <v>58.115000000000002</v>
      </c>
      <c r="BA14" s="9">
        <v>4.343</v>
      </c>
      <c r="BB14" s="9">
        <v>32.881999999999998</v>
      </c>
      <c r="BC14" s="9">
        <v>2.3660000000000001</v>
      </c>
      <c r="BD14" s="9">
        <v>74.287000000000006</v>
      </c>
      <c r="BE14" s="9">
        <v>51.161999999999999</v>
      </c>
      <c r="BF14" s="9">
        <v>59.75</v>
      </c>
      <c r="BG14" s="9">
        <v>32.848999999999997</v>
      </c>
      <c r="BH14" s="9">
        <v>8.73</v>
      </c>
      <c r="BI14" s="9">
        <v>2.3660000000000001</v>
      </c>
    </row>
    <row r="15" spans="1:61">
      <c r="A15" s="10">
        <v>41426</v>
      </c>
      <c r="B15" s="9">
        <v>2922.1390000000001</v>
      </c>
      <c r="C15" s="9">
        <v>1495.021</v>
      </c>
      <c r="D15" s="9">
        <v>1188.595</v>
      </c>
      <c r="E15" s="9">
        <v>4265.9610000000002</v>
      </c>
      <c r="F15" s="9">
        <v>2224.0709999999999</v>
      </c>
      <c r="G15" s="9">
        <v>1819.3979999999999</v>
      </c>
      <c r="H15" s="9">
        <v>1065.164</v>
      </c>
      <c r="I15" s="9">
        <v>122.907</v>
      </c>
      <c r="J15" s="9">
        <v>104.968</v>
      </c>
      <c r="K15" s="9">
        <v>5439.2049999999999</v>
      </c>
      <c r="L15" s="9">
        <v>3277.931</v>
      </c>
      <c r="M15" s="9">
        <v>118.63800000000001</v>
      </c>
      <c r="N15" s="9">
        <v>1986.442</v>
      </c>
      <c r="O15" s="9">
        <v>56.194000000000003</v>
      </c>
      <c r="P15" s="9">
        <v>3954.7579999999998</v>
      </c>
      <c r="Q15" s="9">
        <v>2922.1390000000001</v>
      </c>
      <c r="R15" s="9">
        <v>93.162999999999997</v>
      </c>
      <c r="S15" s="9">
        <v>927.04</v>
      </c>
      <c r="T15" s="9">
        <v>12.416</v>
      </c>
      <c r="U15" s="9">
        <v>114.246</v>
      </c>
      <c r="V15" s="9">
        <v>66.563000000000002</v>
      </c>
      <c r="W15" s="9">
        <v>13.916</v>
      </c>
      <c r="X15" s="9">
        <v>33.65</v>
      </c>
      <c r="Y15" s="9">
        <v>0.11700000000000001</v>
      </c>
      <c r="Z15" s="9">
        <v>1278.9949999999999</v>
      </c>
      <c r="AA15" s="9">
        <v>257.05599999999998</v>
      </c>
      <c r="AB15" s="9">
        <v>11.007</v>
      </c>
      <c r="AC15" s="9">
        <v>1006.591</v>
      </c>
      <c r="AD15" s="9">
        <v>4.3410000000000002</v>
      </c>
      <c r="AE15" s="9">
        <v>91.206000000000003</v>
      </c>
      <c r="AF15" s="9">
        <v>32.173000000000002</v>
      </c>
      <c r="AG15" s="9">
        <v>0.55200000000000005</v>
      </c>
      <c r="AH15" s="9">
        <v>19.161000000000001</v>
      </c>
      <c r="AI15" s="9">
        <v>39.319000000000003</v>
      </c>
      <c r="AJ15" s="9">
        <v>936.24900000000002</v>
      </c>
      <c r="AK15" s="9">
        <v>762.79899999999998</v>
      </c>
      <c r="AL15" s="9">
        <v>173.45</v>
      </c>
      <c r="AM15" s="9">
        <v>482.572</v>
      </c>
      <c r="AN15" s="9">
        <v>377.72300000000001</v>
      </c>
      <c r="AO15" s="9">
        <v>104.849</v>
      </c>
      <c r="AP15" s="9">
        <v>53.537999999999997</v>
      </c>
      <c r="AQ15" s="9">
        <v>41.473999999999997</v>
      </c>
      <c r="AR15" s="9">
        <v>12.064</v>
      </c>
      <c r="AS15" s="9">
        <v>389.916</v>
      </c>
      <c r="AT15" s="9">
        <v>337.697</v>
      </c>
      <c r="AU15" s="9">
        <v>52.219000000000001</v>
      </c>
      <c r="AV15" s="9">
        <v>10.223000000000001</v>
      </c>
      <c r="AW15" s="9">
        <v>5.9050000000000002</v>
      </c>
      <c r="AX15" s="9">
        <v>4.3179999999999996</v>
      </c>
      <c r="AY15" s="9">
        <v>109.78700000000001</v>
      </c>
      <c r="AZ15" s="9">
        <v>66.400000000000006</v>
      </c>
      <c r="BA15" s="9">
        <v>5.8280000000000003</v>
      </c>
      <c r="BB15" s="9">
        <v>35.511000000000003</v>
      </c>
      <c r="BC15" s="9">
        <v>2.048</v>
      </c>
      <c r="BD15" s="9">
        <v>91.206000000000003</v>
      </c>
      <c r="BE15" s="9">
        <v>56.194000000000003</v>
      </c>
      <c r="BF15" s="9">
        <v>68.760999999999996</v>
      </c>
      <c r="BG15" s="9">
        <v>39.319000000000003</v>
      </c>
      <c r="BH15" s="9">
        <v>10.223000000000001</v>
      </c>
      <c r="BI15" s="9">
        <v>2.048</v>
      </c>
    </row>
    <row r="16" spans="1:61">
      <c r="A16" s="10">
        <v>41791</v>
      </c>
      <c r="B16" s="9">
        <v>2910.8679999999999</v>
      </c>
      <c r="C16" s="9">
        <v>1511.5219999999999</v>
      </c>
      <c r="D16" s="9">
        <v>1207.7449999999999</v>
      </c>
      <c r="E16" s="9">
        <v>4256.8900000000003</v>
      </c>
      <c r="F16" s="9">
        <v>2258.6860000000001</v>
      </c>
      <c r="G16" s="9">
        <v>1863.3989999999999</v>
      </c>
      <c r="H16" s="9">
        <v>1111.845</v>
      </c>
      <c r="I16" s="9">
        <v>126.98099999999999</v>
      </c>
      <c r="J16" s="9">
        <v>102.321</v>
      </c>
      <c r="K16" s="9">
        <v>5475.3689999999997</v>
      </c>
      <c r="L16" s="9">
        <v>3253.9949999999999</v>
      </c>
      <c r="M16" s="9">
        <v>138.61600000000001</v>
      </c>
      <c r="N16" s="9">
        <v>2015.54</v>
      </c>
      <c r="O16" s="9">
        <v>67.218000000000004</v>
      </c>
      <c r="P16" s="9">
        <v>3957.2710000000002</v>
      </c>
      <c r="Q16" s="9">
        <v>2910.8679999999999</v>
      </c>
      <c r="R16" s="9">
        <v>106.904</v>
      </c>
      <c r="S16" s="9">
        <v>920.57500000000005</v>
      </c>
      <c r="T16" s="9">
        <v>18.923999999999999</v>
      </c>
      <c r="U16" s="9">
        <v>131.999</v>
      </c>
      <c r="V16" s="9">
        <v>76.881</v>
      </c>
      <c r="W16" s="9">
        <v>14.409000000000001</v>
      </c>
      <c r="X16" s="9">
        <v>40.442999999999998</v>
      </c>
      <c r="Y16" s="9">
        <v>0.26600000000000001</v>
      </c>
      <c r="Z16" s="9">
        <v>1307.1669999999999</v>
      </c>
      <c r="AA16" s="9">
        <v>241.66200000000001</v>
      </c>
      <c r="AB16" s="9">
        <v>15.384</v>
      </c>
      <c r="AC16" s="9">
        <v>1041.6089999999999</v>
      </c>
      <c r="AD16" s="9">
        <v>8.5109999999999992</v>
      </c>
      <c r="AE16" s="9">
        <v>78.932000000000002</v>
      </c>
      <c r="AF16" s="9">
        <v>24.584</v>
      </c>
      <c r="AG16" s="9">
        <v>1.919</v>
      </c>
      <c r="AH16" s="9">
        <v>12.913</v>
      </c>
      <c r="AI16" s="9">
        <v>39.515999999999998</v>
      </c>
      <c r="AJ16" s="9">
        <v>969.678</v>
      </c>
      <c r="AK16" s="9">
        <v>787.58699999999999</v>
      </c>
      <c r="AL16" s="9">
        <v>182.09100000000001</v>
      </c>
      <c r="AM16" s="9">
        <v>509.94799999999998</v>
      </c>
      <c r="AN16" s="9">
        <v>395.19799999999998</v>
      </c>
      <c r="AO16" s="9">
        <v>114.75</v>
      </c>
      <c r="AP16" s="9">
        <v>55.722000000000001</v>
      </c>
      <c r="AQ16" s="9">
        <v>47.231999999999999</v>
      </c>
      <c r="AR16" s="9">
        <v>8.49</v>
      </c>
      <c r="AS16" s="9">
        <v>398.78</v>
      </c>
      <c r="AT16" s="9">
        <v>341.67200000000003</v>
      </c>
      <c r="AU16" s="9">
        <v>57.107999999999997</v>
      </c>
      <c r="AV16" s="9">
        <v>5.2279999999999998</v>
      </c>
      <c r="AW16" s="9">
        <v>3.484</v>
      </c>
      <c r="AX16" s="9">
        <v>1.744</v>
      </c>
      <c r="AY16" s="9">
        <v>118.402</v>
      </c>
      <c r="AZ16" s="9">
        <v>70.225999999999999</v>
      </c>
      <c r="BA16" s="9">
        <v>5.4379999999999997</v>
      </c>
      <c r="BB16" s="9">
        <v>39.512999999999998</v>
      </c>
      <c r="BC16" s="9">
        <v>3.226</v>
      </c>
      <c r="BD16" s="9">
        <v>78.932000000000002</v>
      </c>
      <c r="BE16" s="9">
        <v>67.218000000000004</v>
      </c>
      <c r="BF16" s="9">
        <v>67.117999999999995</v>
      </c>
      <c r="BG16" s="9">
        <v>39.515999999999998</v>
      </c>
      <c r="BH16" s="9">
        <v>5.2279999999999998</v>
      </c>
      <c r="BI16" s="9">
        <v>3.226</v>
      </c>
    </row>
    <row r="17" spans="1:61">
      <c r="A17" s="10">
        <v>42156</v>
      </c>
      <c r="B17" s="9">
        <v>2975.1089999999999</v>
      </c>
      <c r="C17" s="9">
        <v>1567.846</v>
      </c>
      <c r="D17" s="9">
        <v>1249.144</v>
      </c>
      <c r="E17" s="9">
        <v>4327.0230000000001</v>
      </c>
      <c r="F17" s="9">
        <v>2291.2689999999998</v>
      </c>
      <c r="G17" s="9">
        <v>1869.117</v>
      </c>
      <c r="H17" s="9">
        <v>1130.079</v>
      </c>
      <c r="I17" s="9">
        <v>123.893</v>
      </c>
      <c r="J17" s="9">
        <v>104.279</v>
      </c>
      <c r="K17" s="9">
        <v>5589.7139999999999</v>
      </c>
      <c r="L17" s="9">
        <v>3351.1239999999998</v>
      </c>
      <c r="M17" s="9">
        <v>130.99600000000001</v>
      </c>
      <c r="N17" s="9">
        <v>2038.223</v>
      </c>
      <c r="O17" s="9">
        <v>69.37</v>
      </c>
      <c r="P17" s="9">
        <v>4011.489</v>
      </c>
      <c r="Q17" s="9">
        <v>2975.1089999999999</v>
      </c>
      <c r="R17" s="9">
        <v>100.145</v>
      </c>
      <c r="S17" s="9">
        <v>915.71</v>
      </c>
      <c r="T17" s="9">
        <v>20.524999999999999</v>
      </c>
      <c r="U17" s="9">
        <v>120.61499999999999</v>
      </c>
      <c r="V17" s="9">
        <v>69.159000000000006</v>
      </c>
      <c r="W17" s="9">
        <v>13.901999999999999</v>
      </c>
      <c r="X17" s="9">
        <v>36.426000000000002</v>
      </c>
      <c r="Y17" s="9">
        <v>1.129</v>
      </c>
      <c r="Z17" s="9">
        <v>1353.1990000000001</v>
      </c>
      <c r="AA17" s="9">
        <v>266.90100000000001</v>
      </c>
      <c r="AB17" s="9">
        <v>14.76</v>
      </c>
      <c r="AC17" s="9">
        <v>1064.991</v>
      </c>
      <c r="AD17" s="9">
        <v>6.5469999999999997</v>
      </c>
      <c r="AE17" s="9">
        <v>104.411</v>
      </c>
      <c r="AF17" s="9">
        <v>39.954999999999998</v>
      </c>
      <c r="AG17" s="9">
        <v>2.19</v>
      </c>
      <c r="AH17" s="9">
        <v>21.096</v>
      </c>
      <c r="AI17" s="9">
        <v>41.17</v>
      </c>
      <c r="AJ17" s="9">
        <v>1017.212</v>
      </c>
      <c r="AK17" s="9">
        <v>842.45100000000002</v>
      </c>
      <c r="AL17" s="9">
        <v>174.761</v>
      </c>
      <c r="AM17" s="9">
        <v>530.71799999999996</v>
      </c>
      <c r="AN17" s="9">
        <v>424.21800000000002</v>
      </c>
      <c r="AO17" s="9">
        <v>106.5</v>
      </c>
      <c r="AP17" s="9">
        <v>60.582000000000001</v>
      </c>
      <c r="AQ17" s="9">
        <v>48.887999999999998</v>
      </c>
      <c r="AR17" s="9">
        <v>11.695</v>
      </c>
      <c r="AS17" s="9">
        <v>412.87599999999998</v>
      </c>
      <c r="AT17" s="9">
        <v>359.976</v>
      </c>
      <c r="AU17" s="9">
        <v>52.901000000000003</v>
      </c>
      <c r="AV17" s="9">
        <v>13.035</v>
      </c>
      <c r="AW17" s="9">
        <v>9.3689999999999998</v>
      </c>
      <c r="AX17" s="9">
        <v>3.6659999999999999</v>
      </c>
      <c r="AY17" s="9">
        <v>95.994</v>
      </c>
      <c r="AZ17" s="9">
        <v>55.344000000000001</v>
      </c>
      <c r="BA17" s="9">
        <v>3.2869999999999999</v>
      </c>
      <c r="BB17" s="9">
        <v>36.097999999999999</v>
      </c>
      <c r="BC17" s="9">
        <v>1.266</v>
      </c>
      <c r="BD17" s="9">
        <v>104.411</v>
      </c>
      <c r="BE17" s="9">
        <v>69.37</v>
      </c>
      <c r="BF17" s="9">
        <v>91.441999999999993</v>
      </c>
      <c r="BG17" s="9">
        <v>41.17</v>
      </c>
      <c r="BH17" s="9">
        <v>13.035</v>
      </c>
      <c r="BI17" s="9">
        <v>1.266</v>
      </c>
    </row>
    <row r="18" spans="1:61">
      <c r="A18" s="10">
        <v>42522</v>
      </c>
      <c r="B18" s="9">
        <v>3056.3560000000002</v>
      </c>
      <c r="C18" s="9">
        <v>1606.3209999999999</v>
      </c>
      <c r="D18" s="9">
        <v>1297.836</v>
      </c>
      <c r="E18" s="9">
        <v>4377.6409999999996</v>
      </c>
      <c r="F18" s="9">
        <v>2322.855</v>
      </c>
      <c r="G18" s="9">
        <v>1907.297</v>
      </c>
      <c r="H18" s="9">
        <v>1196.192</v>
      </c>
      <c r="I18" s="9">
        <v>133.977</v>
      </c>
      <c r="J18" s="9">
        <v>105.455</v>
      </c>
      <c r="K18" s="9">
        <v>5685.7079999999996</v>
      </c>
      <c r="L18" s="9">
        <v>3434.5140000000001</v>
      </c>
      <c r="M18" s="9">
        <v>130.904</v>
      </c>
      <c r="N18" s="9">
        <v>2065.451</v>
      </c>
      <c r="O18" s="9">
        <v>54.84</v>
      </c>
      <c r="P18" s="9">
        <v>4052.7069999999999</v>
      </c>
      <c r="Q18" s="9">
        <v>3056.3560000000002</v>
      </c>
      <c r="R18" s="9">
        <v>99.460999999999999</v>
      </c>
      <c r="S18" s="9">
        <v>881.06399999999996</v>
      </c>
      <c r="T18" s="9">
        <v>15.824999999999999</v>
      </c>
      <c r="U18" s="9">
        <v>115.089</v>
      </c>
      <c r="V18" s="9">
        <v>68.174000000000007</v>
      </c>
      <c r="W18" s="9">
        <v>15.867000000000001</v>
      </c>
      <c r="X18" s="9">
        <v>30.704000000000001</v>
      </c>
      <c r="Y18" s="9">
        <v>0.34399999999999997</v>
      </c>
      <c r="Z18" s="9">
        <v>1426.056</v>
      </c>
      <c r="AA18" s="9">
        <v>272.58499999999998</v>
      </c>
      <c r="AB18" s="9">
        <v>14.082000000000001</v>
      </c>
      <c r="AC18" s="9">
        <v>1135.538</v>
      </c>
      <c r="AD18" s="9">
        <v>3.85</v>
      </c>
      <c r="AE18" s="9">
        <v>91.856999999999999</v>
      </c>
      <c r="AF18" s="9">
        <v>37.396999999999998</v>
      </c>
      <c r="AG18" s="9">
        <v>1.4930000000000001</v>
      </c>
      <c r="AH18" s="9">
        <v>18.145</v>
      </c>
      <c r="AI18" s="9">
        <v>34.820999999999998</v>
      </c>
      <c r="AJ18" s="9">
        <v>999.40300000000002</v>
      </c>
      <c r="AK18" s="9">
        <v>816.78700000000003</v>
      </c>
      <c r="AL18" s="9">
        <v>182.61699999999999</v>
      </c>
      <c r="AM18" s="9">
        <v>528.28499999999997</v>
      </c>
      <c r="AN18" s="9">
        <v>415.46600000000001</v>
      </c>
      <c r="AO18" s="9">
        <v>112.819</v>
      </c>
      <c r="AP18" s="9">
        <v>61.223999999999997</v>
      </c>
      <c r="AQ18" s="9">
        <v>52.459000000000003</v>
      </c>
      <c r="AR18" s="9">
        <v>8.766</v>
      </c>
      <c r="AS18" s="9">
        <v>395.11500000000001</v>
      </c>
      <c r="AT18" s="9">
        <v>338.67500000000001</v>
      </c>
      <c r="AU18" s="9">
        <v>56.44</v>
      </c>
      <c r="AV18" s="9">
        <v>14.779</v>
      </c>
      <c r="AW18" s="9">
        <v>10.186999999999999</v>
      </c>
      <c r="AX18" s="9">
        <v>4.5919999999999996</v>
      </c>
      <c r="AY18" s="9">
        <v>102.416</v>
      </c>
      <c r="AZ18" s="9">
        <v>64.724999999999994</v>
      </c>
      <c r="BA18" s="9">
        <v>3.1309999999999998</v>
      </c>
      <c r="BB18" s="9">
        <v>33.167000000000002</v>
      </c>
      <c r="BC18" s="9">
        <v>1.393</v>
      </c>
      <c r="BD18" s="9">
        <v>91.856999999999999</v>
      </c>
      <c r="BE18" s="9">
        <v>54.84</v>
      </c>
      <c r="BF18" s="9">
        <v>77.055000000000007</v>
      </c>
      <c r="BG18" s="9">
        <v>34.820999999999998</v>
      </c>
      <c r="BH18" s="9">
        <v>14.779</v>
      </c>
      <c r="BI18" s="9">
        <v>1.393</v>
      </c>
    </row>
    <row r="19" spans="1:61">
      <c r="A19" s="10">
        <v>42887</v>
      </c>
      <c r="B19" s="9">
        <v>3150.4839999999999</v>
      </c>
      <c r="C19" s="9">
        <v>1648.9739999999999</v>
      </c>
      <c r="D19" s="9">
        <v>1332.2919999999999</v>
      </c>
      <c r="E19" s="9">
        <v>4482.0469999999996</v>
      </c>
      <c r="F19" s="9">
        <v>2357.2170000000001</v>
      </c>
      <c r="G19" s="9">
        <v>1938.0160000000001</v>
      </c>
      <c r="H19" s="9">
        <v>1165.2429999999999</v>
      </c>
      <c r="I19" s="9">
        <v>123.474</v>
      </c>
      <c r="J19" s="9">
        <v>95.8</v>
      </c>
      <c r="K19" s="9">
        <v>5781.0469999999996</v>
      </c>
      <c r="L19" s="9">
        <v>3540.578</v>
      </c>
      <c r="M19" s="9">
        <v>127.31699999999999</v>
      </c>
      <c r="N19" s="9">
        <v>2040.345</v>
      </c>
      <c r="O19" s="9">
        <v>72.805999999999997</v>
      </c>
      <c r="P19" s="9">
        <v>4150.5600000000004</v>
      </c>
      <c r="Q19" s="9">
        <v>3150.4839999999999</v>
      </c>
      <c r="R19" s="9">
        <v>98.04</v>
      </c>
      <c r="S19" s="9">
        <v>883.197</v>
      </c>
      <c r="T19" s="9">
        <v>18.838999999999999</v>
      </c>
      <c r="U19" s="9">
        <v>116.779</v>
      </c>
      <c r="V19" s="9">
        <v>70.576999999999998</v>
      </c>
      <c r="W19" s="9">
        <v>9.3580000000000005</v>
      </c>
      <c r="X19" s="9">
        <v>35.710999999999999</v>
      </c>
      <c r="Y19" s="9">
        <v>1.133</v>
      </c>
      <c r="Z19" s="9">
        <v>1406.6559999999999</v>
      </c>
      <c r="AA19" s="9">
        <v>279.74900000000002</v>
      </c>
      <c r="AB19" s="9">
        <v>18.535</v>
      </c>
      <c r="AC19" s="9">
        <v>1101.6389999999999</v>
      </c>
      <c r="AD19" s="9">
        <v>6.7329999999999997</v>
      </c>
      <c r="AE19" s="9">
        <v>107.05200000000001</v>
      </c>
      <c r="AF19" s="9">
        <v>39.768000000000001</v>
      </c>
      <c r="AG19" s="9">
        <v>1.3839999999999999</v>
      </c>
      <c r="AH19" s="9">
        <v>19.798999999999999</v>
      </c>
      <c r="AI19" s="9">
        <v>46.100999999999999</v>
      </c>
      <c r="AJ19" s="9">
        <v>1039.077</v>
      </c>
      <c r="AK19" s="9">
        <v>838.81899999999996</v>
      </c>
      <c r="AL19" s="9">
        <v>200.25800000000001</v>
      </c>
      <c r="AM19" s="9">
        <v>551.92600000000004</v>
      </c>
      <c r="AN19" s="9">
        <v>427.988</v>
      </c>
      <c r="AO19" s="9">
        <v>123.937</v>
      </c>
      <c r="AP19" s="9">
        <v>57.862000000000002</v>
      </c>
      <c r="AQ19" s="9">
        <v>46.021999999999998</v>
      </c>
      <c r="AR19" s="9">
        <v>11.840999999999999</v>
      </c>
      <c r="AS19" s="9">
        <v>415.38600000000002</v>
      </c>
      <c r="AT19" s="9">
        <v>354.834</v>
      </c>
      <c r="AU19" s="9">
        <v>60.552</v>
      </c>
      <c r="AV19" s="9">
        <v>13.904</v>
      </c>
      <c r="AW19" s="9">
        <v>9.9760000000000009</v>
      </c>
      <c r="AX19" s="9">
        <v>3.9279999999999999</v>
      </c>
      <c r="AY19" s="9">
        <v>108.386</v>
      </c>
      <c r="AZ19" s="9">
        <v>55.871000000000002</v>
      </c>
      <c r="BA19" s="9">
        <v>5.9539999999999997</v>
      </c>
      <c r="BB19" s="9">
        <v>43.597000000000001</v>
      </c>
      <c r="BC19" s="9">
        <v>2.9630000000000001</v>
      </c>
      <c r="BD19" s="9">
        <v>107.05200000000001</v>
      </c>
      <c r="BE19" s="9">
        <v>72.805999999999997</v>
      </c>
      <c r="BF19" s="9">
        <v>87.656000000000006</v>
      </c>
      <c r="BG19" s="9">
        <v>46.100999999999999</v>
      </c>
      <c r="BH19" s="9">
        <v>13.904</v>
      </c>
      <c r="BI19" s="9">
        <v>2.9630000000000001</v>
      </c>
    </row>
    <row r="20" spans="1:61">
      <c r="A20" s="10">
        <v>43252</v>
      </c>
      <c r="B20" s="9">
        <v>3256.9209999999998</v>
      </c>
      <c r="C20" s="9">
        <v>1728.8430000000001</v>
      </c>
      <c r="D20" s="9">
        <v>1394.1690000000001</v>
      </c>
      <c r="E20" s="9">
        <v>4592.1880000000001</v>
      </c>
      <c r="F20" s="9">
        <v>2408.7460000000001</v>
      </c>
      <c r="G20" s="9">
        <v>1983.0940000000001</v>
      </c>
      <c r="H20" s="9">
        <v>1165.7239999999999</v>
      </c>
      <c r="I20" s="9">
        <v>110.98</v>
      </c>
      <c r="J20" s="9">
        <v>86.356999999999999</v>
      </c>
      <c r="K20" s="9">
        <v>5884.8419999999996</v>
      </c>
      <c r="L20" s="9">
        <v>3640.2049999999999</v>
      </c>
      <c r="M20" s="9">
        <v>131.393</v>
      </c>
      <c r="N20" s="9">
        <v>2038.8140000000001</v>
      </c>
      <c r="O20" s="9">
        <v>74.430000000000007</v>
      </c>
      <c r="P20" s="9">
        <v>4257.4210000000003</v>
      </c>
      <c r="Q20" s="9">
        <v>3256.9209999999998</v>
      </c>
      <c r="R20" s="9">
        <v>96.376000000000005</v>
      </c>
      <c r="S20" s="9">
        <v>887.65599999999995</v>
      </c>
      <c r="T20" s="9">
        <v>16.468</v>
      </c>
      <c r="U20" s="9">
        <v>110.902</v>
      </c>
      <c r="V20" s="9">
        <v>65.314999999999998</v>
      </c>
      <c r="W20" s="9">
        <v>17.843</v>
      </c>
      <c r="X20" s="9">
        <v>27.443999999999999</v>
      </c>
      <c r="Y20" s="9">
        <v>0.30099999999999999</v>
      </c>
      <c r="Z20" s="9">
        <v>1413.1020000000001</v>
      </c>
      <c r="AA20" s="9">
        <v>285.92</v>
      </c>
      <c r="AB20" s="9">
        <v>13.93</v>
      </c>
      <c r="AC20" s="9">
        <v>1106.5070000000001</v>
      </c>
      <c r="AD20" s="9">
        <v>6.7450000000000001</v>
      </c>
      <c r="AE20" s="9">
        <v>103.416</v>
      </c>
      <c r="AF20" s="9">
        <v>32.048999999999999</v>
      </c>
      <c r="AG20" s="9">
        <v>3.2440000000000002</v>
      </c>
      <c r="AH20" s="9">
        <v>17.206</v>
      </c>
      <c r="AI20" s="9">
        <v>50.915999999999997</v>
      </c>
      <c r="AJ20" s="9">
        <v>1064.056</v>
      </c>
      <c r="AK20" s="9">
        <v>861.38300000000004</v>
      </c>
      <c r="AL20" s="9">
        <v>202.673</v>
      </c>
      <c r="AM20" s="9">
        <v>562.56600000000003</v>
      </c>
      <c r="AN20" s="9">
        <v>446.43799999999999</v>
      </c>
      <c r="AO20" s="9">
        <v>116.128</v>
      </c>
      <c r="AP20" s="9">
        <v>58.732999999999997</v>
      </c>
      <c r="AQ20" s="9">
        <v>45.804000000000002</v>
      </c>
      <c r="AR20" s="9">
        <v>12.93</v>
      </c>
      <c r="AS20" s="9">
        <v>429.24900000000002</v>
      </c>
      <c r="AT20" s="9">
        <v>358.70800000000003</v>
      </c>
      <c r="AU20" s="9">
        <v>70.540999999999997</v>
      </c>
      <c r="AV20" s="9">
        <v>13.507</v>
      </c>
      <c r="AW20" s="9">
        <v>10.433999999999999</v>
      </c>
      <c r="AX20" s="9">
        <v>3.073</v>
      </c>
      <c r="AY20" s="9">
        <v>116.206</v>
      </c>
      <c r="AZ20" s="9">
        <v>67.78</v>
      </c>
      <c r="BA20" s="9">
        <v>4.43</v>
      </c>
      <c r="BB20" s="9">
        <v>43.265000000000001</v>
      </c>
      <c r="BC20" s="9">
        <v>0.73</v>
      </c>
      <c r="BD20" s="9">
        <v>103.416</v>
      </c>
      <c r="BE20" s="9">
        <v>74.430000000000007</v>
      </c>
      <c r="BF20" s="9">
        <v>76.013999999999996</v>
      </c>
      <c r="BG20" s="9">
        <v>50.915999999999997</v>
      </c>
      <c r="BH20" s="9">
        <v>13.507</v>
      </c>
      <c r="BI20" s="9">
        <v>0.73</v>
      </c>
    </row>
    <row r="21" spans="1:61">
      <c r="A21" s="10">
        <v>43525</v>
      </c>
      <c r="B21" s="9">
        <v>3295.99</v>
      </c>
      <c r="C21" s="9">
        <v>1736.4949999999999</v>
      </c>
      <c r="D21" s="9">
        <v>1416.6120000000001</v>
      </c>
      <c r="E21" s="9">
        <v>4612.6329999999998</v>
      </c>
      <c r="F21" s="9">
        <v>2410.9459999999999</v>
      </c>
      <c r="G21" s="9">
        <v>1991.7059999999999</v>
      </c>
      <c r="H21" s="9">
        <v>1217.451</v>
      </c>
      <c r="I21" s="9">
        <v>115.559</v>
      </c>
      <c r="J21" s="9">
        <v>90.066999999999993</v>
      </c>
      <c r="K21" s="9">
        <v>5965.83</v>
      </c>
      <c r="L21" s="9">
        <v>3695.1529999999998</v>
      </c>
      <c r="M21" s="9">
        <v>134.40100000000001</v>
      </c>
      <c r="N21" s="9">
        <v>2069.3229999999999</v>
      </c>
      <c r="O21" s="9">
        <v>66.953000000000003</v>
      </c>
      <c r="P21" s="9">
        <v>4280.0820000000003</v>
      </c>
      <c r="Q21" s="9">
        <v>3295.99</v>
      </c>
      <c r="R21" s="9">
        <v>112.129</v>
      </c>
      <c r="S21" s="9">
        <v>852.64700000000005</v>
      </c>
      <c r="T21" s="9">
        <v>19.315999999999999</v>
      </c>
      <c r="U21" s="9">
        <v>104.01</v>
      </c>
      <c r="V21" s="9">
        <v>57.427</v>
      </c>
      <c r="W21" s="9">
        <v>9.4309999999999992</v>
      </c>
      <c r="X21" s="9">
        <v>36.232999999999997</v>
      </c>
      <c r="Y21" s="9">
        <v>0.91900000000000004</v>
      </c>
      <c r="Z21" s="9">
        <v>1472.528</v>
      </c>
      <c r="AA21" s="9">
        <v>294.44</v>
      </c>
      <c r="AB21" s="9">
        <v>11.077</v>
      </c>
      <c r="AC21" s="9">
        <v>1160.71</v>
      </c>
      <c r="AD21" s="9">
        <v>6.3010000000000002</v>
      </c>
      <c r="AE21" s="9">
        <v>109.211</v>
      </c>
      <c r="AF21" s="9">
        <v>47.295999999999999</v>
      </c>
      <c r="AG21" s="9">
        <v>1.764</v>
      </c>
      <c r="AH21" s="9">
        <v>19.733000000000001</v>
      </c>
      <c r="AI21" s="9">
        <v>40.417999999999999</v>
      </c>
      <c r="AJ21" s="9">
        <v>1025.1590000000001</v>
      </c>
      <c r="AK21" s="9">
        <v>835.03300000000002</v>
      </c>
      <c r="AL21" s="9">
        <v>190.12700000000001</v>
      </c>
      <c r="AM21" s="9">
        <v>569.97</v>
      </c>
      <c r="AN21" s="9">
        <v>450.30599999999998</v>
      </c>
      <c r="AO21" s="9">
        <v>119.664</v>
      </c>
      <c r="AP21" s="9">
        <v>51.587000000000003</v>
      </c>
      <c r="AQ21" s="9">
        <v>43.213000000000001</v>
      </c>
      <c r="AR21" s="9">
        <v>8.3740000000000006</v>
      </c>
      <c r="AS21" s="9">
        <v>395.44</v>
      </c>
      <c r="AT21" s="9">
        <v>334.64</v>
      </c>
      <c r="AU21" s="9">
        <v>60.8</v>
      </c>
      <c r="AV21" s="9">
        <v>8.1620000000000008</v>
      </c>
      <c r="AW21" s="9">
        <v>6.8739999999999997</v>
      </c>
      <c r="AX21" s="9">
        <v>1.2889999999999999</v>
      </c>
      <c r="AY21" s="9">
        <v>126.532</v>
      </c>
      <c r="AZ21" s="9">
        <v>75.661000000000001</v>
      </c>
      <c r="BA21" s="9">
        <v>4.1079999999999997</v>
      </c>
      <c r="BB21" s="9">
        <v>44.652999999999999</v>
      </c>
      <c r="BC21" s="9">
        <v>2.109</v>
      </c>
      <c r="BD21" s="9">
        <v>109.211</v>
      </c>
      <c r="BE21" s="9">
        <v>66.953000000000003</v>
      </c>
      <c r="BF21" s="9">
        <v>95.328999999999994</v>
      </c>
      <c r="BG21" s="9">
        <v>40.417999999999999</v>
      </c>
      <c r="BH21" s="9">
        <v>8.1620000000000008</v>
      </c>
      <c r="BI21" s="9">
        <v>2.109</v>
      </c>
    </row>
    <row r="22" spans="1:61">
      <c r="A22" s="10">
        <v>43617</v>
      </c>
      <c r="B22" s="9">
        <v>3332.1129999999998</v>
      </c>
      <c r="C22" s="9">
        <v>1743.52</v>
      </c>
      <c r="D22" s="9">
        <v>1418.9929999999999</v>
      </c>
      <c r="E22" s="9">
        <v>4623.9359999999997</v>
      </c>
      <c r="F22" s="9">
        <v>2429.64</v>
      </c>
      <c r="G22" s="9">
        <v>2015.008</v>
      </c>
      <c r="H22" s="9">
        <v>1197.124</v>
      </c>
      <c r="I22" s="9">
        <v>116.273</v>
      </c>
      <c r="J22" s="9">
        <v>88.840999999999994</v>
      </c>
      <c r="K22" s="9">
        <v>5948.8280000000004</v>
      </c>
      <c r="L22" s="9">
        <v>3713.2359999999999</v>
      </c>
      <c r="M22" s="9">
        <v>128.73099999999999</v>
      </c>
      <c r="N22" s="9">
        <v>2040.588</v>
      </c>
      <c r="O22" s="9">
        <v>66.272000000000006</v>
      </c>
      <c r="P22" s="9">
        <v>4296.5910000000003</v>
      </c>
      <c r="Q22" s="9">
        <v>3332.1129999999998</v>
      </c>
      <c r="R22" s="9">
        <v>108.583</v>
      </c>
      <c r="S22" s="9">
        <v>842.55399999999997</v>
      </c>
      <c r="T22" s="9">
        <v>13.34</v>
      </c>
      <c r="U22" s="9">
        <v>109.119</v>
      </c>
      <c r="V22" s="9">
        <v>65.334999999999994</v>
      </c>
      <c r="W22" s="9">
        <v>9.8719999999999999</v>
      </c>
      <c r="X22" s="9">
        <v>32.228000000000002</v>
      </c>
      <c r="Y22" s="9">
        <v>1.6850000000000001</v>
      </c>
      <c r="Z22" s="9">
        <v>1435.675</v>
      </c>
      <c r="AA22" s="9">
        <v>275.351</v>
      </c>
      <c r="AB22" s="9">
        <v>8.1660000000000004</v>
      </c>
      <c r="AC22" s="9">
        <v>1146.8589999999999</v>
      </c>
      <c r="AD22" s="9">
        <v>5.2990000000000004</v>
      </c>
      <c r="AE22" s="9">
        <v>107.443</v>
      </c>
      <c r="AF22" s="9">
        <v>40.436999999999998</v>
      </c>
      <c r="AG22" s="9">
        <v>2.1110000000000002</v>
      </c>
      <c r="AH22" s="9">
        <v>18.946999999999999</v>
      </c>
      <c r="AI22" s="9">
        <v>45.948</v>
      </c>
      <c r="AJ22" s="9">
        <v>1042.06</v>
      </c>
      <c r="AK22" s="9">
        <v>860.31399999999996</v>
      </c>
      <c r="AL22" s="9">
        <v>181.74600000000001</v>
      </c>
      <c r="AM22" s="9">
        <v>572.25699999999995</v>
      </c>
      <c r="AN22" s="9">
        <v>464.40100000000001</v>
      </c>
      <c r="AO22" s="9">
        <v>107.855</v>
      </c>
      <c r="AP22" s="9">
        <v>56.338000000000001</v>
      </c>
      <c r="AQ22" s="9">
        <v>43.893000000000001</v>
      </c>
      <c r="AR22" s="9">
        <v>12.444000000000001</v>
      </c>
      <c r="AS22" s="9">
        <v>404.11900000000003</v>
      </c>
      <c r="AT22" s="9">
        <v>347.05</v>
      </c>
      <c r="AU22" s="9">
        <v>57.067999999999998</v>
      </c>
      <c r="AV22" s="9">
        <v>9.3469999999999995</v>
      </c>
      <c r="AW22" s="9">
        <v>4.97</v>
      </c>
      <c r="AX22" s="9">
        <v>4.3780000000000001</v>
      </c>
      <c r="AY22" s="9">
        <v>130.77000000000001</v>
      </c>
      <c r="AZ22" s="9">
        <v>77.52</v>
      </c>
      <c r="BA22" s="9">
        <v>5.2709999999999999</v>
      </c>
      <c r="BB22" s="9">
        <v>44.335000000000001</v>
      </c>
      <c r="BC22" s="9">
        <v>3.6440000000000001</v>
      </c>
      <c r="BD22" s="9">
        <v>107.443</v>
      </c>
      <c r="BE22" s="9">
        <v>66.272000000000006</v>
      </c>
      <c r="BF22" s="9">
        <v>81.819000000000003</v>
      </c>
      <c r="BG22" s="9">
        <v>45.948</v>
      </c>
      <c r="BH22" s="9">
        <v>9.3469999999999995</v>
      </c>
      <c r="BI22" s="9">
        <v>3.6440000000000001</v>
      </c>
    </row>
    <row r="23" spans="1:61">
      <c r="A23" s="10">
        <v>43709</v>
      </c>
      <c r="B23" s="9">
        <v>3338.0920000000001</v>
      </c>
      <c r="C23" s="9">
        <v>1755.377</v>
      </c>
      <c r="D23" s="9">
        <v>1439.7940000000001</v>
      </c>
      <c r="E23" s="9">
        <v>4614.2849999999999</v>
      </c>
      <c r="F23" s="9">
        <v>2407.6019999999999</v>
      </c>
      <c r="G23" s="9">
        <v>2001.3979999999999</v>
      </c>
      <c r="H23" s="9">
        <v>1234.5830000000001</v>
      </c>
      <c r="I23" s="9">
        <v>132.494</v>
      </c>
      <c r="J23" s="9">
        <v>100.28</v>
      </c>
      <c r="K23" s="9">
        <v>5982.1109999999999</v>
      </c>
      <c r="L23" s="9">
        <v>3719.2489999999998</v>
      </c>
      <c r="M23" s="9">
        <v>128.93100000000001</v>
      </c>
      <c r="N23" s="9">
        <v>2061.6280000000002</v>
      </c>
      <c r="O23" s="9">
        <v>72.302999999999997</v>
      </c>
      <c r="P23" s="9">
        <v>4293.7039999999997</v>
      </c>
      <c r="Q23" s="9">
        <v>3338.0920000000001</v>
      </c>
      <c r="R23" s="9">
        <v>105.09699999999999</v>
      </c>
      <c r="S23" s="9">
        <v>829.17600000000004</v>
      </c>
      <c r="T23" s="9">
        <v>21.34</v>
      </c>
      <c r="U23" s="9">
        <v>110.253</v>
      </c>
      <c r="V23" s="9">
        <v>68.701999999999998</v>
      </c>
      <c r="W23" s="9">
        <v>9.0389999999999997</v>
      </c>
      <c r="X23" s="9">
        <v>32.024999999999999</v>
      </c>
      <c r="Y23" s="9">
        <v>0.48699999999999999</v>
      </c>
      <c r="Z23" s="9">
        <v>1474.788</v>
      </c>
      <c r="AA23" s="9">
        <v>273.21899999999999</v>
      </c>
      <c r="AB23" s="9">
        <v>12.268000000000001</v>
      </c>
      <c r="AC23" s="9">
        <v>1181.251</v>
      </c>
      <c r="AD23" s="9">
        <v>8.0510000000000002</v>
      </c>
      <c r="AE23" s="9">
        <v>103.366</v>
      </c>
      <c r="AF23" s="9">
        <v>39.237000000000002</v>
      </c>
      <c r="AG23" s="9">
        <v>2.5270000000000001</v>
      </c>
      <c r="AH23" s="9">
        <v>19.177</v>
      </c>
      <c r="AI23" s="9">
        <v>42.426000000000002</v>
      </c>
      <c r="AJ23" s="9">
        <v>1061.6389999999999</v>
      </c>
      <c r="AK23" s="9">
        <v>856.11</v>
      </c>
      <c r="AL23" s="9">
        <v>205.529</v>
      </c>
      <c r="AM23" s="9">
        <v>595.73</v>
      </c>
      <c r="AN23" s="9">
        <v>469.76900000000001</v>
      </c>
      <c r="AO23" s="9">
        <v>125.961</v>
      </c>
      <c r="AP23" s="9">
        <v>49.807000000000002</v>
      </c>
      <c r="AQ23" s="9">
        <v>39.228999999999999</v>
      </c>
      <c r="AR23" s="9">
        <v>10.577999999999999</v>
      </c>
      <c r="AS23" s="9">
        <v>401.62700000000001</v>
      </c>
      <c r="AT23" s="9">
        <v>338.03199999999998</v>
      </c>
      <c r="AU23" s="9">
        <v>63.594000000000001</v>
      </c>
      <c r="AV23" s="9">
        <v>14.475</v>
      </c>
      <c r="AW23" s="9">
        <v>9.08</v>
      </c>
      <c r="AX23" s="9">
        <v>5.3949999999999996</v>
      </c>
      <c r="AY23" s="9">
        <v>121.325</v>
      </c>
      <c r="AZ23" s="9">
        <v>71.260000000000005</v>
      </c>
      <c r="BA23" s="9">
        <v>7.0010000000000003</v>
      </c>
      <c r="BB23" s="9">
        <v>42.012999999999998</v>
      </c>
      <c r="BC23" s="9">
        <v>1.0509999999999999</v>
      </c>
      <c r="BD23" s="9">
        <v>103.366</v>
      </c>
      <c r="BE23" s="9">
        <v>72.302999999999997</v>
      </c>
      <c r="BF23" s="9">
        <v>90.816999999999993</v>
      </c>
      <c r="BG23" s="9">
        <v>42.426000000000002</v>
      </c>
      <c r="BH23" s="9">
        <v>14.475</v>
      </c>
      <c r="BI23" s="9">
        <v>1.0509999999999999</v>
      </c>
    </row>
    <row r="24" spans="1:61">
      <c r="A24" s="10">
        <v>43800</v>
      </c>
      <c r="B24" s="9">
        <v>3339.7159999999999</v>
      </c>
      <c r="C24" s="9">
        <v>1738.83</v>
      </c>
      <c r="D24" s="9">
        <v>1429.095</v>
      </c>
      <c r="E24" s="9">
        <v>4664.4690000000001</v>
      </c>
      <c r="F24" s="9">
        <v>2399.9569999999999</v>
      </c>
      <c r="G24" s="9">
        <v>2001.925</v>
      </c>
      <c r="H24" s="9">
        <v>1233.3900000000001</v>
      </c>
      <c r="I24" s="9">
        <v>126.74299999999999</v>
      </c>
      <c r="J24" s="9">
        <v>94.238</v>
      </c>
      <c r="K24" s="9">
        <v>6013.415</v>
      </c>
      <c r="L24" s="9">
        <v>3743.8829999999998</v>
      </c>
      <c r="M24" s="9">
        <v>115.34</v>
      </c>
      <c r="N24" s="9">
        <v>2093.067</v>
      </c>
      <c r="O24" s="9">
        <v>61.125</v>
      </c>
      <c r="P24" s="9">
        <v>4316.8810000000003</v>
      </c>
      <c r="Q24" s="9">
        <v>3339.7159999999999</v>
      </c>
      <c r="R24" s="9">
        <v>93.221999999999994</v>
      </c>
      <c r="S24" s="9">
        <v>861.75400000000002</v>
      </c>
      <c r="T24" s="9">
        <v>22.189</v>
      </c>
      <c r="U24" s="9">
        <v>102.331</v>
      </c>
      <c r="V24" s="9">
        <v>67.206999999999994</v>
      </c>
      <c r="W24" s="9">
        <v>7.6470000000000002</v>
      </c>
      <c r="X24" s="9">
        <v>27.065000000000001</v>
      </c>
      <c r="Y24" s="9">
        <v>0.41199999999999998</v>
      </c>
      <c r="Z24" s="9">
        <v>1508.8689999999999</v>
      </c>
      <c r="AA24" s="9">
        <v>302.56900000000002</v>
      </c>
      <c r="AB24" s="9">
        <v>11.651999999999999</v>
      </c>
      <c r="AC24" s="9">
        <v>1187.0260000000001</v>
      </c>
      <c r="AD24" s="9">
        <v>7.6219999999999999</v>
      </c>
      <c r="AE24" s="9">
        <v>85.332999999999998</v>
      </c>
      <c r="AF24" s="9">
        <v>34.39</v>
      </c>
      <c r="AG24" s="9">
        <v>2.819</v>
      </c>
      <c r="AH24" s="9">
        <v>17.221</v>
      </c>
      <c r="AI24" s="9">
        <v>30.902000000000001</v>
      </c>
      <c r="AJ24" s="9">
        <v>1074.6500000000001</v>
      </c>
      <c r="AK24" s="9">
        <v>864.61900000000003</v>
      </c>
      <c r="AL24" s="9">
        <v>210.03100000000001</v>
      </c>
      <c r="AM24" s="9">
        <v>613.154</v>
      </c>
      <c r="AN24" s="9">
        <v>476.142</v>
      </c>
      <c r="AO24" s="9">
        <v>137.012</v>
      </c>
      <c r="AP24" s="9">
        <v>38.497999999999998</v>
      </c>
      <c r="AQ24" s="9">
        <v>32.136000000000003</v>
      </c>
      <c r="AR24" s="9">
        <v>6.3620000000000001</v>
      </c>
      <c r="AS24" s="9">
        <v>404.50599999999997</v>
      </c>
      <c r="AT24" s="9">
        <v>344.82600000000002</v>
      </c>
      <c r="AU24" s="9">
        <v>59.68</v>
      </c>
      <c r="AV24" s="9">
        <v>18.491</v>
      </c>
      <c r="AW24" s="9">
        <v>11.515000000000001</v>
      </c>
      <c r="AX24" s="9">
        <v>6.9770000000000003</v>
      </c>
      <c r="AY24" s="9">
        <v>97.161000000000001</v>
      </c>
      <c r="AZ24" s="9">
        <v>58.787999999999997</v>
      </c>
      <c r="BA24" s="9">
        <v>4.0869999999999997</v>
      </c>
      <c r="BB24" s="9">
        <v>30.678000000000001</v>
      </c>
      <c r="BC24" s="9">
        <v>3.6080000000000001</v>
      </c>
      <c r="BD24" s="9">
        <v>85.332999999999998</v>
      </c>
      <c r="BE24" s="9">
        <v>61.125</v>
      </c>
      <c r="BF24" s="9">
        <v>84.653999999999996</v>
      </c>
      <c r="BG24" s="9">
        <v>30.902000000000001</v>
      </c>
      <c r="BH24" s="9">
        <v>18.491</v>
      </c>
      <c r="BI24" s="9">
        <v>3.6080000000000001</v>
      </c>
    </row>
    <row r="25" spans="1:61">
      <c r="A25" s="10">
        <v>43891</v>
      </c>
      <c r="B25" s="9">
        <v>3365.607</v>
      </c>
      <c r="C25" s="9">
        <v>1783.7919999999999</v>
      </c>
      <c r="D25" s="9">
        <v>1461.576</v>
      </c>
      <c r="E25" s="9">
        <v>4709.8879999999999</v>
      </c>
      <c r="F25" s="9">
        <v>2449.009</v>
      </c>
      <c r="G25" s="9">
        <v>2024.674</v>
      </c>
      <c r="H25" s="9">
        <v>1268.5229999999999</v>
      </c>
      <c r="I25" s="9">
        <v>119.986</v>
      </c>
      <c r="J25" s="9">
        <v>94.968000000000004</v>
      </c>
      <c r="K25" s="9">
        <v>6092.4309999999996</v>
      </c>
      <c r="L25" s="9">
        <v>3765.4740000000002</v>
      </c>
      <c r="M25" s="9">
        <v>147.744</v>
      </c>
      <c r="N25" s="9">
        <v>2115.864</v>
      </c>
      <c r="O25" s="9">
        <v>63.348999999999997</v>
      </c>
      <c r="P25" s="9">
        <v>4362.2290000000003</v>
      </c>
      <c r="Q25" s="9">
        <v>3365.607</v>
      </c>
      <c r="R25" s="9">
        <v>113.908</v>
      </c>
      <c r="S25" s="9">
        <v>861.37199999999996</v>
      </c>
      <c r="T25" s="9">
        <v>21.341000000000001</v>
      </c>
      <c r="U25" s="9">
        <v>121.932</v>
      </c>
      <c r="V25" s="9">
        <v>75.656999999999996</v>
      </c>
      <c r="W25" s="9">
        <v>12.234</v>
      </c>
      <c r="X25" s="9">
        <v>33.552999999999997</v>
      </c>
      <c r="Y25" s="9">
        <v>0.48799999999999999</v>
      </c>
      <c r="Z25" s="9">
        <v>1524.0129999999999</v>
      </c>
      <c r="AA25" s="9">
        <v>293.34300000000002</v>
      </c>
      <c r="AB25" s="9">
        <v>19.311</v>
      </c>
      <c r="AC25" s="9">
        <v>1203.4259999999999</v>
      </c>
      <c r="AD25" s="9">
        <v>7.9340000000000002</v>
      </c>
      <c r="AE25" s="9">
        <v>84.257000000000005</v>
      </c>
      <c r="AF25" s="9">
        <v>30.867000000000001</v>
      </c>
      <c r="AG25" s="9">
        <v>2.2909999999999999</v>
      </c>
      <c r="AH25" s="9">
        <v>17.513999999999999</v>
      </c>
      <c r="AI25" s="9">
        <v>33.585999999999999</v>
      </c>
      <c r="AJ25" s="9">
        <v>1019.823</v>
      </c>
      <c r="AK25" s="9">
        <v>825.13199999999995</v>
      </c>
      <c r="AL25" s="9">
        <v>194.69</v>
      </c>
      <c r="AM25" s="9">
        <v>577.39800000000002</v>
      </c>
      <c r="AN25" s="9">
        <v>456.56700000000001</v>
      </c>
      <c r="AO25" s="9">
        <v>120.831</v>
      </c>
      <c r="AP25" s="9">
        <v>47.726999999999997</v>
      </c>
      <c r="AQ25" s="9">
        <v>37.299999999999997</v>
      </c>
      <c r="AR25" s="9">
        <v>10.427</v>
      </c>
      <c r="AS25" s="9">
        <v>385.98500000000001</v>
      </c>
      <c r="AT25" s="9">
        <v>324.96199999999999</v>
      </c>
      <c r="AU25" s="9">
        <v>61.023000000000003</v>
      </c>
      <c r="AV25" s="9">
        <v>8.7140000000000004</v>
      </c>
      <c r="AW25" s="9">
        <v>6.3040000000000003</v>
      </c>
      <c r="AX25" s="9">
        <v>2.41</v>
      </c>
      <c r="AY25" s="9">
        <v>106.601</v>
      </c>
      <c r="AZ25" s="9">
        <v>60.012</v>
      </c>
      <c r="BA25" s="9">
        <v>5.7679999999999998</v>
      </c>
      <c r="BB25" s="9">
        <v>38.002000000000002</v>
      </c>
      <c r="BC25" s="9">
        <v>2.8180000000000001</v>
      </c>
      <c r="BD25" s="9">
        <v>84.257000000000005</v>
      </c>
      <c r="BE25" s="9">
        <v>63.348999999999997</v>
      </c>
      <c r="BF25" s="9">
        <v>80.433999999999997</v>
      </c>
      <c r="BG25" s="9">
        <v>33.585999999999999</v>
      </c>
      <c r="BH25" s="9">
        <v>8.7140000000000004</v>
      </c>
      <c r="BI25" s="9">
        <v>2.8180000000000001</v>
      </c>
    </row>
    <row r="26" spans="1:61">
      <c r="A26" s="10">
        <v>43983</v>
      </c>
      <c r="B26" s="9">
        <v>3274.8829999999998</v>
      </c>
      <c r="C26" s="9">
        <v>1757.1849999999999</v>
      </c>
      <c r="D26" s="9">
        <v>1437.066</v>
      </c>
      <c r="E26" s="9">
        <v>4658.6589999999997</v>
      </c>
      <c r="F26" s="9">
        <v>2436.4119999999998</v>
      </c>
      <c r="G26" s="9">
        <v>2006.5550000000001</v>
      </c>
      <c r="H26" s="9">
        <v>1342.2360000000001</v>
      </c>
      <c r="I26" s="9">
        <v>162.233</v>
      </c>
      <c r="J26" s="9">
        <v>124.878</v>
      </c>
      <c r="K26" s="9">
        <v>6118.8109999999997</v>
      </c>
      <c r="L26" s="9">
        <v>3695.817</v>
      </c>
      <c r="M26" s="9">
        <v>204.12299999999999</v>
      </c>
      <c r="N26" s="9">
        <v>2167.3049999999998</v>
      </c>
      <c r="O26" s="9">
        <v>51.566000000000003</v>
      </c>
      <c r="P26" s="9">
        <v>4289.7569999999996</v>
      </c>
      <c r="Q26" s="9">
        <v>3274.8829999999998</v>
      </c>
      <c r="R26" s="9">
        <v>151.35300000000001</v>
      </c>
      <c r="S26" s="9">
        <v>851.19899999999996</v>
      </c>
      <c r="T26" s="9">
        <v>12.321999999999999</v>
      </c>
      <c r="U26" s="9">
        <v>186.178</v>
      </c>
      <c r="V26" s="9">
        <v>105.376</v>
      </c>
      <c r="W26" s="9">
        <v>26.338000000000001</v>
      </c>
      <c r="X26" s="9">
        <v>53.866</v>
      </c>
      <c r="Y26" s="9">
        <v>0.59799999999999998</v>
      </c>
      <c r="Z26" s="9">
        <v>1545.5730000000001</v>
      </c>
      <c r="AA26" s="9">
        <v>275.84800000000001</v>
      </c>
      <c r="AB26" s="9">
        <v>24.68</v>
      </c>
      <c r="AC26" s="9">
        <v>1237.3520000000001</v>
      </c>
      <c r="AD26" s="9">
        <v>7.694</v>
      </c>
      <c r="AE26" s="9">
        <v>97.301000000000002</v>
      </c>
      <c r="AF26" s="9">
        <v>39.71</v>
      </c>
      <c r="AG26" s="9">
        <v>1.752</v>
      </c>
      <c r="AH26" s="9">
        <v>24.888000000000002</v>
      </c>
      <c r="AI26" s="9">
        <v>30.951000000000001</v>
      </c>
      <c r="AJ26" s="9">
        <v>1013.167</v>
      </c>
      <c r="AK26" s="9">
        <v>804.83600000000001</v>
      </c>
      <c r="AL26" s="9">
        <v>208.33099999999999</v>
      </c>
      <c r="AM26" s="9">
        <v>545.69100000000003</v>
      </c>
      <c r="AN26" s="9">
        <v>413.63600000000002</v>
      </c>
      <c r="AO26" s="9">
        <v>132.05500000000001</v>
      </c>
      <c r="AP26" s="9">
        <v>52.216999999999999</v>
      </c>
      <c r="AQ26" s="9">
        <v>42.633000000000003</v>
      </c>
      <c r="AR26" s="9">
        <v>9.5839999999999996</v>
      </c>
      <c r="AS26" s="9">
        <v>410.29500000000002</v>
      </c>
      <c r="AT26" s="9">
        <v>345.41300000000001</v>
      </c>
      <c r="AU26" s="9">
        <v>64.882000000000005</v>
      </c>
      <c r="AV26" s="9">
        <v>4.9640000000000004</v>
      </c>
      <c r="AW26" s="9">
        <v>3.1539999999999999</v>
      </c>
      <c r="AX26" s="9">
        <v>1.81</v>
      </c>
      <c r="AY26" s="9">
        <v>109.352</v>
      </c>
      <c r="AZ26" s="9">
        <v>57.57</v>
      </c>
      <c r="BA26" s="9">
        <v>9.74</v>
      </c>
      <c r="BB26" s="9">
        <v>39.649000000000001</v>
      </c>
      <c r="BC26" s="9">
        <v>2.3919999999999999</v>
      </c>
      <c r="BD26" s="9">
        <v>97.301000000000002</v>
      </c>
      <c r="BE26" s="9">
        <v>51.566000000000003</v>
      </c>
      <c r="BF26" s="9">
        <v>86.965000000000003</v>
      </c>
      <c r="BG26" s="9">
        <v>30.951000000000001</v>
      </c>
      <c r="BH26" s="9">
        <v>4.9640000000000004</v>
      </c>
      <c r="BI26" s="9">
        <v>2.3919999999999999</v>
      </c>
    </row>
    <row r="27" spans="1:61">
      <c r="A27" s="10">
        <v>44075</v>
      </c>
      <c r="B27" s="9">
        <v>3300.36</v>
      </c>
      <c r="C27" s="9">
        <v>1763.502</v>
      </c>
      <c r="D27" s="9">
        <v>1425.7660000000001</v>
      </c>
      <c r="E27" s="9">
        <v>4671.7160000000003</v>
      </c>
      <c r="F27" s="9">
        <v>2437.8110000000001</v>
      </c>
      <c r="G27" s="9">
        <v>1996.1279999999999</v>
      </c>
      <c r="H27" s="9">
        <v>1281.874</v>
      </c>
      <c r="I27" s="9">
        <v>152.25800000000001</v>
      </c>
      <c r="J27" s="9">
        <v>120.85</v>
      </c>
      <c r="K27" s="9">
        <v>6073.9309999999996</v>
      </c>
      <c r="L27" s="9">
        <v>3731.674</v>
      </c>
      <c r="M27" s="9">
        <v>167.816</v>
      </c>
      <c r="N27" s="9">
        <v>2115.2339999999999</v>
      </c>
      <c r="O27" s="9">
        <v>59.207000000000001</v>
      </c>
      <c r="P27" s="9">
        <v>4299.28</v>
      </c>
      <c r="Q27" s="9">
        <v>3300.36</v>
      </c>
      <c r="R27" s="9">
        <v>116.43899999999999</v>
      </c>
      <c r="S27" s="9">
        <v>863.98</v>
      </c>
      <c r="T27" s="9">
        <v>18.5</v>
      </c>
      <c r="U27" s="9">
        <v>164.35400000000001</v>
      </c>
      <c r="V27" s="9">
        <v>93.028999999999996</v>
      </c>
      <c r="W27" s="9">
        <v>25.634</v>
      </c>
      <c r="X27" s="9">
        <v>44.268999999999998</v>
      </c>
      <c r="Y27" s="9">
        <v>1.4219999999999999</v>
      </c>
      <c r="Z27" s="9">
        <v>1515.2090000000001</v>
      </c>
      <c r="AA27" s="9">
        <v>297.90899999999999</v>
      </c>
      <c r="AB27" s="9">
        <v>22.869</v>
      </c>
      <c r="AC27" s="9">
        <v>1189.1020000000001</v>
      </c>
      <c r="AD27" s="9">
        <v>5.3289999999999997</v>
      </c>
      <c r="AE27" s="9">
        <v>95.088999999999999</v>
      </c>
      <c r="AF27" s="9">
        <v>40.377000000000002</v>
      </c>
      <c r="AG27" s="9">
        <v>2.8740000000000001</v>
      </c>
      <c r="AH27" s="9">
        <v>17.882999999999999</v>
      </c>
      <c r="AI27" s="9">
        <v>33.954999999999998</v>
      </c>
      <c r="AJ27" s="9">
        <v>1050.27</v>
      </c>
      <c r="AK27" s="9">
        <v>839.97400000000005</v>
      </c>
      <c r="AL27" s="9">
        <v>210.29599999999999</v>
      </c>
      <c r="AM27" s="9">
        <v>551.928</v>
      </c>
      <c r="AN27" s="9">
        <v>429.73399999999998</v>
      </c>
      <c r="AO27" s="9">
        <v>122.194</v>
      </c>
      <c r="AP27" s="9">
        <v>55.951999999999998</v>
      </c>
      <c r="AQ27" s="9">
        <v>44.271999999999998</v>
      </c>
      <c r="AR27" s="9">
        <v>11.68</v>
      </c>
      <c r="AS27" s="9">
        <v>432.99400000000003</v>
      </c>
      <c r="AT27" s="9">
        <v>357.78100000000001</v>
      </c>
      <c r="AU27" s="9">
        <v>75.212999999999994</v>
      </c>
      <c r="AV27" s="9">
        <v>9.3960000000000008</v>
      </c>
      <c r="AW27" s="9">
        <v>8.1869999999999994</v>
      </c>
      <c r="AX27" s="9">
        <v>1.208</v>
      </c>
      <c r="AY27" s="9">
        <v>114.235</v>
      </c>
      <c r="AZ27" s="9">
        <v>62.131999999999998</v>
      </c>
      <c r="BA27" s="9">
        <v>7.6109999999999998</v>
      </c>
      <c r="BB27" s="9">
        <v>43.962000000000003</v>
      </c>
      <c r="BC27" s="9">
        <v>0.53</v>
      </c>
      <c r="BD27" s="9">
        <v>95.088999999999999</v>
      </c>
      <c r="BE27" s="9">
        <v>59.207000000000001</v>
      </c>
      <c r="BF27" s="9">
        <v>86.385000000000005</v>
      </c>
      <c r="BG27" s="9">
        <v>33.954999999999998</v>
      </c>
      <c r="BH27" s="9">
        <v>9.3960000000000008</v>
      </c>
      <c r="BI27" s="9">
        <v>0.53</v>
      </c>
    </row>
    <row r="28" spans="1:61">
      <c r="A28" s="10">
        <v>44166</v>
      </c>
      <c r="B28" s="9">
        <v>3400.9180000000001</v>
      </c>
      <c r="C28" s="9">
        <v>1811.8989999999999</v>
      </c>
      <c r="D28" s="9">
        <v>1466.4069999999999</v>
      </c>
      <c r="E28" s="9">
        <v>4744.7049999999999</v>
      </c>
      <c r="F28" s="9">
        <v>2474.9740000000002</v>
      </c>
      <c r="G28" s="9">
        <v>2032.434</v>
      </c>
      <c r="H28" s="9">
        <v>1242.7729999999999</v>
      </c>
      <c r="I28" s="9">
        <v>130.43700000000001</v>
      </c>
      <c r="J28" s="9">
        <v>96.03</v>
      </c>
      <c r="K28" s="9">
        <v>6089.5280000000002</v>
      </c>
      <c r="L28" s="9">
        <v>3826.33</v>
      </c>
      <c r="M28" s="9">
        <v>165.602</v>
      </c>
      <c r="N28" s="9">
        <v>2052.2040000000002</v>
      </c>
      <c r="O28" s="9">
        <v>45.390999999999998</v>
      </c>
      <c r="P28" s="9">
        <v>4372.1369999999997</v>
      </c>
      <c r="Q28" s="9">
        <v>3400.9180000000001</v>
      </c>
      <c r="R28" s="9">
        <v>117.071</v>
      </c>
      <c r="S28" s="9">
        <v>840.08399999999995</v>
      </c>
      <c r="T28" s="9">
        <v>14.065</v>
      </c>
      <c r="U28" s="9">
        <v>145.625</v>
      </c>
      <c r="V28" s="9">
        <v>89.010999999999996</v>
      </c>
      <c r="W28" s="9">
        <v>24.548999999999999</v>
      </c>
      <c r="X28" s="9">
        <v>30.888000000000002</v>
      </c>
      <c r="Y28" s="9">
        <v>1.1779999999999999</v>
      </c>
      <c r="Z28" s="9">
        <v>1490.191</v>
      </c>
      <c r="AA28" s="9">
        <v>297.62099999999998</v>
      </c>
      <c r="AB28" s="9">
        <v>23.029</v>
      </c>
      <c r="AC28" s="9">
        <v>1164.308</v>
      </c>
      <c r="AD28" s="9">
        <v>5.2329999999999997</v>
      </c>
      <c r="AE28" s="9">
        <v>81.572999999999993</v>
      </c>
      <c r="AF28" s="9">
        <v>38.78</v>
      </c>
      <c r="AG28" s="9">
        <v>0.95299999999999996</v>
      </c>
      <c r="AH28" s="9">
        <v>16.925000000000001</v>
      </c>
      <c r="AI28" s="9">
        <v>24.914999999999999</v>
      </c>
      <c r="AJ28" s="9">
        <v>1063.5730000000001</v>
      </c>
      <c r="AK28" s="9">
        <v>848.26400000000001</v>
      </c>
      <c r="AL28" s="9">
        <v>215.309</v>
      </c>
      <c r="AM28" s="9">
        <v>595.18499999999995</v>
      </c>
      <c r="AN28" s="9">
        <v>460.50200000000001</v>
      </c>
      <c r="AO28" s="9">
        <v>134.684</v>
      </c>
      <c r="AP28" s="9">
        <v>50.524999999999999</v>
      </c>
      <c r="AQ28" s="9">
        <v>42.506</v>
      </c>
      <c r="AR28" s="9">
        <v>8.0180000000000007</v>
      </c>
      <c r="AS28" s="9">
        <v>407.14</v>
      </c>
      <c r="AT28" s="9">
        <v>336.81799999999998</v>
      </c>
      <c r="AU28" s="9">
        <v>70.322000000000003</v>
      </c>
      <c r="AV28" s="9">
        <v>10.723000000000001</v>
      </c>
      <c r="AW28" s="9">
        <v>8.4380000000000006</v>
      </c>
      <c r="AX28" s="9">
        <v>2.2850000000000001</v>
      </c>
      <c r="AY28" s="9">
        <v>110.79900000000001</v>
      </c>
      <c r="AZ28" s="9">
        <v>64.825000000000003</v>
      </c>
      <c r="BA28" s="9">
        <v>5.8719999999999999</v>
      </c>
      <c r="BB28" s="9">
        <v>39.076000000000001</v>
      </c>
      <c r="BC28" s="9">
        <v>1.026</v>
      </c>
      <c r="BD28" s="9">
        <v>81.572999999999993</v>
      </c>
      <c r="BE28" s="9">
        <v>45.390999999999998</v>
      </c>
      <c r="BF28" s="9">
        <v>77.134</v>
      </c>
      <c r="BG28" s="9">
        <v>24.914999999999999</v>
      </c>
      <c r="BH28" s="9">
        <v>10.723000000000001</v>
      </c>
      <c r="BI28" s="9">
        <v>1.026</v>
      </c>
    </row>
    <row r="29" spans="1:61">
      <c r="A29" s="10">
        <v>44256</v>
      </c>
      <c r="B29" s="9">
        <v>3411.7890000000002</v>
      </c>
      <c r="C29" s="9">
        <v>1811.201</v>
      </c>
      <c r="D29" s="9">
        <v>1468.75</v>
      </c>
      <c r="E29" s="9">
        <v>4710.3890000000001</v>
      </c>
      <c r="F29" s="9">
        <v>2459.0050000000001</v>
      </c>
      <c r="G29" s="9">
        <v>2013.7170000000001</v>
      </c>
      <c r="H29" s="9">
        <v>1261.713</v>
      </c>
      <c r="I29" s="9">
        <v>131.756</v>
      </c>
      <c r="J29" s="9">
        <v>98.73</v>
      </c>
      <c r="K29" s="9">
        <v>6074.05</v>
      </c>
      <c r="L29" s="9">
        <v>3828.1010000000001</v>
      </c>
      <c r="M29" s="9">
        <v>165.14400000000001</v>
      </c>
      <c r="N29" s="9">
        <v>2034.7940000000001</v>
      </c>
      <c r="O29" s="9">
        <v>46.01</v>
      </c>
      <c r="P29" s="9">
        <v>4342.9369999999999</v>
      </c>
      <c r="Q29" s="9">
        <v>3411.7890000000002</v>
      </c>
      <c r="R29" s="9">
        <v>122.571</v>
      </c>
      <c r="S29" s="9">
        <v>796.75599999999997</v>
      </c>
      <c r="T29" s="9">
        <v>11.82</v>
      </c>
      <c r="U29" s="9">
        <v>134.673</v>
      </c>
      <c r="V29" s="9">
        <v>75.528999999999996</v>
      </c>
      <c r="W29" s="9">
        <v>18.609000000000002</v>
      </c>
      <c r="X29" s="9">
        <v>39.603000000000002</v>
      </c>
      <c r="Y29" s="9">
        <v>0.93100000000000005</v>
      </c>
      <c r="Z29" s="9">
        <v>1514.9380000000001</v>
      </c>
      <c r="AA29" s="9">
        <v>303.74299999999999</v>
      </c>
      <c r="AB29" s="9">
        <v>22.422999999999998</v>
      </c>
      <c r="AC29" s="9">
        <v>1181.078</v>
      </c>
      <c r="AD29" s="9">
        <v>7.694</v>
      </c>
      <c r="AE29" s="9">
        <v>81.501999999999995</v>
      </c>
      <c r="AF29" s="9">
        <v>37.04</v>
      </c>
      <c r="AG29" s="9">
        <v>1.5409999999999999</v>
      </c>
      <c r="AH29" s="9">
        <v>17.356999999999999</v>
      </c>
      <c r="AI29" s="9">
        <v>25.565000000000001</v>
      </c>
      <c r="AJ29" s="9">
        <v>1075.2819999999999</v>
      </c>
      <c r="AK29" s="9">
        <v>870.24099999999999</v>
      </c>
      <c r="AL29" s="9">
        <v>205.041</v>
      </c>
      <c r="AM29" s="9">
        <v>602.08600000000001</v>
      </c>
      <c r="AN29" s="9">
        <v>474.23500000000001</v>
      </c>
      <c r="AO29" s="9">
        <v>127.851</v>
      </c>
      <c r="AP29" s="9">
        <v>56.27</v>
      </c>
      <c r="AQ29" s="9">
        <v>47.241</v>
      </c>
      <c r="AR29" s="9">
        <v>9.0289999999999999</v>
      </c>
      <c r="AS29" s="9">
        <v>408.82299999999998</v>
      </c>
      <c r="AT29" s="9">
        <v>342.839</v>
      </c>
      <c r="AU29" s="9">
        <v>65.983999999999995</v>
      </c>
      <c r="AV29" s="9">
        <v>8.1029999999999998</v>
      </c>
      <c r="AW29" s="9">
        <v>5.9260000000000002</v>
      </c>
      <c r="AX29" s="9">
        <v>2.1779999999999999</v>
      </c>
      <c r="AY29" s="9">
        <v>107.842</v>
      </c>
      <c r="AZ29" s="9">
        <v>64.444999999999993</v>
      </c>
      <c r="BA29" s="9">
        <v>3.3839999999999999</v>
      </c>
      <c r="BB29" s="9">
        <v>38.594000000000001</v>
      </c>
      <c r="BC29" s="9">
        <v>1.42</v>
      </c>
      <c r="BD29" s="9">
        <v>81.501999999999995</v>
      </c>
      <c r="BE29" s="9">
        <v>46.01</v>
      </c>
      <c r="BF29" s="9">
        <v>76.382999999999996</v>
      </c>
      <c r="BG29" s="9">
        <v>25.565000000000001</v>
      </c>
      <c r="BH29" s="9">
        <v>8.1029999999999998</v>
      </c>
      <c r="BI29" s="9">
        <v>1.42</v>
      </c>
    </row>
    <row r="30" spans="1:61">
      <c r="A30" s="10">
        <v>44348</v>
      </c>
      <c r="B30" s="9">
        <v>3458.8440000000001</v>
      </c>
      <c r="C30" s="9">
        <v>1861.0319999999999</v>
      </c>
      <c r="D30" s="9">
        <v>1506.5360000000001</v>
      </c>
      <c r="E30" s="9">
        <v>4709.1719999999996</v>
      </c>
      <c r="F30" s="9">
        <v>2495.011</v>
      </c>
      <c r="G30" s="9">
        <v>2038.633</v>
      </c>
      <c r="H30" s="9">
        <v>1250.482</v>
      </c>
      <c r="I30" s="9">
        <v>122.708</v>
      </c>
      <c r="J30" s="9">
        <v>93.572000000000003</v>
      </c>
      <c r="K30" s="9">
        <v>6080.08</v>
      </c>
      <c r="L30" s="9">
        <v>3862.9090000000001</v>
      </c>
      <c r="M30" s="9">
        <v>131.29599999999999</v>
      </c>
      <c r="N30" s="9">
        <v>2022.046</v>
      </c>
      <c r="O30" s="9">
        <v>63.83</v>
      </c>
      <c r="P30" s="9">
        <v>4355.71</v>
      </c>
      <c r="Q30" s="9">
        <v>3458.8440000000001</v>
      </c>
      <c r="R30" s="9">
        <v>101.851</v>
      </c>
      <c r="S30" s="9">
        <v>782.92200000000003</v>
      </c>
      <c r="T30" s="9">
        <v>12.093</v>
      </c>
      <c r="U30" s="9">
        <v>102.40600000000001</v>
      </c>
      <c r="V30" s="9">
        <v>59.814999999999998</v>
      </c>
      <c r="W30" s="9">
        <v>12.84</v>
      </c>
      <c r="X30" s="9">
        <v>29.751000000000001</v>
      </c>
      <c r="Y30" s="9">
        <v>0</v>
      </c>
      <c r="Z30" s="9">
        <v>1521.9079999999999</v>
      </c>
      <c r="AA30" s="9">
        <v>305.74</v>
      </c>
      <c r="AB30" s="9">
        <v>14.413</v>
      </c>
      <c r="AC30" s="9">
        <v>1193.4780000000001</v>
      </c>
      <c r="AD30" s="9">
        <v>8.2780000000000005</v>
      </c>
      <c r="AE30" s="9">
        <v>100.05500000000001</v>
      </c>
      <c r="AF30" s="9">
        <v>38.511000000000003</v>
      </c>
      <c r="AG30" s="9">
        <v>2.1920000000000002</v>
      </c>
      <c r="AH30" s="9">
        <v>15.894</v>
      </c>
      <c r="AI30" s="9">
        <v>43.459000000000003</v>
      </c>
      <c r="AJ30" s="9">
        <v>1095.5830000000001</v>
      </c>
      <c r="AK30" s="9">
        <v>874.81299999999999</v>
      </c>
      <c r="AL30" s="9">
        <v>220.77</v>
      </c>
      <c r="AM30" s="9">
        <v>607.27499999999998</v>
      </c>
      <c r="AN30" s="9">
        <v>470.05500000000001</v>
      </c>
      <c r="AO30" s="9">
        <v>137.22</v>
      </c>
      <c r="AP30" s="9">
        <v>54.185000000000002</v>
      </c>
      <c r="AQ30" s="9">
        <v>42.790999999999997</v>
      </c>
      <c r="AR30" s="9">
        <v>11.395</v>
      </c>
      <c r="AS30" s="9">
        <v>426.11900000000003</v>
      </c>
      <c r="AT30" s="9">
        <v>355.66300000000001</v>
      </c>
      <c r="AU30" s="9">
        <v>70.454999999999998</v>
      </c>
      <c r="AV30" s="9">
        <v>8.0050000000000008</v>
      </c>
      <c r="AW30" s="9">
        <v>6.3040000000000003</v>
      </c>
      <c r="AX30" s="9">
        <v>1.7</v>
      </c>
      <c r="AY30" s="9">
        <v>110.664</v>
      </c>
      <c r="AZ30" s="9">
        <v>68.012</v>
      </c>
      <c r="BA30" s="9">
        <v>4.9660000000000002</v>
      </c>
      <c r="BB30" s="9">
        <v>35.93</v>
      </c>
      <c r="BC30" s="9">
        <v>1.756</v>
      </c>
      <c r="BD30" s="9">
        <v>100.05500000000001</v>
      </c>
      <c r="BE30" s="9">
        <v>63.83</v>
      </c>
      <c r="BF30" s="9">
        <v>76.968000000000004</v>
      </c>
      <c r="BG30" s="9">
        <v>43.459000000000003</v>
      </c>
      <c r="BH30" s="9">
        <v>8.0050000000000008</v>
      </c>
      <c r="BI30" s="9">
        <v>1.756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182</vt:i4>
      </vt:variant>
    </vt:vector>
  </HeadingPairs>
  <TitlesOfParts>
    <vt:vector size="187" baseType="lpstr">
      <vt:lpstr>Contents</vt:lpstr>
      <vt:lpstr>Table 3.1</vt:lpstr>
      <vt:lpstr>Table 3.2</vt:lpstr>
      <vt:lpstr>Index</vt:lpstr>
      <vt:lpstr>Data1</vt:lpstr>
      <vt:lpstr>A124854298K</vt:lpstr>
      <vt:lpstr>A124854298K_Data</vt:lpstr>
      <vt:lpstr>A124854298K_Latest</vt:lpstr>
      <vt:lpstr>A124854302R</vt:lpstr>
      <vt:lpstr>A124854302R_Data</vt:lpstr>
      <vt:lpstr>A124854302R_Latest</vt:lpstr>
      <vt:lpstr>A124854306X</vt:lpstr>
      <vt:lpstr>A124854306X_Data</vt:lpstr>
      <vt:lpstr>A124854306X_Latest</vt:lpstr>
      <vt:lpstr>A124854310R</vt:lpstr>
      <vt:lpstr>A124854310R_Data</vt:lpstr>
      <vt:lpstr>A124854310R_Latest</vt:lpstr>
      <vt:lpstr>A124854314X</vt:lpstr>
      <vt:lpstr>A124854314X_Data</vt:lpstr>
      <vt:lpstr>A124854314X_Latest</vt:lpstr>
      <vt:lpstr>A124854318J</vt:lpstr>
      <vt:lpstr>A124854318J_Data</vt:lpstr>
      <vt:lpstr>A124854318J_Latest</vt:lpstr>
      <vt:lpstr>A124854322X</vt:lpstr>
      <vt:lpstr>A124854322X_Data</vt:lpstr>
      <vt:lpstr>A124854322X_Latest</vt:lpstr>
      <vt:lpstr>A124854326J</vt:lpstr>
      <vt:lpstr>A124854326J_Data</vt:lpstr>
      <vt:lpstr>A124854326J_Latest</vt:lpstr>
      <vt:lpstr>A124854330X</vt:lpstr>
      <vt:lpstr>A124854330X_Data</vt:lpstr>
      <vt:lpstr>A124854330X_Latest</vt:lpstr>
      <vt:lpstr>A124854334J</vt:lpstr>
      <vt:lpstr>A124854334J_Data</vt:lpstr>
      <vt:lpstr>A124854334J_Latest</vt:lpstr>
      <vt:lpstr>A124854338T</vt:lpstr>
      <vt:lpstr>A124854338T_Data</vt:lpstr>
      <vt:lpstr>A124854338T_Latest</vt:lpstr>
      <vt:lpstr>A124854342J</vt:lpstr>
      <vt:lpstr>A124854342J_Data</vt:lpstr>
      <vt:lpstr>A124854342J_Latest</vt:lpstr>
      <vt:lpstr>A124854346T</vt:lpstr>
      <vt:lpstr>A124854346T_Data</vt:lpstr>
      <vt:lpstr>A124854346T_Latest</vt:lpstr>
      <vt:lpstr>A124854350J</vt:lpstr>
      <vt:lpstr>A124854350J_Data</vt:lpstr>
      <vt:lpstr>A124854350J_Latest</vt:lpstr>
      <vt:lpstr>A124854354T</vt:lpstr>
      <vt:lpstr>A124854354T_Data</vt:lpstr>
      <vt:lpstr>A124854354T_Latest</vt:lpstr>
      <vt:lpstr>A124854358A</vt:lpstr>
      <vt:lpstr>A124854358A_Data</vt:lpstr>
      <vt:lpstr>A124854358A_Latest</vt:lpstr>
      <vt:lpstr>A124854362T</vt:lpstr>
      <vt:lpstr>A124854362T_Data</vt:lpstr>
      <vt:lpstr>A124854362T_Latest</vt:lpstr>
      <vt:lpstr>A124854366A</vt:lpstr>
      <vt:lpstr>A124854366A_Data</vt:lpstr>
      <vt:lpstr>A124854366A_Latest</vt:lpstr>
      <vt:lpstr>A124854370T</vt:lpstr>
      <vt:lpstr>A124854370T_Data</vt:lpstr>
      <vt:lpstr>A124854370T_Latest</vt:lpstr>
      <vt:lpstr>A124854374A</vt:lpstr>
      <vt:lpstr>A124854374A_Data</vt:lpstr>
      <vt:lpstr>A124854374A_Latest</vt:lpstr>
      <vt:lpstr>A124854378K</vt:lpstr>
      <vt:lpstr>A124854378K_Data</vt:lpstr>
      <vt:lpstr>A124854378K_Latest</vt:lpstr>
      <vt:lpstr>A124854382A</vt:lpstr>
      <vt:lpstr>A124854382A_Data</vt:lpstr>
      <vt:lpstr>A124854382A_Latest</vt:lpstr>
      <vt:lpstr>A124854386K</vt:lpstr>
      <vt:lpstr>A124854386K_Data</vt:lpstr>
      <vt:lpstr>A124854386K_Latest</vt:lpstr>
      <vt:lpstr>A124854390A</vt:lpstr>
      <vt:lpstr>A124854390A_Data</vt:lpstr>
      <vt:lpstr>A124854390A_Latest</vt:lpstr>
      <vt:lpstr>A124854394K</vt:lpstr>
      <vt:lpstr>A124854394K_Data</vt:lpstr>
      <vt:lpstr>A124854394K_Latest</vt:lpstr>
      <vt:lpstr>A124854398V</vt:lpstr>
      <vt:lpstr>A124854398V_Data</vt:lpstr>
      <vt:lpstr>A124854398V_Latest</vt:lpstr>
      <vt:lpstr>A124854402X</vt:lpstr>
      <vt:lpstr>A124854402X_Data</vt:lpstr>
      <vt:lpstr>A124854402X_Latest</vt:lpstr>
      <vt:lpstr>A124854406J</vt:lpstr>
      <vt:lpstr>A124854406J_Data</vt:lpstr>
      <vt:lpstr>A124854406J_Latest</vt:lpstr>
      <vt:lpstr>A124854410X</vt:lpstr>
      <vt:lpstr>A124854410X_Data</vt:lpstr>
      <vt:lpstr>A124854410X_Latest</vt:lpstr>
      <vt:lpstr>A124854414J</vt:lpstr>
      <vt:lpstr>A124854414J_Data</vt:lpstr>
      <vt:lpstr>A124854414J_Latest</vt:lpstr>
      <vt:lpstr>A124854418T</vt:lpstr>
      <vt:lpstr>A124854418T_Data</vt:lpstr>
      <vt:lpstr>A124854418T_Latest</vt:lpstr>
      <vt:lpstr>A124854422J</vt:lpstr>
      <vt:lpstr>A124854422J_Data</vt:lpstr>
      <vt:lpstr>A124854422J_Latest</vt:lpstr>
      <vt:lpstr>A124854426T</vt:lpstr>
      <vt:lpstr>A124854426T_Data</vt:lpstr>
      <vt:lpstr>A124854426T_Latest</vt:lpstr>
      <vt:lpstr>A124854430J</vt:lpstr>
      <vt:lpstr>A124854430J_Data</vt:lpstr>
      <vt:lpstr>A124854430J_Latest</vt:lpstr>
      <vt:lpstr>A124854434T</vt:lpstr>
      <vt:lpstr>A124854434T_Data</vt:lpstr>
      <vt:lpstr>A124854434T_Latest</vt:lpstr>
      <vt:lpstr>A124854438A</vt:lpstr>
      <vt:lpstr>A124854438A_Data</vt:lpstr>
      <vt:lpstr>A124854438A_Latest</vt:lpstr>
      <vt:lpstr>A124854442T</vt:lpstr>
      <vt:lpstr>A124854442T_Data</vt:lpstr>
      <vt:lpstr>A124854442T_Latest</vt:lpstr>
      <vt:lpstr>A124854446A</vt:lpstr>
      <vt:lpstr>A124854446A_Data</vt:lpstr>
      <vt:lpstr>A124854446A_Latest</vt:lpstr>
      <vt:lpstr>A124854450T</vt:lpstr>
      <vt:lpstr>A124854450T_Data</vt:lpstr>
      <vt:lpstr>A124854450T_Latest</vt:lpstr>
      <vt:lpstr>A124854454A</vt:lpstr>
      <vt:lpstr>A124854454A_Data</vt:lpstr>
      <vt:lpstr>A124854454A_Latest</vt:lpstr>
      <vt:lpstr>A124854458K</vt:lpstr>
      <vt:lpstr>A124854458K_Data</vt:lpstr>
      <vt:lpstr>A124854458K_Latest</vt:lpstr>
      <vt:lpstr>A124854462A</vt:lpstr>
      <vt:lpstr>A124854462A_Data</vt:lpstr>
      <vt:lpstr>A124854462A_Latest</vt:lpstr>
      <vt:lpstr>A124854466K</vt:lpstr>
      <vt:lpstr>A124854466K_Data</vt:lpstr>
      <vt:lpstr>A124854466K_Latest</vt:lpstr>
      <vt:lpstr>A124854470A</vt:lpstr>
      <vt:lpstr>A124854470A_Data</vt:lpstr>
      <vt:lpstr>A124854470A_Latest</vt:lpstr>
      <vt:lpstr>A124854474K</vt:lpstr>
      <vt:lpstr>A124854474K_Data</vt:lpstr>
      <vt:lpstr>A124854474K_Latest</vt:lpstr>
      <vt:lpstr>A124854478V</vt:lpstr>
      <vt:lpstr>A124854478V_Data</vt:lpstr>
      <vt:lpstr>A124854478V_Latest</vt:lpstr>
      <vt:lpstr>A124854482K</vt:lpstr>
      <vt:lpstr>A124854482K_Data</vt:lpstr>
      <vt:lpstr>A124854482K_Latest</vt:lpstr>
      <vt:lpstr>A124854486V</vt:lpstr>
      <vt:lpstr>A124854486V_Data</vt:lpstr>
      <vt:lpstr>A124854486V_Latest</vt:lpstr>
      <vt:lpstr>A124854490K</vt:lpstr>
      <vt:lpstr>A124854490K_Data</vt:lpstr>
      <vt:lpstr>A124854490K_Latest</vt:lpstr>
      <vt:lpstr>A124854494V</vt:lpstr>
      <vt:lpstr>A124854494V_Data</vt:lpstr>
      <vt:lpstr>A124854494V_Latest</vt:lpstr>
      <vt:lpstr>A124854498C</vt:lpstr>
      <vt:lpstr>A124854498C_Data</vt:lpstr>
      <vt:lpstr>A124854498C_Latest</vt:lpstr>
      <vt:lpstr>A124854502J</vt:lpstr>
      <vt:lpstr>A124854502J_Data</vt:lpstr>
      <vt:lpstr>A124854502J_Latest</vt:lpstr>
      <vt:lpstr>A124854506T</vt:lpstr>
      <vt:lpstr>A124854506T_Data</vt:lpstr>
      <vt:lpstr>A124854506T_Latest</vt:lpstr>
      <vt:lpstr>A124854510J</vt:lpstr>
      <vt:lpstr>A124854510J_Data</vt:lpstr>
      <vt:lpstr>A124854510J_Latest</vt:lpstr>
      <vt:lpstr>A124854514T</vt:lpstr>
      <vt:lpstr>A124854514T_Data</vt:lpstr>
      <vt:lpstr>A124854514T_Latest</vt:lpstr>
      <vt:lpstr>A124854518A</vt:lpstr>
      <vt:lpstr>A124854518A_Data</vt:lpstr>
      <vt:lpstr>A124854518A_Latest</vt:lpstr>
      <vt:lpstr>A124854522T</vt:lpstr>
      <vt:lpstr>A124854522T_Data</vt:lpstr>
      <vt:lpstr>A124854522T_Latest</vt:lpstr>
      <vt:lpstr>A124854526A</vt:lpstr>
      <vt:lpstr>A124854526A_Data</vt:lpstr>
      <vt:lpstr>A124854526A_Latest</vt:lpstr>
      <vt:lpstr>A124854530T</vt:lpstr>
      <vt:lpstr>A124854530T_Data</vt:lpstr>
      <vt:lpstr>A124854530T_Latest</vt:lpstr>
      <vt:lpstr>A124854534A</vt:lpstr>
      <vt:lpstr>A124854534A_Data</vt:lpstr>
      <vt:lpstr>A124854534A_Latest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Shannon Patrick</cp:lastModifiedBy>
  <dcterms:created xsi:type="dcterms:W3CDTF">2021-09-14T03:30:42Z</dcterms:created>
  <dcterms:modified xsi:type="dcterms:W3CDTF">2021-09-27T22:18:37Z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2021-09-27T22:18:26Z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a7d668c0-f141-493b-a625-1dc5fb9b96ea</vt:lpwstr>
  </property>
  <property fmtid="{D5CDD505-2E9C-101B-9397-08002B2CF9AE}" pid="8" name="MSIP_Label_c8e5a7ee-c283-40b0-98eb-fa437df4c031_ContentBits">
    <vt:lpwstr>0</vt:lpwstr>
  </property>
</Properties>
</file>