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SF\Families data\Table_outputs\2021\Final\"/>
    </mc:Choice>
  </mc:AlternateContent>
  <xr:revisionPtr revIDLastSave="0" documentId="8_{1991BB12-026B-4ED2-9365-BAE103156C2F}" xr6:coauthVersionLast="45" xr6:coauthVersionMax="45" xr10:uidLastSave="{00000000-0000-0000-0000-000000000000}"/>
  <bookViews>
    <workbookView xWindow="18570" yWindow="4155" windowWidth="22515" windowHeight="15435" xr2:uid="{00000000-000D-0000-FFFF-FFFF00000000}"/>
  </bookViews>
  <sheets>
    <sheet name="Contents" sheetId="4" r:id="rId1"/>
    <sheet name="Table 2.1" sheetId="5" r:id="rId2"/>
    <sheet name="Table 2.2" sheetId="6" r:id="rId3"/>
    <sheet name="Index" sheetId="3" r:id="rId4"/>
    <sheet name="Data1" sheetId="1" r:id="rId5"/>
  </sheets>
  <definedNames>
    <definedName name="A124854178T">#REF!,#REF!</definedName>
    <definedName name="A124854178T_Data">#REF!</definedName>
    <definedName name="A124854178T_Latest">#REF!</definedName>
    <definedName name="A124854182J">#REF!,#REF!</definedName>
    <definedName name="A124854182J_Data">#REF!</definedName>
    <definedName name="A124854182J_Latest">#REF!</definedName>
    <definedName name="A124854186T">#REF!,#REF!</definedName>
    <definedName name="A124854186T_Data">#REF!</definedName>
    <definedName name="A124854186T_Latest">#REF!</definedName>
    <definedName name="A124854190J">#REF!,#REF!</definedName>
    <definedName name="A124854190J_Data">#REF!</definedName>
    <definedName name="A124854190J_Latest">#REF!</definedName>
    <definedName name="A124854194T">#REF!,#REF!</definedName>
    <definedName name="A124854194T_Data">#REF!</definedName>
    <definedName name="A124854194T_Latest">#REF!</definedName>
    <definedName name="A124854198A">#REF!,#REF!</definedName>
    <definedName name="A124854198A_Data">#REF!</definedName>
    <definedName name="A124854198A_Latest">#REF!</definedName>
    <definedName name="A124854202F">#REF!,#REF!</definedName>
    <definedName name="A124854202F_Data">#REF!</definedName>
    <definedName name="A124854202F_Latest">#REF!</definedName>
    <definedName name="A124854206R">#REF!,#REF!</definedName>
    <definedName name="A124854206R_Data">#REF!</definedName>
    <definedName name="A124854206R_Latest">#REF!</definedName>
    <definedName name="A124854210F">#REF!,#REF!</definedName>
    <definedName name="A124854210F_Data">#REF!</definedName>
    <definedName name="A124854210F_Latest">#REF!</definedName>
    <definedName name="A124854214R">#REF!,#REF!</definedName>
    <definedName name="A124854214R_Data">#REF!</definedName>
    <definedName name="A124854214R_Latest">#REF!</definedName>
    <definedName name="A124854218X">#REF!,#REF!</definedName>
    <definedName name="A124854218X_Data">#REF!</definedName>
    <definedName name="A124854218X_Latest">#REF!</definedName>
    <definedName name="A124854222R">#REF!,#REF!</definedName>
    <definedName name="A124854222R_Data">#REF!</definedName>
    <definedName name="A124854222R_Latest">#REF!</definedName>
    <definedName name="A124854226X">#REF!,#REF!</definedName>
    <definedName name="A124854226X_Data">#REF!</definedName>
    <definedName name="A124854226X_Latest">#REF!</definedName>
    <definedName name="A124854230R">#REF!,#REF!</definedName>
    <definedName name="A124854230R_Data">#REF!</definedName>
    <definedName name="A124854230R_Latest">#REF!</definedName>
    <definedName name="A124854234X">#REF!,#REF!</definedName>
    <definedName name="A124854234X_Data">#REF!</definedName>
    <definedName name="A124854234X_Latest">#REF!</definedName>
    <definedName name="A124854238J">#REF!,#REF!</definedName>
    <definedName name="A124854238J_Data">#REF!</definedName>
    <definedName name="A124854238J_Latest">#REF!</definedName>
    <definedName name="A124854242X">#REF!,#REF!</definedName>
    <definedName name="A124854242X_Data">#REF!</definedName>
    <definedName name="A124854242X_Latest">#REF!</definedName>
    <definedName name="A124854246J">#REF!,#REF!</definedName>
    <definedName name="A124854246J_Data">#REF!</definedName>
    <definedName name="A124854246J_Latest">#REF!</definedName>
    <definedName name="A124854250X">#REF!,#REF!</definedName>
    <definedName name="A124854250X_Data">#REF!</definedName>
    <definedName name="A124854250X_Latest">#REF!</definedName>
    <definedName name="A124854254J">#REF!,#REF!</definedName>
    <definedName name="A124854254J_Data">#REF!</definedName>
    <definedName name="A124854254J_Latest">#REF!</definedName>
    <definedName name="A124854258T">#REF!,#REF!</definedName>
    <definedName name="A124854258T_Data">#REF!</definedName>
    <definedName name="A124854258T_Latest">#REF!</definedName>
    <definedName name="A124854262J">#REF!,#REF!</definedName>
    <definedName name="A124854262J_Data">#REF!</definedName>
    <definedName name="A124854262J_Latest">#REF!</definedName>
    <definedName name="A124854266T">#REF!,#REF!</definedName>
    <definedName name="A124854266T_Data">#REF!</definedName>
    <definedName name="A124854266T_Latest">#REF!</definedName>
    <definedName name="A124854270J">#REF!,#REF!</definedName>
    <definedName name="A124854270J_Data">#REF!</definedName>
    <definedName name="A124854270J_Latest">#REF!</definedName>
    <definedName name="A124854274T">#REF!,#REF!</definedName>
    <definedName name="A124854274T_Data">#REF!</definedName>
    <definedName name="A124854274T_Latest">#REF!</definedName>
    <definedName name="A124854278A">#REF!,#REF!</definedName>
    <definedName name="A124854278A_Data">#REF!</definedName>
    <definedName name="A124854278A_Latest">#REF!</definedName>
    <definedName name="A124854538K">Data1!$AI$1:$AI$10,Data1!$AI$11:$AI$30</definedName>
    <definedName name="A124854538K_Data">Data1!$AI$11:$AI$30</definedName>
    <definedName name="A124854538K_Latest">Data1!$AI$30</definedName>
    <definedName name="A124854542A">Data1!$K$1:$K$10,Data1!$K$11:$K$30</definedName>
    <definedName name="A124854542A_Data">Data1!$K$11:$K$30</definedName>
    <definedName name="A124854542A_Latest">Data1!$K$30</definedName>
    <definedName name="A124854546K">Data1!$W$1:$W$10,Data1!$W$11:$W$30</definedName>
    <definedName name="A124854546K_Data">Data1!$W$11:$W$30</definedName>
    <definedName name="A124854546K_Latest">Data1!$W$30</definedName>
    <definedName name="A124854550A">Data1!$AA$1:$AA$10,Data1!$AA$11:$AA$30</definedName>
    <definedName name="A124854550A_Data">Data1!$AA$11:$AA$30</definedName>
    <definedName name="A124854550A_Latest">Data1!$AA$30</definedName>
    <definedName name="A124854554K">Data1!$AE$1:$AE$10,Data1!$AE$11:$AE$30</definedName>
    <definedName name="A124854554K_Data">Data1!$AE$11:$AE$30</definedName>
    <definedName name="A124854554K_Latest">Data1!$AE$30</definedName>
    <definedName name="A124854558V">Data1!$G$1:$G$10,Data1!$G$11:$G$30</definedName>
    <definedName name="A124854558V_Data">Data1!$G$11:$G$30</definedName>
    <definedName name="A124854558V_Latest">Data1!$G$30</definedName>
    <definedName name="A124854562K">Data1!$O$1:$O$10,Data1!$O$11:$O$30</definedName>
    <definedName name="A124854562K_Data">Data1!$O$11:$O$30</definedName>
    <definedName name="A124854562K_Latest">Data1!$O$30</definedName>
    <definedName name="A124854566V">Data1!$S$1:$S$10,Data1!$S$11:$S$30</definedName>
    <definedName name="A124854566V_Data">Data1!$S$11:$S$30</definedName>
    <definedName name="A124854566V_Latest">Data1!$S$30</definedName>
    <definedName name="A124854570K">Data1!$C$1:$C$10,Data1!$C$11:$C$30</definedName>
    <definedName name="A124854570K_Data">Data1!$C$11:$C$30</definedName>
    <definedName name="A124854570K_Latest">Data1!$C$30</definedName>
    <definedName name="A124854574V">Data1!$AH$1:$AH$10,Data1!$AH$11:$AH$30</definedName>
    <definedName name="A124854574V_Data">Data1!$AH$11:$AH$30</definedName>
    <definedName name="A124854574V_Latest">Data1!$AH$30</definedName>
    <definedName name="A124854578C">Data1!$J$1:$J$10,Data1!$J$11:$J$30</definedName>
    <definedName name="A124854578C_Data">Data1!$J$11:$J$30</definedName>
    <definedName name="A124854578C_Latest">Data1!$J$30</definedName>
    <definedName name="A124854582V">Data1!$V$1:$V$10,Data1!$V$11:$V$30</definedName>
    <definedName name="A124854582V_Data">Data1!$V$11:$V$30</definedName>
    <definedName name="A124854582V_Latest">Data1!$V$30</definedName>
    <definedName name="A124854586C">Data1!$Z$1:$Z$10,Data1!$Z$11:$Z$30</definedName>
    <definedName name="A124854586C_Data">Data1!$Z$11:$Z$30</definedName>
    <definedName name="A124854586C_Latest">Data1!$Z$30</definedName>
    <definedName name="A124854590V">Data1!$AD$1:$AD$10,Data1!$AD$11:$AD$30</definedName>
    <definedName name="A124854590V_Data">Data1!$AD$11:$AD$30</definedName>
    <definedName name="A124854590V_Latest">Data1!$AD$30</definedName>
    <definedName name="A124854594C">Data1!$F$1:$F$10,Data1!$F$11:$F$30</definedName>
    <definedName name="A124854594C_Data">Data1!$F$11:$F$30</definedName>
    <definedName name="A124854594C_Latest">Data1!$F$30</definedName>
    <definedName name="A124854598L">Data1!$N$1:$N$10,Data1!$N$11:$N$30</definedName>
    <definedName name="A124854598L_Data">Data1!$N$11:$N$30</definedName>
    <definedName name="A124854598L_Latest">Data1!$N$30</definedName>
    <definedName name="A124854602T">Data1!$R$1:$R$10,Data1!$R$11:$R$30</definedName>
    <definedName name="A124854602T_Data">Data1!$R$11:$R$30</definedName>
    <definedName name="A124854602T_Latest">Data1!$R$30</definedName>
    <definedName name="A124854606A">Data1!$B$1:$B$10,Data1!$B$11:$B$30</definedName>
    <definedName name="A124854606A_Data">Data1!$B$11:$B$30</definedName>
    <definedName name="A124854606A_Latest">Data1!$B$30</definedName>
    <definedName name="A124854610T">Data1!$AJ$1:$AJ$10,Data1!$AJ$11:$AJ$30</definedName>
    <definedName name="A124854610T_Data">Data1!$AJ$11:$AJ$30</definedName>
    <definedName name="A124854610T_Latest">Data1!$AJ$30</definedName>
    <definedName name="A124854614A">Data1!$L$1:$L$10,Data1!$L$11:$L$30</definedName>
    <definedName name="A124854614A_Data">Data1!$L$11:$L$30</definedName>
    <definedName name="A124854614A_Latest">Data1!$L$30</definedName>
    <definedName name="A124854618K">Data1!$X$1:$X$10,Data1!$X$11:$X$30</definedName>
    <definedName name="A124854618K_Data">Data1!$X$11:$X$30</definedName>
    <definedName name="A124854618K_Latest">Data1!$X$30</definedName>
    <definedName name="A124854622A">Data1!$AB$1:$AB$10,Data1!$AB$11:$AB$30</definedName>
    <definedName name="A124854622A_Data">Data1!$AB$11:$AB$30</definedName>
    <definedName name="A124854622A_Latest">Data1!$AB$30</definedName>
    <definedName name="A124854626K">Data1!$AF$1:$AF$10,Data1!$AF$11:$AF$30</definedName>
    <definedName name="A124854626K_Data">Data1!$AF$11:$AF$30</definedName>
    <definedName name="A124854626K_Latest">Data1!$AF$30</definedName>
    <definedName name="A124854630A">Data1!$H$1:$H$10,Data1!$H$11:$H$30</definedName>
    <definedName name="A124854630A_Data">Data1!$H$11:$H$30</definedName>
    <definedName name="A124854630A_Latest">Data1!$H$30</definedName>
    <definedName name="A124854634K">Data1!$P$1:$P$10,Data1!$P$11:$P$30</definedName>
    <definedName name="A124854634K_Data">Data1!$P$11:$P$30</definedName>
    <definedName name="A124854634K_Latest">Data1!$P$30</definedName>
    <definedName name="A124854638V">Data1!$T$1:$T$10,Data1!$T$11:$T$30</definedName>
    <definedName name="A124854638V_Data">Data1!$T$11:$T$30</definedName>
    <definedName name="A124854638V_Latest">Data1!$T$30</definedName>
    <definedName name="A124854642K">Data1!$D$1:$D$10,Data1!$D$11:$D$30</definedName>
    <definedName name="A124854642K_Data">Data1!$D$11:$D$30</definedName>
    <definedName name="A124854642K_Latest">Data1!$D$30</definedName>
    <definedName name="A124854646V">Data1!$AK$1:$AK$10,Data1!$AK$11:$AK$30</definedName>
    <definedName name="A124854646V_Data">Data1!$AK$11:$AK$30</definedName>
    <definedName name="A124854646V_Latest">Data1!$AK$30</definedName>
    <definedName name="A124854650K">Data1!$M$1:$M$10,Data1!$M$11:$M$30</definedName>
    <definedName name="A124854650K_Data">Data1!$M$11:$M$30</definedName>
    <definedName name="A124854650K_Latest">Data1!$M$30</definedName>
    <definedName name="A124854654V">Data1!$Y$1:$Y$10,Data1!$Y$11:$Y$30</definedName>
    <definedName name="A124854654V_Data">Data1!$Y$11:$Y$30</definedName>
    <definedName name="A124854654V_Latest">Data1!$Y$30</definedName>
    <definedName name="A124854658C">Data1!$AC$1:$AC$10,Data1!$AC$11:$AC$30</definedName>
    <definedName name="A124854658C_Data">Data1!$AC$11:$AC$30</definedName>
    <definedName name="A124854658C_Latest">Data1!$AC$30</definedName>
    <definedName name="A124854662V">Data1!$AG$1:$AG$10,Data1!$AG$11:$AG$30</definedName>
    <definedName name="A124854662V_Data">Data1!$AG$11:$AG$30</definedName>
    <definedName name="A124854662V_Latest">Data1!$AG$30</definedName>
    <definedName name="A124854666C">Data1!$I$1:$I$10,Data1!$I$11:$I$30</definedName>
    <definedName name="A124854666C_Data">Data1!$I$11:$I$30</definedName>
    <definedName name="A124854666C_Latest">Data1!$I$30</definedName>
    <definedName name="A124854670V">Data1!$Q$1:$Q$10,Data1!$Q$11:$Q$30</definedName>
    <definedName name="A124854670V_Data">Data1!$Q$11:$Q$30</definedName>
    <definedName name="A124854670V_Latest">Data1!$Q$30</definedName>
    <definedName name="A124854674C">Data1!$U$1:$U$10,Data1!$U$11:$U$30</definedName>
    <definedName name="A124854674C_Data">Data1!$U$11:$U$30</definedName>
    <definedName name="A124854674C_Latest">Data1!$U$30</definedName>
    <definedName name="A124854678L">Data1!$E$1:$E$10,Data1!$E$11:$E$30</definedName>
    <definedName name="A124854678L_Data">Data1!$E$11:$E$30</definedName>
    <definedName name="A124854678L_Latest">Data1!$E$30</definedName>
    <definedName name="Date_Range">Data1!$A$2:$A$10,Data1!$A$11:$A$30</definedName>
    <definedName name="Date_Range_Data">Data1!$A$11:$A$30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6" l="1"/>
  <c r="B7" i="6"/>
  <c r="B6" i="6"/>
  <c r="B5" i="6"/>
  <c r="C54" i="5"/>
  <c r="C53" i="5"/>
  <c r="C52" i="5"/>
  <c r="C51" i="5"/>
  <c r="C49" i="5"/>
  <c r="C48" i="5"/>
  <c r="C47" i="5"/>
  <c r="C46" i="5"/>
  <c r="C44" i="5"/>
  <c r="C43" i="5"/>
  <c r="C42" i="5"/>
  <c r="C41" i="5"/>
  <c r="C39" i="5"/>
  <c r="C38" i="5"/>
  <c r="C37" i="5"/>
  <c r="C36" i="5"/>
  <c r="C34" i="5"/>
  <c r="C33" i="5"/>
  <c r="C32" i="5"/>
  <c r="C31" i="5"/>
  <c r="C29" i="5"/>
  <c r="C28" i="5"/>
  <c r="C27" i="5"/>
  <c r="C26" i="5"/>
  <c r="C24" i="5"/>
  <c r="C23" i="5"/>
  <c r="C22" i="5"/>
  <c r="C21" i="5"/>
  <c r="C19" i="5"/>
  <c r="C18" i="5"/>
  <c r="C17" i="5"/>
  <c r="C16" i="5"/>
  <c r="C14" i="5"/>
  <c r="C13" i="5"/>
  <c r="C12" i="5"/>
  <c r="C11" i="5"/>
  <c r="A8" i="5"/>
  <c r="B7" i="5"/>
  <c r="B6" i="5"/>
  <c r="B5" i="5"/>
  <c r="B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Cassandra L Gligora</author>
  </authors>
  <commentList>
    <comment ref="B14" authorId="0" shapeId="0" xr:uid="{355B5F9B-B15F-4834-AD4D-3408A9487221}">
      <text>
        <r>
          <rPr>
            <sz val="8"/>
            <color indexed="81"/>
            <rFont val="arial"/>
            <family val="2"/>
          </rPr>
          <t>Family of related individuals residing in the same household who are not a couple or one parent family, for example a brother and a sister.</t>
        </r>
      </text>
    </comment>
    <comment ref="B19" authorId="0" shapeId="0" xr:uid="{B3FDE4CD-C10D-48F9-9AB0-D74CD8C98346}">
      <text>
        <r>
          <rPr>
            <sz val="8"/>
            <color indexed="81"/>
            <rFont val="arial"/>
            <family val="2"/>
          </rPr>
          <t>Family of related individuals residing in the same household who are not a couple or one parent family, for example a brother and a sister.</t>
        </r>
      </text>
    </comment>
    <comment ref="B24" authorId="0" shapeId="0" xr:uid="{4853A052-EB85-41A9-9A3E-CDE6E3BED741}">
      <text>
        <r>
          <rPr>
            <sz val="8"/>
            <color indexed="81"/>
            <rFont val="arial"/>
            <family val="2"/>
          </rPr>
          <t>Family of related individuals residing in the same household who are not a couple or one parent family, for example a brother and a sister.</t>
        </r>
      </text>
    </comment>
    <comment ref="B29" authorId="0" shapeId="0" xr:uid="{20A8042C-7D5A-4D59-A928-3ED1DED08122}">
      <text>
        <r>
          <rPr>
            <sz val="8"/>
            <color indexed="81"/>
            <rFont val="arial"/>
            <family val="2"/>
          </rPr>
          <t>Family of related individuals residing in the same household who are not a couple or one parent family, for example a brother and a sister.</t>
        </r>
      </text>
    </comment>
    <comment ref="B34" authorId="0" shapeId="0" xr:uid="{3BA83527-AA73-48BB-A934-6A631A1BD845}">
      <text>
        <r>
          <rPr>
            <sz val="8"/>
            <color indexed="81"/>
            <rFont val="arial"/>
            <family val="2"/>
          </rPr>
          <t>Family of related individuals residing in the same household who are not a couple or one parent family, for example a brother and a sister.</t>
        </r>
      </text>
    </comment>
    <comment ref="B39" authorId="0" shapeId="0" xr:uid="{11E6E531-3AF0-451D-AA33-150CA6F26C5C}">
      <text>
        <r>
          <rPr>
            <sz val="8"/>
            <color indexed="81"/>
            <rFont val="arial"/>
            <family val="2"/>
          </rPr>
          <t>Family of related individuals residing in the same household who are not a couple or one parent family, for example a brother and a sister.</t>
        </r>
      </text>
    </comment>
    <comment ref="B44" authorId="0" shapeId="0" xr:uid="{94C3D8E0-8B5F-4CA6-8F51-DB4233AE2814}">
      <text>
        <r>
          <rPr>
            <sz val="8"/>
            <color indexed="81"/>
            <rFont val="arial"/>
            <family val="2"/>
          </rPr>
          <t>Family of related individuals residing in the same household who are not a couple or one parent family, for example a brother and a sister.</t>
        </r>
      </text>
    </comment>
    <comment ref="B49" authorId="0" shapeId="0" xr:uid="{62A58C76-4EF5-48FD-9F54-0FF0BCBD617A}">
      <text>
        <r>
          <rPr>
            <sz val="8"/>
            <color indexed="81"/>
            <rFont val="arial"/>
            <family val="2"/>
          </rPr>
          <t>Family of related individuals residing in the same household who are not a couple or one parent family, for example a brother and a sister.</t>
        </r>
      </text>
    </comment>
    <comment ref="B54" authorId="0" shapeId="0" xr:uid="{F341B387-9E37-41E1-9BF0-8D2E81415C7B}">
      <text>
        <r>
          <rPr>
            <sz val="8"/>
            <color indexed="81"/>
            <rFont val="arial"/>
            <family val="2"/>
          </rPr>
          <t>Family of related individuals residing in the same household who are not a couple or one parent family, for example a brother and a sister.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Cassandra L Gligora</author>
  </authors>
  <commentList>
    <comment ref="B14" authorId="0" shapeId="0" xr:uid="{D0D0E467-BA68-44A4-B873-24D84C2F4C15}">
      <text>
        <r>
          <rPr>
            <sz val="8"/>
            <color indexed="81"/>
            <rFont val="arial"/>
            <family val="2"/>
          </rPr>
          <t>Family of related individuals residing in the same household who are not a couple or one parent family, for example a brother and a sister.</t>
        </r>
      </text>
    </comment>
    <comment ref="B19" authorId="0" shapeId="0" xr:uid="{068F7588-FC54-409D-8295-885DB849857F}">
      <text>
        <r>
          <rPr>
            <sz val="8"/>
            <color indexed="81"/>
            <rFont val="arial"/>
            <family val="2"/>
          </rPr>
          <t>Family of related individuals residing in the same household who are not a couple or one parent family, for example a brother and a sister.</t>
        </r>
      </text>
    </comment>
    <comment ref="B24" authorId="0" shapeId="0" xr:uid="{4A50B17A-895E-41EC-B916-25E90E6AFC99}">
      <text>
        <r>
          <rPr>
            <sz val="8"/>
            <color indexed="81"/>
            <rFont val="arial"/>
            <family val="2"/>
          </rPr>
          <t>Family of related individuals residing in the same household who are not a couple or one parent family, for example a brother and a sister.</t>
        </r>
      </text>
    </comment>
    <comment ref="B29" authorId="0" shapeId="0" xr:uid="{25EDF9DA-6766-4CD1-AF49-68DF055A9790}">
      <text>
        <r>
          <rPr>
            <sz val="8"/>
            <color indexed="81"/>
            <rFont val="arial"/>
            <family val="2"/>
          </rPr>
          <t>Family of related individuals residing in the same household who are not a couple or one parent family, for example a brother and a sister.</t>
        </r>
      </text>
    </comment>
    <comment ref="B34" authorId="0" shapeId="0" xr:uid="{71D27F6D-22FA-4CA4-AF11-58B3D323185C}">
      <text>
        <r>
          <rPr>
            <sz val="8"/>
            <color indexed="81"/>
            <rFont val="arial"/>
            <family val="2"/>
          </rPr>
          <t>Family of related individuals residing in the same household who are not a couple or one parent family, for example a brother and a sister.</t>
        </r>
      </text>
    </comment>
    <comment ref="B39" authorId="0" shapeId="0" xr:uid="{30E46114-C143-4BF0-ABBF-6C261AF186B7}">
      <text>
        <r>
          <rPr>
            <sz val="8"/>
            <color indexed="81"/>
            <rFont val="arial"/>
            <family val="2"/>
          </rPr>
          <t>Family of related individuals residing in the same household who are not a couple or one parent family, for example a brother and a sister.</t>
        </r>
      </text>
    </comment>
    <comment ref="B44" authorId="0" shapeId="0" xr:uid="{7587C4E3-1AF8-4223-8860-96B1D48D11D9}">
      <text>
        <r>
          <rPr>
            <sz val="8"/>
            <color indexed="81"/>
            <rFont val="arial"/>
            <family val="2"/>
          </rPr>
          <t>Family of related individuals residing in the same household who are not a couple or one parent family, for example a brother and a sister.</t>
        </r>
      </text>
    </comment>
    <comment ref="B49" authorId="0" shapeId="0" xr:uid="{928F8361-45DD-4903-9E42-80DB69E3AF51}">
      <text>
        <r>
          <rPr>
            <sz val="8"/>
            <color indexed="81"/>
            <rFont val="arial"/>
            <family val="2"/>
          </rPr>
          <t>Family of related individuals residing in the same household who are not a couple or one parent family, for example a brother and a sister.</t>
        </r>
      </text>
    </comment>
    <comment ref="B54" authorId="0" shapeId="0" xr:uid="{21B34DD1-A05F-431C-8189-B1BADE502123}">
      <text>
        <r>
          <rPr>
            <sz val="8"/>
            <color indexed="81"/>
            <rFont val="arial"/>
            <family val="2"/>
          </rPr>
          <t>Family of related individuals residing in the same household who are not a couple or one parent family, for example a brother and a sister.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AC11" authorId="0" shapeId="0" xr:uid="{00000000-0006-0000-01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1" authorId="0" shapeId="0" xr:uid="{00000000-0006-0000-0100-00000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1" authorId="0" shapeId="0" xr:uid="{00000000-0006-0000-0100-00000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2" authorId="0" shapeId="0" xr:uid="{00000000-0006-0000-01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2" authorId="0" shapeId="0" xr:uid="{00000000-0006-0000-0100-00000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2" authorId="0" shapeId="0" xr:uid="{00000000-0006-0000-0100-00000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3" authorId="0" shapeId="0" xr:uid="{00000000-0006-0000-0100-00000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3" authorId="0" shapeId="0" xr:uid="{00000000-0006-0000-0100-00000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3" authorId="0" shapeId="0" xr:uid="{00000000-0006-0000-0100-00000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4" authorId="0" shapeId="0" xr:uid="{00000000-0006-0000-0100-00000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4" authorId="0" shapeId="0" xr:uid="{00000000-0006-0000-0100-00000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4" authorId="0" shapeId="0" xr:uid="{00000000-0006-0000-0100-00000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5" authorId="0" shapeId="0" xr:uid="{00000000-0006-0000-0100-00000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5" authorId="0" shapeId="0" xr:uid="{00000000-0006-0000-0100-00000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15" authorId="0" shapeId="0" xr:uid="{00000000-0006-0000-0100-00001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6" authorId="0" shapeId="0" xr:uid="{00000000-0006-0000-0100-00001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6" authorId="0" shapeId="0" xr:uid="{00000000-0006-0000-0100-00001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7" authorId="0" shapeId="0" xr:uid="{00000000-0006-0000-0100-00001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7" authorId="0" shapeId="0" xr:uid="{00000000-0006-0000-0100-00001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7" authorId="0" shapeId="0" xr:uid="{00000000-0006-0000-0100-00001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8" authorId="0" shapeId="0" xr:uid="{00000000-0006-0000-0100-00001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8" authorId="0" shapeId="0" xr:uid="{00000000-0006-0000-0100-00001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8" authorId="0" shapeId="0" xr:uid="{00000000-0006-0000-0100-00001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9" authorId="0" shapeId="0" xr:uid="{00000000-0006-0000-0100-00001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9" authorId="0" shapeId="0" xr:uid="{00000000-0006-0000-0100-00001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9" authorId="0" shapeId="0" xr:uid="{00000000-0006-0000-0100-00001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0" authorId="0" shapeId="0" xr:uid="{00000000-0006-0000-0100-00001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0" authorId="0" shapeId="0" xr:uid="{00000000-0006-0000-0100-00001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20" authorId="0" shapeId="0" xr:uid="{00000000-0006-0000-0100-00001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1" authorId="0" shapeId="0" xr:uid="{00000000-0006-0000-0100-00001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21" authorId="0" shapeId="0" xr:uid="{00000000-0006-0000-0100-00002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2" authorId="0" shapeId="0" xr:uid="{00000000-0006-0000-0100-00002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22" authorId="0" shapeId="0" xr:uid="{00000000-0006-0000-0100-00002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3" authorId="0" shapeId="0" xr:uid="{00000000-0006-0000-0100-00002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23" authorId="0" shapeId="0" xr:uid="{00000000-0006-0000-0100-00002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4" authorId="0" shapeId="0" xr:uid="{00000000-0006-0000-0100-00002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24" authorId="0" shapeId="0" xr:uid="{00000000-0006-0000-0100-00002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25" authorId="0" shapeId="0" xr:uid="{00000000-0006-0000-0100-00002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26" authorId="0" shapeId="0" xr:uid="{00000000-0006-0000-0100-00002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7" authorId="0" shapeId="0" xr:uid="{00000000-0006-0000-0100-00002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27" authorId="0" shapeId="0" xr:uid="{00000000-0006-0000-0100-00002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8" authorId="0" shapeId="0" xr:uid="{00000000-0006-0000-0100-00002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28" authorId="0" shapeId="0" xr:uid="{00000000-0006-0000-0100-00002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9" authorId="0" shapeId="0" xr:uid="{00000000-0006-0000-0100-00002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29" authorId="0" shapeId="0" xr:uid="{00000000-0006-0000-0100-00002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29" authorId="0" shapeId="0" xr:uid="{00000000-0006-0000-0100-00002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29" authorId="0" shapeId="0" xr:uid="{00000000-0006-0000-0100-00003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29" authorId="0" shapeId="0" xr:uid="{00000000-0006-0000-0100-00003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9" authorId="0" shapeId="0" xr:uid="{00000000-0006-0000-0100-00003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29" authorId="0" shapeId="0" xr:uid="{00000000-0006-0000-0100-00003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30" authorId="0" shapeId="0" xr:uid="{00000000-0006-0000-0100-00003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30" authorId="0" shapeId="0" xr:uid="{00000000-0006-0000-0100-00003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30" authorId="0" shapeId="0" xr:uid="{00000000-0006-0000-0100-00003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sharedStrings.xml><?xml version="1.0" encoding="utf-8"?>
<sst xmlns="http://schemas.openxmlformats.org/spreadsheetml/2006/main" count="658" uniqueCount="122">
  <si>
    <t>Australia ;  All Families ;</t>
  </si>
  <si>
    <t>Australia ;  &gt; Couple families ;</t>
  </si>
  <si>
    <t>Australia ;  &gt; One parent families ;</t>
  </si>
  <si>
    <t>Australia ;  &gt; Other families ;</t>
  </si>
  <si>
    <t>&gt; New South Wales ;  All Families ;</t>
  </si>
  <si>
    <t>&gt; New South Wales ;  &gt; Couple families ;</t>
  </si>
  <si>
    <t>&gt; New South Wales ;  &gt; One parent families ;</t>
  </si>
  <si>
    <t>&gt; New South Wales ;  &gt; Other families ;</t>
  </si>
  <si>
    <t>&gt; Victoria ;  All Families ;</t>
  </si>
  <si>
    <t>&gt; Victoria ;  &gt; Couple families ;</t>
  </si>
  <si>
    <t>&gt; Victoria ;  &gt; One parent families ;</t>
  </si>
  <si>
    <t>&gt; Victoria ;  &gt; Other families ;</t>
  </si>
  <si>
    <t>&gt; Queensland ;  All Families ;</t>
  </si>
  <si>
    <t>&gt; Queensland ;  &gt; Couple families ;</t>
  </si>
  <si>
    <t>&gt; Queensland ;  &gt; One parent families ;</t>
  </si>
  <si>
    <t>&gt; Queensland ;  &gt; Other families ;</t>
  </si>
  <si>
    <t>&gt; South Australia ;  All Families ;</t>
  </si>
  <si>
    <t>&gt; South Australia ;  &gt; Couple families ;</t>
  </si>
  <si>
    <t>&gt; South Australia ;  &gt; One parent families ;</t>
  </si>
  <si>
    <t>&gt; South Australia ;  &gt; Other families ;</t>
  </si>
  <si>
    <t>&gt; Western Australia ;  All Families ;</t>
  </si>
  <si>
    <t>&gt; Western Australia ;  &gt; Couple families ;</t>
  </si>
  <si>
    <t>&gt; Western Australia ;  &gt; One parent families ;</t>
  </si>
  <si>
    <t>&gt; Western Australia ;  &gt; Other families ;</t>
  </si>
  <si>
    <t>&gt; Tasmania ;  All Families ;</t>
  </si>
  <si>
    <t>&gt; Tasmania ;  &gt; Couple families ;</t>
  </si>
  <si>
    <t>&gt; Tasmania ;  &gt; One parent families ;</t>
  </si>
  <si>
    <t>&gt; Tasmania ;  &gt; Other families ;</t>
  </si>
  <si>
    <t>&gt; Northern Territory ;  All Families ;</t>
  </si>
  <si>
    <t>&gt; Northern Territory ;  &gt; Couple families ;</t>
  </si>
  <si>
    <t>&gt; Northern Territory ;  &gt; One parent families ;</t>
  </si>
  <si>
    <t>&gt; Northern Territory ;  &gt; Other families ;</t>
  </si>
  <si>
    <t>&gt; Australian Capital Territory ;  All Families ;</t>
  </si>
  <si>
    <t>&gt; Australian Capital Territory ;  &gt; Couple families ;</t>
  </si>
  <si>
    <t>&gt; Australian Capital Territory ;  &gt; One parent families ;</t>
  </si>
  <si>
    <t>&gt; Australian Capital Territory ;  &gt; Other families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</si>
  <si>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</si>
  <si>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</si>
  <si>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</si>
  <si>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</si>
  <si>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</si>
  <si>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</si>
  <si>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</si>
  <si>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</si>
  <si>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</si>
  <si>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</si>
  <si>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</si>
  <si>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</si>
  <si>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A124854606A</t>
  </si>
  <si>
    <t>A124854570K</t>
  </si>
  <si>
    <t>A124854642K</t>
  </si>
  <si>
    <t>A124854678L</t>
  </si>
  <si>
    <t>A124854594C</t>
  </si>
  <si>
    <t>A124854558V</t>
  </si>
  <si>
    <t>A124854630A</t>
  </si>
  <si>
    <t>A124854666C</t>
  </si>
  <si>
    <t>A124854578C</t>
  </si>
  <si>
    <t>A124854542A</t>
  </si>
  <si>
    <t>A124854614A</t>
  </si>
  <si>
    <t>A124854650K</t>
  </si>
  <si>
    <t>A124854598L</t>
  </si>
  <si>
    <t>A124854562K</t>
  </si>
  <si>
    <t>A124854634K</t>
  </si>
  <si>
    <t>A124854670V</t>
  </si>
  <si>
    <t>A124854602T</t>
  </si>
  <si>
    <t>A124854566V</t>
  </si>
  <si>
    <t>A124854638V</t>
  </si>
  <si>
    <t>A124854674C</t>
  </si>
  <si>
    <t>A124854582V</t>
  </si>
  <si>
    <t>A124854546K</t>
  </si>
  <si>
    <t>A124854618K</t>
  </si>
  <si>
    <t>A124854654V</t>
  </si>
  <si>
    <t>A124854586C</t>
  </si>
  <si>
    <t>A124854550A</t>
  </si>
  <si>
    <t>A124854622A</t>
  </si>
  <si>
    <t>A124854658C</t>
  </si>
  <si>
    <t>A124854590V</t>
  </si>
  <si>
    <t>A124854554K</t>
  </si>
  <si>
    <t>A124854626K</t>
  </si>
  <si>
    <t>A124854662V</t>
  </si>
  <si>
    <t>A124854574V</t>
  </si>
  <si>
    <t>A124854538K</t>
  </si>
  <si>
    <t>A124854610T</t>
  </si>
  <si>
    <t>A124854646V</t>
  </si>
  <si>
    <t>Time Series Workbook</t>
  </si>
  <si>
    <t>6224.0.55.001 Labour Force Status of Families</t>
  </si>
  <si>
    <t>Table 2. Families by state and territory</t>
  </si>
  <si>
    <t>I N Q U I R I E S</t>
  </si>
  <si>
    <t>Inquiries</t>
  </si>
  <si>
    <t>Data Item Description</t>
  </si>
  <si>
    <t>No. Obs.</t>
  </si>
  <si>
    <t>Freq.</t>
  </si>
  <si>
    <t>© Commonwealth of Australia  2021</t>
  </si>
  <si>
    <t>Varies</t>
  </si>
  <si>
    <t>3,6,9,12</t>
  </si>
  <si>
    <t>Released at 11:30 am (Canberra time) Tue 12 Oct 2021</t>
  </si>
  <si>
    <t>Contents</t>
  </si>
  <si>
    <t>Tables</t>
  </si>
  <si>
    <t>Table 2.1 - June 2021</t>
  </si>
  <si>
    <t>Table 2.2 -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</si>
  <si>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</si>
  <si>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</si>
  <si>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</si>
  <si>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Labour Force Status of Families, Jun 2021</t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</si>
  <si>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</si>
  <si>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</si>
  <si>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</si>
  <si>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</si>
  <si>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'000</t>
  </si>
  <si>
    <t>New South Wales families</t>
  </si>
  <si>
    <t>Couple families</t>
  </si>
  <si>
    <t>One parent families</t>
  </si>
  <si>
    <t>Other families</t>
  </si>
  <si>
    <t>Victorian families</t>
  </si>
  <si>
    <t>Queensland families</t>
  </si>
  <si>
    <t>South Australian families</t>
  </si>
  <si>
    <t>Western Australian families</t>
  </si>
  <si>
    <t>Tasmanian families</t>
  </si>
  <si>
    <t>Northern Territory families</t>
  </si>
  <si>
    <t>Australian Capital Territory families</t>
  </si>
  <si>
    <t>Australian families</t>
  </si>
  <si>
    <t>© Commonwealth of Australia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</si>
</sst>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0.0;\-0.0;0.0;@"/>
    <numFmt numFmtId="166" formatCode="0.0"/>
    <numFmt numFmtId="167" formatCode="#,##0.0"/>
  </numFmts>
  <fonts count="3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name val="Tahoma"/>
      <family val="2"/>
    </font>
    <font>
      <b/>
      <sz val="10"/>
      <name val="Tahoma"/>
      <family val="2"/>
    </font>
    <font>
      <sz val="10"/>
      <color rgb="FFFF0000"/>
      <name val="Tahoma"/>
      <family val="2"/>
    </font>
    <font>
      <u/>
      <sz val="8"/>
      <color indexed="12"/>
      <name val="Arial"/>
      <family val="2"/>
    </font>
    <font>
      <sz val="8"/>
      <color indexed="8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4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2" fillId="0" borderId="0"/>
    <xf numFmtId="0" fontId="13" fillId="0" borderId="0"/>
    <xf numFmtId="0" fontId="16" fillId="0" borderId="0"/>
    <xf numFmtId="0" fontId="23" fillId="0" borderId="0">
      <alignment horizontal="left"/>
    </xf>
    <xf numFmtId="0" fontId="12" fillId="0" borderId="0"/>
    <xf numFmtId="0" fontId="26" fillId="0" borderId="0">
      <alignment horizontal="center"/>
    </xf>
    <xf numFmtId="0" fontId="26" fillId="0" borderId="0">
      <alignment horizontal="center" vertical="center" wrapText="1"/>
    </xf>
    <xf numFmtId="0" fontId="9" fillId="0" borderId="0"/>
    <xf numFmtId="0" fontId="10" fillId="0" borderId="0">
      <alignment horizontal="left" vertical="center" wrapText="1"/>
    </xf>
    <xf numFmtId="0" fontId="2" fillId="0" borderId="0"/>
    <xf numFmtId="0" fontId="26" fillId="0" borderId="0">
      <alignment horizontal="right"/>
    </xf>
  </cellStyleXfs>
  <cellXfs count="8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/>
    <xf numFmtId="164" fontId="3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2" applyFont="1" applyAlignment="1">
      <alignment horizontal="left" vertical="center"/>
    </xf>
    <xf numFmtId="0" fontId="12" fillId="0" borderId="0" xfId="3"/>
    <xf numFmtId="0" fontId="13" fillId="0" borderId="0" xfId="4"/>
    <xf numFmtId="0" fontId="14" fillId="0" borderId="0" xfId="4" applyFont="1" applyAlignment="1">
      <alignment horizontal="left"/>
    </xf>
    <xf numFmtId="0" fontId="15" fillId="0" borderId="0" xfId="4" applyFont="1" applyAlignment="1">
      <alignment horizontal="left"/>
    </xf>
    <xf numFmtId="0" fontId="17" fillId="0" borderId="0" xfId="5" applyFont="1" applyAlignment="1">
      <alignment horizontal="center"/>
    </xf>
    <xf numFmtId="0" fontId="18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22" fillId="0" borderId="0" xfId="4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0" fontId="11" fillId="3" borderId="0" xfId="2" applyFont="1" applyFill="1" applyAlignment="1">
      <alignment horizontal="left" vertical="center" indent="11"/>
    </xf>
    <xf numFmtId="1" fontId="25" fillId="3" borderId="1" xfId="6" applyNumberFormat="1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vertical="center"/>
    </xf>
    <xf numFmtId="0" fontId="24" fillId="3" borderId="1" xfId="7" applyFont="1" applyFill="1" applyBorder="1" applyAlignment="1">
      <alignment vertical="center"/>
    </xf>
    <xf numFmtId="0" fontId="26" fillId="0" borderId="0" xfId="8">
      <alignment horizontal="center"/>
    </xf>
    <xf numFmtId="0" fontId="24" fillId="0" borderId="0" xfId="0" applyFont="1" applyAlignment="1">
      <alignment horizontal="center"/>
    </xf>
    <xf numFmtId="17" fontId="27" fillId="0" borderId="0" xfId="0" applyNumberFormat="1" applyFont="1" applyAlignment="1">
      <alignment horizontal="right"/>
    </xf>
    <xf numFmtId="17" fontId="27" fillId="0" borderId="0" xfId="9" quotePrefix="1" applyNumberFormat="1" applyFont="1" applyAlignment="1">
      <alignment horizontal="right" wrapText="1"/>
    </xf>
    <xf numFmtId="1" fontId="28" fillId="0" borderId="0" xfId="10" applyNumberFormat="1" applyFont="1" applyAlignment="1">
      <alignment horizontal="center"/>
    </xf>
    <xf numFmtId="0" fontId="2" fillId="0" borderId="0" xfId="10" applyFont="1" applyAlignment="1">
      <alignment horizontal="right"/>
    </xf>
    <xf numFmtId="0" fontId="10" fillId="0" borderId="0" xfId="10" applyFont="1" applyAlignment="1">
      <alignment horizontal="right"/>
    </xf>
    <xf numFmtId="0" fontId="29" fillId="0" borderId="0" xfId="7" applyFont="1" applyAlignment="1">
      <alignment horizontal="right"/>
    </xf>
    <xf numFmtId="0" fontId="12" fillId="0" borderId="0" xfId="7"/>
    <xf numFmtId="0" fontId="0" fillId="0" borderId="0" xfId="0" applyAlignment="1">
      <alignment horizontal="left" wrapText="1"/>
    </xf>
    <xf numFmtId="0" fontId="10" fillId="0" borderId="0" xfId="0" applyFont="1" applyAlignment="1">
      <alignment horizontal="right"/>
    </xf>
    <xf numFmtId="0" fontId="10" fillId="0" borderId="0" xfId="3" applyFont="1" applyAlignment="1">
      <alignment horizontal="right"/>
    </xf>
    <xf numFmtId="1" fontId="28" fillId="0" borderId="0" xfId="4" quotePrefix="1" applyNumberFormat="1" applyFont="1" applyAlignment="1">
      <alignment horizontal="center"/>
    </xf>
    <xf numFmtId="0" fontId="15" fillId="0" borderId="0" xfId="4" quotePrefix="1" applyFont="1" applyAlignment="1">
      <alignment horizontal="right"/>
    </xf>
    <xf numFmtId="0" fontId="27" fillId="0" borderId="0" xfId="8" applyFont="1" applyAlignment="1">
      <alignment horizontal="left"/>
    </xf>
    <xf numFmtId="0" fontId="10" fillId="0" borderId="0" xfId="0" applyFont="1" applyAlignment="1">
      <alignment horizontal="left"/>
    </xf>
    <xf numFmtId="166" fontId="2" fillId="0" borderId="0" xfId="0" applyNumberFormat="1" applyFont="1" applyAlignment="1">
      <alignment horizontal="right"/>
    </xf>
    <xf numFmtId="167" fontId="10" fillId="0" borderId="0" xfId="11" applyNumberFormat="1" applyAlignment="1">
      <alignment horizontal="left" vertical="center"/>
    </xf>
    <xf numFmtId="0" fontId="10" fillId="0" borderId="0" xfId="0" applyFont="1" applyAlignment="1">
      <alignment horizontal="left" indent="1"/>
    </xf>
    <xf numFmtId="167" fontId="18" fillId="0" borderId="0" xfId="7" applyNumberFormat="1" applyFont="1" applyAlignment="1">
      <alignment horizontal="right"/>
    </xf>
    <xf numFmtId="1" fontId="27" fillId="0" borderId="0" xfId="11" applyNumberFormat="1" applyFont="1" applyAlignment="1">
      <alignment horizontal="center" vertical="center"/>
    </xf>
    <xf numFmtId="0" fontId="27" fillId="0" borderId="0" xfId="11" applyFont="1" applyAlignment="1">
      <alignment vertical="center"/>
    </xf>
    <xf numFmtId="0" fontId="30" fillId="0" borderId="0" xfId="7" applyFont="1"/>
    <xf numFmtId="0" fontId="11" fillId="0" borderId="0" xfId="7" applyFont="1"/>
    <xf numFmtId="1" fontId="28" fillId="0" borderId="0" xfId="12" applyNumberFormat="1" applyFont="1" applyAlignment="1">
      <alignment horizontal="center"/>
    </xf>
    <xf numFmtId="0" fontId="27" fillId="0" borderId="0" xfId="11" applyFont="1" applyAlignment="1">
      <alignment horizontal="center" vertical="center"/>
    </xf>
    <xf numFmtId="0" fontId="27" fillId="0" borderId="0" xfId="7" applyFont="1"/>
    <xf numFmtId="166" fontId="10" fillId="0" borderId="0" xfId="7" applyNumberFormat="1" applyFont="1"/>
    <xf numFmtId="0" fontId="31" fillId="0" borderId="0" xfId="7" applyFont="1"/>
    <xf numFmtId="166" fontId="0" fillId="0" borderId="0" xfId="0" applyNumberFormat="1"/>
    <xf numFmtId="167" fontId="27" fillId="0" borderId="0" xfId="11" applyNumberFormat="1" applyFont="1" applyAlignment="1">
      <alignment horizontal="left" vertical="center"/>
    </xf>
    <xf numFmtId="167" fontId="18" fillId="0" borderId="0" xfId="7" applyNumberFormat="1" applyFont="1"/>
    <xf numFmtId="167" fontId="15" fillId="0" borderId="0" xfId="7" applyNumberFormat="1" applyFont="1"/>
    <xf numFmtId="1" fontId="28" fillId="0" borderId="0" xfId="13" applyNumberFormat="1" applyFont="1" applyAlignment="1">
      <alignment horizontal="center"/>
    </xf>
    <xf numFmtId="0" fontId="27" fillId="0" borderId="0" xfId="0" applyFont="1" applyAlignment="1">
      <alignment horizontal="left"/>
    </xf>
    <xf numFmtId="0" fontId="32" fillId="0" borderId="0" xfId="1" applyFont="1" applyAlignment="1" applyProtection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9" fillId="0" borderId="2" xfId="4" applyFont="1" applyBorder="1" applyAlignment="1">
      <alignment horizontal="left"/>
    </xf>
    <xf numFmtId="0" fontId="14" fillId="0" borderId="0" xfId="4" applyFont="1" applyAlignment="1">
      <alignment horizontal="left"/>
    </xf>
    <xf numFmtId="0" fontId="17" fillId="0" borderId="0" xfId="5" applyFont="1"/>
    <xf numFmtId="49" fontId="5" fillId="3" borderId="0" xfId="0" applyNumberFormat="1" applyFont="1" applyFill="1" applyAlignment="1">
      <alignment horizontal="left" vertical="top" wrapText="1" indent="11"/>
    </xf>
    <xf numFmtId="0" fontId="5" fillId="3" borderId="0" xfId="0" applyFont="1" applyFill="1" applyAlignment="1">
      <alignment horizontal="left" vertical="top" wrapText="1" indent="11"/>
    </xf>
    <xf numFmtId="0" fontId="24" fillId="3" borderId="1" xfId="6" applyFont="1" applyFill="1" applyBorder="1" applyAlignment="1">
      <alignment horizontal="left" vertical="center" indent="13"/>
    </xf>
  </cellXfs>
  <cellStyles count="14">
    <cellStyle name="Hyperlink" xfId="1" builtinId="8"/>
    <cellStyle name="Hyperlink 2" xfId="5" xr:uid="{11E46206-E8A7-4EBD-9EE4-73302452CE52}"/>
    <cellStyle name="Normal" xfId="0" builtinId="0"/>
    <cellStyle name="Normal 10" xfId="3" xr:uid="{4C01C557-6F92-489D-85EF-2CD76CB1074E}"/>
    <cellStyle name="Normal 2" xfId="7" xr:uid="{C20BE5F9-0D21-4DB5-8A7C-041A97ADFF7F}"/>
    <cellStyle name="Normal 2 2" xfId="10" xr:uid="{34A12487-56AE-49EF-9231-26EEAE145C92}"/>
    <cellStyle name="Normal 2 4" xfId="4" xr:uid="{23A2271A-9140-4FF0-B7BB-492D897212F2}"/>
    <cellStyle name="Normal 3 5 4" xfId="2" xr:uid="{4CEECD70-0DD2-4EC9-8259-FD7955EF1103}"/>
    <cellStyle name="Normal 30" xfId="12" xr:uid="{DEEC3014-C2A8-41EC-B2C5-8874CE701439}"/>
    <cellStyle name="Style1" xfId="6" xr:uid="{643A1650-5D54-43A1-A466-7A6315E05C30}"/>
    <cellStyle name="Style4" xfId="8" xr:uid="{2A858388-0192-426C-AAD5-BC17BE37320B}"/>
    <cellStyle name="Style5" xfId="9" xr:uid="{2E642E00-D44A-48FA-9916-0B14E68C3D2F}"/>
    <cellStyle name="Style8 2" xfId="13" xr:uid="{417813A8-6A09-4F46-AE41-9CB880E59850}"/>
    <cellStyle name="Style9" xfId="11" xr:uid="{15FF78C4-00C6-4F49-9BFE-D3D7284B5A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B8E8E5-80AA-4220-B505-3D1BB2B5F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C97C1D-0E9D-49E4-85FE-5970704618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E9CE4D-1073-42F4-B59A-2400C1804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6</xdr:row>
      <xdr:rowOff>28575</xdr:rowOff>
    </xdr:to>
    <xdr:pic>
      <xdr:nvPicPr>
        <xdr:cNvPr id="3074" name="Picture 1">
          <a:extLst>
            <a:ext uri="{FF2B5EF4-FFF2-40B4-BE49-F238E27FC236}">
              <a16:creationId xmlns:a16="http://schemas.microsoft.com/office/drawing/2014/main" id="{F9690F68-3137-4D6F-927C-7CB3F9F231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force-status-families-methodology/jun-2021" TargetMode="External"/><Relationship Id="rId5" Type="http://schemas.openxmlformats.org/officeDocument/2006/relationships/hyperlink" Target="https://www.abs.gov.au/statistics/labour/employment-and-unemployment/labour-force-status-families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CB5E2-014C-40D6-A103-9429D6ED533D}">
  <dimension ref="A1:L26"/>
  <sheetViews>
    <sheetView showGridLines="0" tabSelected="1" workbookViewId="0">
      <pane ySplit="7" topLeftCell="A8" activePane="bottomLeft" state="frozen"/>
      <selection activeCell="B61" sqref="B61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7.7109375" customWidth="1"/>
    <col min="26" max="26" width="7.7109375" customWidth="1"/>
  </cols>
  <sheetData>
    <row r="1" spans="1:12">
      <c r="A1" s="21"/>
      <c r="B1" s="21"/>
      <c r="C1" s="21"/>
      <c r="D1" s="21"/>
      <c r="E1" s="21"/>
    </row>
    <row r="2" spans="1:12">
      <c r="A2" s="21"/>
      <c r="B2" s="13" t="s">
        <v>84</v>
      </c>
      <c r="C2" s="12"/>
      <c r="D2" s="12"/>
      <c r="E2" s="12"/>
    </row>
    <row r="3" spans="1:12" ht="12" customHeight="1">
      <c r="A3" s="21"/>
      <c r="B3" s="12"/>
      <c r="C3" s="12"/>
      <c r="D3" s="12"/>
      <c r="E3" s="12"/>
    </row>
    <row r="4" spans="1:12">
      <c r="A4" s="21"/>
      <c r="B4" s="12"/>
      <c r="C4" s="12"/>
      <c r="D4" s="12"/>
      <c r="E4" s="12"/>
    </row>
    <row r="5" spans="1:12" ht="15.75">
      <c r="A5" s="21"/>
      <c r="B5" s="14" t="s">
        <v>85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5.75" customHeight="1">
      <c r="A6" s="21"/>
      <c r="B6" s="74" t="s">
        <v>86</v>
      </c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2" ht="15.75" customHeight="1">
      <c r="A7" s="21"/>
      <c r="B7" s="22" t="s">
        <v>95</v>
      </c>
      <c r="C7" s="21"/>
      <c r="D7" s="21"/>
      <c r="E7" s="21"/>
    </row>
    <row r="8" spans="1:12">
      <c r="A8" s="23"/>
      <c r="B8" s="23"/>
      <c r="C8" s="23"/>
      <c r="D8" s="21"/>
      <c r="E8" s="21"/>
    </row>
    <row r="9" spans="1:12" ht="15.75">
      <c r="A9" s="24"/>
      <c r="B9" s="25" t="s">
        <v>96</v>
      </c>
      <c r="C9" s="24"/>
      <c r="D9" s="21"/>
      <c r="E9" s="21"/>
    </row>
    <row r="10" spans="1:12">
      <c r="A10" s="24"/>
      <c r="B10" s="26" t="s">
        <v>97</v>
      </c>
      <c r="C10" s="24"/>
      <c r="D10" s="21"/>
      <c r="E10" s="21"/>
    </row>
    <row r="11" spans="1:12">
      <c r="A11" s="24"/>
      <c r="B11" s="27">
        <v>2.1</v>
      </c>
      <c r="C11" s="28" t="s">
        <v>98</v>
      </c>
      <c r="D11" s="21"/>
      <c r="E11" s="21"/>
    </row>
    <row r="12" spans="1:12">
      <c r="A12" s="24"/>
      <c r="B12" s="27">
        <v>2.2000000000000002</v>
      </c>
      <c r="C12" s="28" t="s">
        <v>99</v>
      </c>
      <c r="D12" s="21"/>
      <c r="E12" s="21"/>
    </row>
    <row r="13" spans="1:12">
      <c r="A13" s="24"/>
      <c r="B13" s="27" t="s">
        <v>100</v>
      </c>
      <c r="C13" s="28" t="s">
        <v>101</v>
      </c>
      <c r="D13" s="21"/>
      <c r="E13" s="21"/>
    </row>
    <row r="14" spans="1:12">
      <c r="A14" s="23"/>
      <c r="B14" s="23"/>
      <c r="C14" s="23"/>
      <c r="D14" s="21"/>
      <c r="E14" s="21"/>
    </row>
    <row r="15" spans="1:12" ht="15.75">
      <c r="A15" s="24"/>
      <c r="B15" s="75"/>
      <c r="C15" s="75"/>
      <c r="D15" s="21"/>
      <c r="E15" s="21"/>
    </row>
    <row r="16" spans="1:12" ht="15.75">
      <c r="A16" s="24"/>
      <c r="B16" s="76" t="s">
        <v>102</v>
      </c>
      <c r="C16" s="76"/>
      <c r="D16" s="21"/>
      <c r="E16" s="21"/>
    </row>
    <row r="17" spans="1:5">
      <c r="A17" s="23"/>
      <c r="B17" s="23"/>
      <c r="C17" s="23"/>
      <c r="D17" s="21"/>
      <c r="E17" s="21"/>
    </row>
    <row r="18" spans="1:5">
      <c r="A18" s="24"/>
      <c r="B18" s="29" t="s">
        <v>103</v>
      </c>
      <c r="C18" s="24"/>
      <c r="D18" s="21"/>
      <c r="E18" s="21"/>
    </row>
    <row r="19" spans="1:5">
      <c r="A19" s="24"/>
      <c r="B19" s="77" t="s">
        <v>104</v>
      </c>
      <c r="C19" s="77"/>
      <c r="D19" s="21"/>
      <c r="E19" s="21"/>
    </row>
    <row r="20" spans="1:5">
      <c r="A20" s="24"/>
      <c r="B20" s="77" t="s">
        <v>105</v>
      </c>
      <c r="C20" s="77"/>
      <c r="D20" s="21"/>
      <c r="E20" s="21"/>
    </row>
    <row r="21" spans="1:5">
      <c r="A21" s="23"/>
      <c r="B21" s="23"/>
      <c r="C21" s="23"/>
      <c r="D21" s="21"/>
      <c r="E21" s="21"/>
    </row>
    <row r="22" spans="1:5">
      <c r="A22" s="23"/>
      <c r="B22" s="15" t="s">
        <v>87</v>
      </c>
      <c r="C22" s="21"/>
      <c r="D22" s="21"/>
      <c r="E22" s="21"/>
    </row>
    <row r="23" spans="1:5">
      <c r="A23" s="23"/>
      <c r="B23" s="73" t="s">
        <v>106</v>
      </c>
      <c r="C23" s="73"/>
      <c r="D23" s="73"/>
      <c r="E23" s="73"/>
    </row>
    <row r="24" spans="1:5">
      <c r="A24" s="23"/>
      <c r="B24" s="73" t="s">
        <v>107</v>
      </c>
      <c r="C24" s="73"/>
      <c r="D24" s="73"/>
      <c r="E24" s="73"/>
    </row>
    <row r="25" spans="1:5">
      <c r="A25" s="23"/>
      <c r="B25" s="23"/>
      <c r="C25" s="23"/>
      <c r="D25" s="21"/>
      <c r="E25" s="21"/>
    </row>
    <row r="26" spans="1:5">
      <c r="A26" s="23"/>
      <c r="B26" s="30" t="str">
        <f ca="1">"© Commonwealth of Australia "&amp;YEAR(TODAY())</f>
        <v>© Commonwealth of Australia 2021</v>
      </c>
      <c r="C26" s="24"/>
      <c r="D26" s="21"/>
      <c r="E26" s="21"/>
    </row>
  </sheetData>
  <mergeCells count="7">
    <mergeCell ref="B24:E24"/>
    <mergeCell ref="B6:L6"/>
    <mergeCell ref="B15:C15"/>
    <mergeCell ref="B16:C16"/>
    <mergeCell ref="B19:C19"/>
    <mergeCell ref="B20:C20"/>
    <mergeCell ref="B23:E23"/>
  </mergeCells>
  <hyperlinks>
    <hyperlink ref="B16" r:id="rId1" xr:uid="{ED491BBB-A0DC-48FB-A7C0-87B03625B00E}"/>
    <hyperlink ref="B26" r:id="rId2" display="© Commonwealth of Australia 2015" xr:uid="{F8D7F777-8E1F-4604-96DA-97B2FFC28A8C}"/>
    <hyperlink ref="B20" r:id="rId3" display="Explanatory Notes" xr:uid="{3F9D5E5C-1727-4625-91D6-28A26E44B120}"/>
    <hyperlink ref="B19" r:id="rId4" xr:uid="{425CBAC8-61D6-4B0E-9E10-C257BA964D26}"/>
    <hyperlink ref="B19:C19" r:id="rId5" display="Summary" xr:uid="{DA857D0E-E963-47F6-B745-0209BA4435BC}"/>
    <hyperlink ref="B20:C20" r:id="rId6" display="Methodology" xr:uid="{274015FC-7B0A-4CF9-922F-8988C45038D1}"/>
    <hyperlink ref="B24" r:id="rId7" display="or the Labour Surveys Branch at labour.statistics@abs.gov.au." xr:uid="{85B00282-DBE5-4939-BEF1-4F1541F1CAD0}"/>
    <hyperlink ref="B23:E23" r:id="rId8" display="For further information about these and related statistics visit www.abs.gov.au/about/contact-us" xr:uid="{640183A3-AE4F-4744-A552-898EC32A3D7B}"/>
    <hyperlink ref="B12" location="'Table 2.2'!A1" display="'Table 2.2'!A1" xr:uid="{EDBA455D-DE06-46B7-8F73-FE9EC204D6A7}"/>
    <hyperlink ref="B13" location="Index!A12" display="Index" xr:uid="{1719973F-4693-4800-8E1B-1CDDE868D26C}"/>
    <hyperlink ref="B11" location="'Table 2.1'!A1" display="'Table 2.1'!A1" xr:uid="{E58B3A74-1212-4B04-8A26-4E3E69698895}"/>
  </hyperlinks>
  <pageMargins left="0.7" right="0.7" top="0.75" bottom="0.75" header="0.3" footer="0.3"/>
  <pageSetup paperSize="9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17FD2-8386-47D1-A56A-D6CDF9CDE9F2}">
  <sheetPr>
    <pageSetUpPr fitToPage="1"/>
  </sheetPr>
  <dimension ref="A1:L57"/>
  <sheetViews>
    <sheetView zoomScaleNormal="100" workbookViewId="0">
      <pane ySplit="10" topLeftCell="A11" activePane="bottomLeft" state="frozen"/>
      <selection activeCell="B61" sqref="B61"/>
      <selection pane="bottomLeft" activeCell="C11" sqref="C11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84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78" t="str">
        <f>Contents!B5</f>
        <v>6224.0.55.001 Labour Force Status of Families</v>
      </c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ht="15.95" customHeight="1">
      <c r="A6" s="31"/>
      <c r="B6" s="79" t="str">
        <f>Contents!B6</f>
        <v>Table 2. Families by state and territory</v>
      </c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1:12" ht="15.95" customHeight="1">
      <c r="A7" s="31"/>
      <c r="B7" s="33" t="str">
        <f>Contents!B7</f>
        <v>Released at 11:30 am (Canberra time) Tue 12 Oct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80" t="str">
        <f>Contents!C11</f>
        <v>Table 2.1 - June 2021</v>
      </c>
      <c r="B8" s="80"/>
      <c r="C8" s="80"/>
      <c r="D8" s="80"/>
      <c r="E8" s="80"/>
      <c r="F8" s="80"/>
      <c r="G8" s="80"/>
      <c r="H8" s="80"/>
      <c r="I8" s="34"/>
      <c r="J8" s="35"/>
      <c r="K8" s="36"/>
      <c r="L8" s="36"/>
    </row>
    <row r="9" spans="1:12">
      <c r="A9" s="37"/>
      <c r="B9" s="38"/>
      <c r="C9" s="39">
        <v>44348</v>
      </c>
      <c r="D9" s="40"/>
      <c r="E9" s="40"/>
      <c r="F9" s="41"/>
      <c r="G9" s="42"/>
      <c r="H9" s="43"/>
      <c r="I9" s="44"/>
      <c r="J9" s="45"/>
      <c r="K9" s="45"/>
      <c r="L9" s="45"/>
    </row>
    <row r="10" spans="1:12">
      <c r="A10" s="37"/>
      <c r="B10" s="46"/>
      <c r="C10" s="47" t="s">
        <v>108</v>
      </c>
      <c r="D10" s="48"/>
      <c r="E10" s="48"/>
      <c r="F10" s="49"/>
      <c r="G10" s="50"/>
      <c r="H10" s="50"/>
      <c r="I10" s="50"/>
      <c r="J10" s="45"/>
      <c r="K10" s="45"/>
      <c r="L10" s="45"/>
    </row>
    <row r="11" spans="1:12" ht="15" customHeight="1">
      <c r="A11" s="51"/>
      <c r="B11" s="52" t="s">
        <v>109</v>
      </c>
      <c r="C11" s="53">
        <f>A124854594C_Latest</f>
        <v>2302.8409999999999</v>
      </c>
      <c r="D11" s="48"/>
      <c r="F11" s="49"/>
      <c r="G11" s="50"/>
      <c r="H11" s="50"/>
      <c r="I11" s="50"/>
      <c r="J11" s="45"/>
      <c r="K11" s="45"/>
      <c r="L11" s="45"/>
    </row>
    <row r="12" spans="1:12">
      <c r="A12" s="54"/>
      <c r="B12" s="55" t="s">
        <v>110</v>
      </c>
      <c r="C12" s="53">
        <f>A124854558V_Latest</f>
        <v>1916.6780000000001</v>
      </c>
      <c r="D12" s="56"/>
      <c r="F12" s="57"/>
      <c r="G12" s="58"/>
      <c r="H12" s="58"/>
      <c r="I12" s="58"/>
      <c r="J12" s="59"/>
      <c r="K12" s="59"/>
      <c r="L12" s="59"/>
    </row>
    <row r="13" spans="1:12">
      <c r="A13" s="60"/>
      <c r="B13" s="55" t="s">
        <v>111</v>
      </c>
      <c r="C13" s="53">
        <f>A124854630A_Latest</f>
        <v>351.72899999999998</v>
      </c>
      <c r="D13" s="56"/>
      <c r="F13" s="61"/>
      <c r="G13" s="62"/>
      <c r="H13" s="63"/>
      <c r="I13" s="63"/>
      <c r="J13" s="63"/>
      <c r="K13" s="63"/>
      <c r="L13" s="63"/>
    </row>
    <row r="14" spans="1:12">
      <c r="A14" s="60"/>
      <c r="B14" s="55" t="s">
        <v>112</v>
      </c>
      <c r="C14" s="53">
        <f>A124854666C_Latest</f>
        <v>34.433999999999997</v>
      </c>
      <c r="D14" s="56"/>
      <c r="F14" s="61"/>
      <c r="G14" s="64"/>
      <c r="H14" s="64"/>
      <c r="I14" s="64"/>
      <c r="J14" s="65"/>
      <c r="K14" s="65"/>
      <c r="L14" s="65"/>
    </row>
    <row r="15" spans="1:12">
      <c r="A15" s="60"/>
      <c r="B15" s="55"/>
      <c r="C15" s="66"/>
      <c r="D15" s="56"/>
      <c r="F15" s="61"/>
      <c r="G15" s="64"/>
      <c r="H15" s="64"/>
      <c r="I15" s="64"/>
      <c r="J15" s="45"/>
      <c r="K15" s="45"/>
      <c r="L15" s="45"/>
    </row>
    <row r="16" spans="1:12">
      <c r="A16" s="60"/>
      <c r="B16" s="52" t="s">
        <v>113</v>
      </c>
      <c r="C16" s="53">
        <f>A124854578C_Latest</f>
        <v>1875.6559999999999</v>
      </c>
      <c r="D16" s="56"/>
      <c r="F16" s="61"/>
      <c r="G16" s="64"/>
      <c r="H16" s="64"/>
      <c r="I16" s="64"/>
      <c r="J16" s="45"/>
      <c r="K16" s="45"/>
      <c r="L16" s="45"/>
    </row>
    <row r="17" spans="1:12" ht="15" customHeight="1">
      <c r="A17" s="60"/>
      <c r="B17" s="55" t="s">
        <v>110</v>
      </c>
      <c r="C17" s="53">
        <f>A124854542A_Latest</f>
        <v>1592.634</v>
      </c>
      <c r="D17" s="56"/>
      <c r="F17" s="61"/>
      <c r="G17" s="64"/>
      <c r="H17" s="64"/>
      <c r="I17" s="64"/>
      <c r="J17" s="45"/>
      <c r="K17" s="45"/>
      <c r="L17" s="45"/>
    </row>
    <row r="18" spans="1:12">
      <c r="A18" s="60"/>
      <c r="B18" s="55" t="s">
        <v>111</v>
      </c>
      <c r="C18" s="53">
        <f>A124854614A_Latest</f>
        <v>254.75800000000001</v>
      </c>
      <c r="D18" s="56"/>
      <c r="F18" s="61"/>
      <c r="G18" s="64"/>
      <c r="H18" s="64"/>
      <c r="I18" s="64"/>
      <c r="J18" s="45"/>
      <c r="K18" s="45"/>
      <c r="L18" s="45"/>
    </row>
    <row r="19" spans="1:12">
      <c r="A19" s="60"/>
      <c r="B19" s="55" t="s">
        <v>112</v>
      </c>
      <c r="C19" s="53">
        <f>A124854650K_Latest</f>
        <v>28.263000000000002</v>
      </c>
      <c r="D19" s="56"/>
      <c r="F19" s="61"/>
      <c r="G19" s="64"/>
      <c r="H19" s="64"/>
      <c r="I19" s="64"/>
      <c r="J19" s="45"/>
      <c r="K19" s="45"/>
      <c r="L19" s="45"/>
    </row>
    <row r="20" spans="1:12">
      <c r="A20" s="60"/>
      <c r="B20" s="55"/>
      <c r="C20" s="66"/>
      <c r="D20" s="56"/>
      <c r="F20" s="61"/>
      <c r="G20" s="64"/>
      <c r="H20" s="64"/>
      <c r="I20" s="64"/>
      <c r="J20" s="45"/>
      <c r="K20" s="45"/>
      <c r="L20" s="45"/>
    </row>
    <row r="21" spans="1:12">
      <c r="A21" s="60"/>
      <c r="B21" s="52" t="s">
        <v>114</v>
      </c>
      <c r="C21" s="53">
        <f>A124854598L_Latest</f>
        <v>1495.184</v>
      </c>
      <c r="D21" s="56"/>
      <c r="F21" s="61"/>
      <c r="G21" s="64"/>
      <c r="H21" s="64"/>
      <c r="I21" s="64"/>
      <c r="J21" s="45"/>
      <c r="K21" s="45"/>
      <c r="L21" s="45"/>
    </row>
    <row r="22" spans="1:12">
      <c r="A22" s="60"/>
      <c r="B22" s="55" t="s">
        <v>110</v>
      </c>
      <c r="C22" s="53">
        <f>A124854562K_Latest</f>
        <v>1242.4770000000001</v>
      </c>
      <c r="D22" s="56"/>
      <c r="F22" s="61"/>
      <c r="G22" s="64"/>
      <c r="H22" s="64"/>
      <c r="I22" s="64"/>
      <c r="J22" s="45"/>
      <c r="K22" s="45"/>
      <c r="L22" s="45"/>
    </row>
    <row r="23" spans="1:12">
      <c r="A23" s="60"/>
      <c r="B23" s="55" t="s">
        <v>111</v>
      </c>
      <c r="C23" s="53">
        <f>A124854634K_Latest</f>
        <v>228.691</v>
      </c>
      <c r="D23" s="56"/>
      <c r="F23" s="61"/>
      <c r="G23" s="64"/>
      <c r="H23" s="64"/>
      <c r="I23" s="64"/>
      <c r="J23" s="45"/>
      <c r="K23" s="45"/>
      <c r="L23" s="45"/>
    </row>
    <row r="24" spans="1:12">
      <c r="A24" s="60"/>
      <c r="B24" s="55" t="s">
        <v>112</v>
      </c>
      <c r="C24" s="53">
        <f>A124854670V_Latest</f>
        <v>24.016999999999999</v>
      </c>
      <c r="D24" s="56"/>
      <c r="F24" s="61"/>
      <c r="G24" s="64"/>
      <c r="H24" s="64"/>
      <c r="I24" s="64"/>
      <c r="J24" s="45"/>
      <c r="K24" s="45"/>
      <c r="L24" s="45"/>
    </row>
    <row r="25" spans="1:12">
      <c r="A25" s="60"/>
      <c r="B25" s="55"/>
      <c r="C25" s="66"/>
      <c r="D25" s="56"/>
      <c r="F25" s="56"/>
      <c r="G25" s="56"/>
      <c r="H25" s="56"/>
      <c r="I25" s="61"/>
      <c r="J25" s="64"/>
      <c r="K25" s="64"/>
      <c r="L25" s="64"/>
    </row>
    <row r="26" spans="1:12">
      <c r="A26" s="60"/>
      <c r="B26" s="52" t="s">
        <v>115</v>
      </c>
      <c r="C26" s="53">
        <f>A124854602T_Latest</f>
        <v>507.887</v>
      </c>
      <c r="D26" s="56"/>
      <c r="F26" s="56"/>
      <c r="G26" s="56"/>
      <c r="H26" s="56"/>
      <c r="I26" s="61"/>
      <c r="J26" s="64"/>
      <c r="K26" s="64"/>
      <c r="L26" s="64"/>
    </row>
    <row r="27" spans="1:12">
      <c r="A27" s="60"/>
      <c r="B27" s="55" t="s">
        <v>110</v>
      </c>
      <c r="C27" s="53">
        <f>A124854566V_Latest</f>
        <v>415.63200000000001</v>
      </c>
      <c r="D27" s="56"/>
      <c r="F27" s="56"/>
      <c r="G27" s="56"/>
      <c r="H27" s="56"/>
      <c r="I27" s="61"/>
      <c r="J27" s="64"/>
      <c r="K27" s="64"/>
      <c r="L27" s="64"/>
    </row>
    <row r="28" spans="1:12">
      <c r="A28" s="60"/>
      <c r="B28" s="55" t="s">
        <v>111</v>
      </c>
      <c r="C28" s="53">
        <f>A124854638V_Latest</f>
        <v>84.403000000000006</v>
      </c>
      <c r="D28" s="56"/>
      <c r="F28" s="56"/>
      <c r="G28" s="56"/>
      <c r="H28" s="56"/>
      <c r="I28" s="61"/>
      <c r="J28" s="64"/>
      <c r="K28" s="64"/>
      <c r="L28" s="64"/>
    </row>
    <row r="29" spans="1:12">
      <c r="A29" s="60"/>
      <c r="B29" s="55" t="s">
        <v>112</v>
      </c>
      <c r="C29" s="53">
        <f>A124854674C_Latest</f>
        <v>7.8520000000000003</v>
      </c>
      <c r="D29" s="56"/>
      <c r="F29" s="56"/>
      <c r="G29" s="56"/>
      <c r="H29" s="56"/>
      <c r="I29" s="61"/>
      <c r="J29" s="64"/>
      <c r="K29" s="64"/>
      <c r="L29" s="64"/>
    </row>
    <row r="30" spans="1:12">
      <c r="A30" s="60"/>
      <c r="B30" s="55"/>
      <c r="C30" s="66"/>
      <c r="D30" s="56"/>
      <c r="F30" s="56"/>
      <c r="G30" s="56"/>
      <c r="H30" s="56"/>
      <c r="I30" s="61"/>
      <c r="J30" s="64"/>
      <c r="K30" s="64"/>
      <c r="L30" s="64"/>
    </row>
    <row r="31" spans="1:12">
      <c r="A31" s="60"/>
      <c r="B31" s="52" t="s">
        <v>116</v>
      </c>
      <c r="C31" s="53">
        <f>A124854582V_Latest</f>
        <v>766.12400000000002</v>
      </c>
      <c r="D31" s="56"/>
      <c r="F31" s="56"/>
      <c r="G31" s="56"/>
      <c r="H31" s="56"/>
      <c r="I31" s="61"/>
      <c r="J31" s="64"/>
      <c r="K31" s="64"/>
      <c r="L31" s="64"/>
    </row>
    <row r="32" spans="1:12">
      <c r="A32" s="60"/>
      <c r="B32" s="55" t="s">
        <v>110</v>
      </c>
      <c r="C32" s="53">
        <f>A124854546K_Latest</f>
        <v>630.48400000000004</v>
      </c>
      <c r="D32" s="56"/>
      <c r="F32" s="56"/>
      <c r="G32" s="56"/>
      <c r="H32" s="56"/>
      <c r="I32" s="61"/>
      <c r="J32" s="64"/>
      <c r="K32" s="64"/>
      <c r="L32" s="64"/>
    </row>
    <row r="33" spans="1:12" ht="15" customHeight="1">
      <c r="A33" s="60"/>
      <c r="B33" s="55" t="s">
        <v>111</v>
      </c>
      <c r="C33" s="53">
        <f>A124854618K_Latest</f>
        <v>123.504</v>
      </c>
      <c r="D33" s="56"/>
      <c r="F33" s="56"/>
      <c r="G33" s="56"/>
      <c r="H33" s="56"/>
      <c r="I33" s="61"/>
      <c r="J33" s="64"/>
      <c r="K33" s="64"/>
      <c r="L33" s="64"/>
    </row>
    <row r="34" spans="1:12">
      <c r="A34" s="60"/>
      <c r="B34" s="55" t="s">
        <v>112</v>
      </c>
      <c r="C34" s="53">
        <f>A124854654V_Latest</f>
        <v>12.135999999999999</v>
      </c>
      <c r="D34" s="56"/>
      <c r="F34" s="56"/>
      <c r="G34" s="56"/>
      <c r="H34" s="56"/>
      <c r="I34" s="61"/>
      <c r="J34" s="64"/>
      <c r="K34" s="64"/>
      <c r="L34" s="64"/>
    </row>
    <row r="35" spans="1:12">
      <c r="A35" s="67"/>
      <c r="B35" s="55"/>
      <c r="C35" s="66"/>
      <c r="D35" s="68"/>
      <c r="F35" s="68"/>
      <c r="G35" s="68"/>
      <c r="H35" s="69"/>
      <c r="I35" s="61"/>
      <c r="J35" s="45"/>
      <c r="K35" s="45"/>
      <c r="L35" s="45"/>
    </row>
    <row r="36" spans="1:12">
      <c r="A36" s="45"/>
      <c r="B36" s="52" t="s">
        <v>117</v>
      </c>
      <c r="C36" s="53">
        <f>A124854586C_Latest</f>
        <v>157.67599999999999</v>
      </c>
      <c r="D36" s="45"/>
      <c r="F36" s="45"/>
      <c r="G36" s="45"/>
      <c r="H36" s="45"/>
      <c r="I36" s="70"/>
      <c r="J36" s="45"/>
      <c r="K36" s="45"/>
      <c r="L36" s="45"/>
    </row>
    <row r="37" spans="1:12">
      <c r="A37" s="30"/>
      <c r="B37" s="55" t="s">
        <v>110</v>
      </c>
      <c r="C37" s="53">
        <f>A124854550A_Latest</f>
        <v>128.51300000000001</v>
      </c>
      <c r="D37" s="45"/>
      <c r="F37" s="45"/>
      <c r="G37" s="45"/>
      <c r="H37" s="45"/>
      <c r="I37" s="70"/>
      <c r="J37" s="45"/>
      <c r="K37" s="45"/>
      <c r="L37" s="45"/>
    </row>
    <row r="38" spans="1:12" ht="15" customHeight="1">
      <c r="B38" s="55" t="s">
        <v>111</v>
      </c>
      <c r="C38" s="53">
        <f>A124854622A_Latest</f>
        <v>27.516999999999999</v>
      </c>
    </row>
    <row r="39" spans="1:12" ht="15" customHeight="1">
      <c r="B39" s="55" t="s">
        <v>112</v>
      </c>
      <c r="C39" s="53">
        <f>A124854658C_Latest</f>
        <v>1.6459999999999999</v>
      </c>
    </row>
    <row r="40" spans="1:12" ht="15" customHeight="1">
      <c r="B40" s="55"/>
      <c r="C40" s="66"/>
    </row>
    <row r="41" spans="1:12" ht="15" customHeight="1">
      <c r="B41" s="52" t="s">
        <v>118</v>
      </c>
      <c r="C41" s="53">
        <f>A124854590V_Latest</f>
        <v>59.067</v>
      </c>
    </row>
    <row r="42" spans="1:12" ht="15" customHeight="1">
      <c r="B42" s="55" t="s">
        <v>110</v>
      </c>
      <c r="C42" s="53">
        <f>A124854554K_Latest</f>
        <v>49.976999999999997</v>
      </c>
    </row>
    <row r="43" spans="1:12" ht="15" customHeight="1">
      <c r="B43" s="55" t="s">
        <v>111</v>
      </c>
      <c r="C43" s="53">
        <f>A124854626K_Latest</f>
        <v>8.35</v>
      </c>
    </row>
    <row r="44" spans="1:12" ht="15" customHeight="1">
      <c r="B44" s="55" t="s">
        <v>112</v>
      </c>
      <c r="C44" s="53">
        <f>A124854662V_Latest</f>
        <v>0.74</v>
      </c>
    </row>
    <row r="45" spans="1:12" ht="15" customHeight="1">
      <c r="B45" s="55"/>
      <c r="C45" s="66"/>
    </row>
    <row r="46" spans="1:12" ht="15" customHeight="1">
      <c r="B46" s="52" t="s">
        <v>119</v>
      </c>
      <c r="C46" s="53">
        <f>A124854574V_Latest</f>
        <v>121.893</v>
      </c>
    </row>
    <row r="47" spans="1:12" ht="15" customHeight="1">
      <c r="B47" s="55" t="s">
        <v>110</v>
      </c>
      <c r="C47" s="53">
        <f>A124854538K_Latest</f>
        <v>103.685</v>
      </c>
    </row>
    <row r="48" spans="1:12" ht="15" customHeight="1">
      <c r="B48" s="55" t="s">
        <v>111</v>
      </c>
      <c r="C48" s="53">
        <f>A124854610T_Latest</f>
        <v>16.631</v>
      </c>
    </row>
    <row r="49" spans="2:3" ht="15" customHeight="1">
      <c r="B49" s="55" t="s">
        <v>112</v>
      </c>
      <c r="C49" s="53">
        <f>A124854646V_Latest</f>
        <v>1.5760000000000001</v>
      </c>
    </row>
    <row r="50" spans="2:3" ht="15" customHeight="1">
      <c r="B50" s="55"/>
      <c r="C50" s="66"/>
    </row>
    <row r="51" spans="2:3" ht="15" customHeight="1">
      <c r="B51" s="71" t="s">
        <v>120</v>
      </c>
      <c r="C51" s="53">
        <f>A124854606A_Latest</f>
        <v>7286.3280000000004</v>
      </c>
    </row>
    <row r="52" spans="2:3" ht="15" customHeight="1">
      <c r="B52" s="55" t="s">
        <v>110</v>
      </c>
      <c r="C52" s="53">
        <f>A124854570K_Latest</f>
        <v>6080.08</v>
      </c>
    </row>
    <row r="53" spans="2:3" ht="15" customHeight="1">
      <c r="B53" s="55" t="s">
        <v>111</v>
      </c>
      <c r="C53" s="53">
        <f>A124854642K_Latest</f>
        <v>1095.5830000000001</v>
      </c>
    </row>
    <row r="54" spans="2:3" ht="15" customHeight="1">
      <c r="B54" s="55" t="s">
        <v>112</v>
      </c>
      <c r="C54" s="53">
        <f>A124854678L_Latest</f>
        <v>110.664</v>
      </c>
    </row>
    <row r="55" spans="2:3" ht="15" customHeight="1">
      <c r="B55" s="55"/>
    </row>
    <row r="56" spans="2:3" ht="15" customHeight="1">
      <c r="B56" s="55"/>
    </row>
    <row r="57" spans="2:3" ht="15" customHeight="1">
      <c r="B57" s="72" t="s">
        <v>121</v>
      </c>
      <c r="C57" s="72"/>
    </row>
  </sheetData>
  <mergeCells count="3">
    <mergeCell ref="B5:L5"/>
    <mergeCell ref="B6:L6"/>
    <mergeCell ref="A8:H8"/>
  </mergeCells>
  <hyperlinks>
    <hyperlink ref="B57" r:id="rId1" display="© Commonwealth of Australia 2011" xr:uid="{CC3B2ECD-727E-4110-BC38-00B4A65B1E6C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EE5E-22ED-42F2-B293-D9F6DBA6AAA7}">
  <sheetPr>
    <pageSetUpPr fitToPage="1"/>
  </sheetPr>
  <dimension ref="A1:L57"/>
  <sheetViews>
    <sheetView zoomScaleNormal="100" workbookViewId="0">
      <pane ySplit="10" topLeftCell="A11" activePane="bottomLeft" state="frozen"/>
      <selection activeCell="B61" sqref="B61"/>
      <selection pane="bottomLeft" activeCell="C11" sqref="C11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84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78" t="str">
        <f>Contents!B5</f>
        <v>6224.0.55.001 Labour Force Status of Families</v>
      </c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ht="15.95" customHeight="1">
      <c r="A6" s="31"/>
      <c r="B6" s="79" t="str">
        <f>Contents!B6</f>
        <v>Table 2. Families by state and territory</v>
      </c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1:12" ht="15.95" customHeight="1">
      <c r="A7" s="31"/>
      <c r="B7" s="33" t="str">
        <f>Contents!B7</f>
        <v>Released at 11:30 am (Canberra time) Tue 12 Oct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80" t="str">
        <f>Contents!C12</f>
        <v>Table 2.2 - Time Series IDs</v>
      </c>
      <c r="B8" s="80"/>
      <c r="C8" s="80"/>
      <c r="D8" s="80"/>
      <c r="E8" s="80"/>
      <c r="F8" s="80"/>
      <c r="G8" s="80"/>
      <c r="H8" s="80"/>
      <c r="I8" s="34"/>
      <c r="J8" s="35"/>
      <c r="K8" s="36"/>
      <c r="L8" s="36"/>
    </row>
    <row r="9" spans="1:12">
      <c r="A9" s="37"/>
      <c r="B9" s="38"/>
      <c r="C9" s="39">
        <v>44348</v>
      </c>
      <c r="D9" s="40"/>
      <c r="E9" s="40"/>
      <c r="F9" s="41"/>
      <c r="G9" s="42"/>
      <c r="H9" s="43"/>
      <c r="I9" s="44"/>
      <c r="J9" s="45"/>
      <c r="K9" s="45"/>
      <c r="L9" s="45"/>
    </row>
    <row r="10" spans="1:12">
      <c r="A10" s="37"/>
      <c r="B10" s="46"/>
      <c r="C10" s="47"/>
      <c r="D10" s="48"/>
      <c r="E10" s="48"/>
      <c r="F10" s="49"/>
      <c r="G10" s="50"/>
      <c r="H10" s="50"/>
      <c r="I10" s="50"/>
      <c r="J10" s="45"/>
      <c r="K10" s="45"/>
      <c r="L10" s="45"/>
    </row>
    <row r="11" spans="1:12" ht="15" customHeight="1">
      <c r="A11" s="51"/>
      <c r="B11" s="52" t="s">
        <v>109</v>
      </c>
      <c r="C11" s="19" t="s">
        <v>52</v>
      </c>
      <c r="D11" s="48"/>
      <c r="E11" s="48"/>
      <c r="F11" s="49"/>
      <c r="G11" s="50"/>
      <c r="H11" s="50"/>
      <c r="I11" s="50"/>
      <c r="J11" s="45"/>
      <c r="K11" s="45"/>
      <c r="L11" s="45"/>
    </row>
    <row r="12" spans="1:12">
      <c r="A12" s="54"/>
      <c r="B12" s="55" t="s">
        <v>110</v>
      </c>
      <c r="C12" s="19" t="s">
        <v>53</v>
      </c>
      <c r="D12" s="56"/>
      <c r="E12" s="59"/>
    </row>
    <row r="13" spans="1:12">
      <c r="A13" s="60"/>
      <c r="B13" s="55" t="s">
        <v>111</v>
      </c>
      <c r="C13" s="19" t="s">
        <v>54</v>
      </c>
      <c r="D13" s="56"/>
      <c r="E13" s="63"/>
    </row>
    <row r="14" spans="1:12">
      <c r="A14" s="60"/>
      <c r="B14" s="55" t="s">
        <v>112</v>
      </c>
      <c r="C14" s="19" t="s">
        <v>55</v>
      </c>
      <c r="D14" s="56"/>
      <c r="E14" s="65"/>
    </row>
    <row r="15" spans="1:12">
      <c r="A15" s="60"/>
      <c r="B15" s="55"/>
      <c r="D15" s="56"/>
      <c r="E15" s="45"/>
    </row>
    <row r="16" spans="1:12">
      <c r="A16" s="60"/>
      <c r="B16" s="52" t="s">
        <v>113</v>
      </c>
      <c r="C16" s="19" t="s">
        <v>56</v>
      </c>
      <c r="D16" s="56"/>
      <c r="E16" s="45"/>
    </row>
    <row r="17" spans="1:5" ht="15" customHeight="1">
      <c r="A17" s="60"/>
      <c r="B17" s="55" t="s">
        <v>110</v>
      </c>
      <c r="C17" s="19" t="s">
        <v>57</v>
      </c>
      <c r="D17" s="56"/>
      <c r="E17" s="45"/>
    </row>
    <row r="18" spans="1:5">
      <c r="A18" s="60"/>
      <c r="B18" s="55" t="s">
        <v>111</v>
      </c>
      <c r="C18" s="19" t="s">
        <v>58</v>
      </c>
      <c r="D18" s="56"/>
      <c r="E18" s="45"/>
    </row>
    <row r="19" spans="1:5">
      <c r="A19" s="60"/>
      <c r="B19" s="55" t="s">
        <v>112</v>
      </c>
      <c r="C19" s="19" t="s">
        <v>59</v>
      </c>
      <c r="D19" s="56"/>
      <c r="E19" s="45"/>
    </row>
    <row r="20" spans="1:5">
      <c r="A20" s="60"/>
      <c r="B20" s="55"/>
      <c r="D20" s="56"/>
      <c r="E20" s="45"/>
    </row>
    <row r="21" spans="1:5">
      <c r="A21" s="60"/>
      <c r="B21" s="52" t="s">
        <v>114</v>
      </c>
      <c r="C21" s="19" t="s">
        <v>60</v>
      </c>
      <c r="D21" s="56"/>
      <c r="E21" s="45"/>
    </row>
    <row r="22" spans="1:5">
      <c r="A22" s="60"/>
      <c r="B22" s="55" t="s">
        <v>110</v>
      </c>
      <c r="C22" s="19" t="s">
        <v>61</v>
      </c>
      <c r="D22" s="56"/>
      <c r="E22" s="45"/>
    </row>
    <row r="23" spans="1:5">
      <c r="A23" s="60"/>
      <c r="B23" s="55" t="s">
        <v>111</v>
      </c>
      <c r="C23" s="19" t="s">
        <v>62</v>
      </c>
      <c r="D23" s="56"/>
      <c r="E23" s="45"/>
    </row>
    <row r="24" spans="1:5">
      <c r="A24" s="60"/>
      <c r="B24" s="55" t="s">
        <v>112</v>
      </c>
      <c r="C24" s="19" t="s">
        <v>63</v>
      </c>
      <c r="D24" s="56"/>
      <c r="E24" s="45"/>
    </row>
    <row r="25" spans="1:5">
      <c r="A25" s="60"/>
      <c r="B25" s="55"/>
      <c r="D25" s="56"/>
      <c r="E25" s="64"/>
    </row>
    <row r="26" spans="1:5">
      <c r="A26" s="60"/>
      <c r="B26" s="52" t="s">
        <v>115</v>
      </c>
      <c r="C26" s="19" t="s">
        <v>64</v>
      </c>
      <c r="D26" s="56"/>
      <c r="E26" s="64"/>
    </row>
    <row r="27" spans="1:5">
      <c r="A27" s="60"/>
      <c r="B27" s="55" t="s">
        <v>110</v>
      </c>
      <c r="C27" s="19" t="s">
        <v>65</v>
      </c>
      <c r="D27" s="56"/>
      <c r="E27" s="64"/>
    </row>
    <row r="28" spans="1:5">
      <c r="A28" s="60"/>
      <c r="B28" s="55" t="s">
        <v>111</v>
      </c>
      <c r="C28" s="19" t="s">
        <v>66</v>
      </c>
      <c r="D28" s="56"/>
      <c r="E28" s="64"/>
    </row>
    <row r="29" spans="1:5">
      <c r="A29" s="60"/>
      <c r="B29" s="55" t="s">
        <v>112</v>
      </c>
      <c r="C29" s="19" t="s">
        <v>67</v>
      </c>
      <c r="D29" s="56"/>
      <c r="E29" s="64"/>
    </row>
    <row r="30" spans="1:5">
      <c r="A30" s="60"/>
      <c r="B30" s="55"/>
      <c r="D30" s="56"/>
      <c r="E30" s="64"/>
    </row>
    <row r="31" spans="1:5">
      <c r="A31" s="60"/>
      <c r="B31" s="52" t="s">
        <v>116</v>
      </c>
      <c r="C31" s="19" t="s">
        <v>68</v>
      </c>
      <c r="D31" s="56"/>
      <c r="E31" s="64"/>
    </row>
    <row r="32" spans="1:5">
      <c r="A32" s="60"/>
      <c r="B32" s="55" t="s">
        <v>110</v>
      </c>
      <c r="C32" s="19" t="s">
        <v>69</v>
      </c>
      <c r="D32" s="56"/>
      <c r="E32" s="64"/>
    </row>
    <row r="33" spans="1:5" ht="15" customHeight="1">
      <c r="A33" s="60"/>
      <c r="B33" s="55" t="s">
        <v>111</v>
      </c>
      <c r="C33" s="19" t="s">
        <v>70</v>
      </c>
      <c r="D33" s="56"/>
      <c r="E33" s="64"/>
    </row>
    <row r="34" spans="1:5">
      <c r="A34" s="60"/>
      <c r="B34" s="55" t="s">
        <v>112</v>
      </c>
      <c r="C34" s="19" t="s">
        <v>71</v>
      </c>
      <c r="D34" s="56"/>
      <c r="E34" s="64"/>
    </row>
    <row r="35" spans="1:5">
      <c r="A35" s="67"/>
      <c r="B35" s="55"/>
      <c r="D35" s="56"/>
      <c r="E35" s="45"/>
    </row>
    <row r="36" spans="1:5">
      <c r="A36" s="45"/>
      <c r="B36" s="52" t="s">
        <v>117</v>
      </c>
      <c r="C36" s="19" t="s">
        <v>72</v>
      </c>
      <c r="D36" s="56"/>
      <c r="E36" s="45"/>
    </row>
    <row r="37" spans="1:5">
      <c r="A37" s="30"/>
      <c r="B37" s="55" t="s">
        <v>110</v>
      </c>
      <c r="C37" s="19" t="s">
        <v>73</v>
      </c>
      <c r="D37" s="56"/>
      <c r="E37" s="45"/>
    </row>
    <row r="38" spans="1:5" ht="15" customHeight="1">
      <c r="B38" s="55" t="s">
        <v>111</v>
      </c>
      <c r="C38" s="19" t="s">
        <v>74</v>
      </c>
      <c r="D38" s="56"/>
    </row>
    <row r="39" spans="1:5" ht="15" customHeight="1">
      <c r="B39" s="55" t="s">
        <v>112</v>
      </c>
      <c r="C39" s="19" t="s">
        <v>75</v>
      </c>
      <c r="D39" s="56"/>
    </row>
    <row r="40" spans="1:5" ht="15" customHeight="1">
      <c r="B40" s="55"/>
      <c r="D40" s="56"/>
    </row>
    <row r="41" spans="1:5" ht="15" customHeight="1">
      <c r="B41" s="52" t="s">
        <v>118</v>
      </c>
      <c r="C41" s="19" t="s">
        <v>76</v>
      </c>
      <c r="D41" s="56"/>
    </row>
    <row r="42" spans="1:5" ht="15" customHeight="1">
      <c r="B42" s="55" t="s">
        <v>110</v>
      </c>
      <c r="C42" s="19" t="s">
        <v>77</v>
      </c>
      <c r="D42" s="56"/>
    </row>
    <row r="43" spans="1:5" ht="15" customHeight="1">
      <c r="B43" s="55" t="s">
        <v>111</v>
      </c>
      <c r="C43" s="19" t="s">
        <v>78</v>
      </c>
      <c r="D43" s="56"/>
    </row>
    <row r="44" spans="1:5" ht="15" customHeight="1">
      <c r="B44" s="55" t="s">
        <v>112</v>
      </c>
      <c r="C44" s="19" t="s">
        <v>79</v>
      </c>
      <c r="D44" s="56"/>
    </row>
    <row r="45" spans="1:5" ht="15" customHeight="1">
      <c r="B45" s="55"/>
      <c r="D45" s="56"/>
    </row>
    <row r="46" spans="1:5" ht="15" customHeight="1">
      <c r="B46" s="52" t="s">
        <v>119</v>
      </c>
      <c r="C46" s="19" t="s">
        <v>80</v>
      </c>
      <c r="D46" s="56"/>
    </row>
    <row r="47" spans="1:5" ht="15" customHeight="1">
      <c r="B47" s="55" t="s">
        <v>110</v>
      </c>
      <c r="C47" s="19" t="s">
        <v>81</v>
      </c>
      <c r="D47" s="56"/>
    </row>
    <row r="48" spans="1:5" ht="15" customHeight="1">
      <c r="B48" s="55" t="s">
        <v>111</v>
      </c>
      <c r="C48" s="19" t="s">
        <v>82</v>
      </c>
      <c r="D48" s="56"/>
    </row>
    <row r="49" spans="2:4" ht="15" customHeight="1">
      <c r="B49" s="55" t="s">
        <v>112</v>
      </c>
      <c r="C49" s="19" t="s">
        <v>83</v>
      </c>
      <c r="D49" s="56"/>
    </row>
    <row r="50" spans="2:4" ht="15" customHeight="1">
      <c r="B50" s="55"/>
      <c r="D50" s="56"/>
    </row>
    <row r="51" spans="2:4" ht="15" customHeight="1">
      <c r="B51" s="71" t="s">
        <v>120</v>
      </c>
      <c r="C51" s="19" t="s">
        <v>48</v>
      </c>
      <c r="D51" s="56"/>
    </row>
    <row r="52" spans="2:4" ht="15" customHeight="1">
      <c r="B52" s="55" t="s">
        <v>110</v>
      </c>
      <c r="C52" s="19" t="s">
        <v>49</v>
      </c>
      <c r="D52" s="56"/>
    </row>
    <row r="53" spans="2:4" ht="15" customHeight="1">
      <c r="B53" s="55" t="s">
        <v>111</v>
      </c>
      <c r="C53" s="19" t="s">
        <v>50</v>
      </c>
      <c r="D53" s="56"/>
    </row>
    <row r="54" spans="2:4" ht="15" customHeight="1">
      <c r="B54" s="55" t="s">
        <v>112</v>
      </c>
      <c r="C54" s="19" t="s">
        <v>51</v>
      </c>
    </row>
    <row r="55" spans="2:4" ht="15" customHeight="1">
      <c r="B55" s="55"/>
    </row>
    <row r="56" spans="2:4" ht="15" customHeight="1">
      <c r="B56" s="55"/>
    </row>
    <row r="57" spans="2:4" ht="15" customHeight="1">
      <c r="B57" s="72" t="s">
        <v>121</v>
      </c>
    </row>
  </sheetData>
  <mergeCells count="3">
    <mergeCell ref="B5:L5"/>
    <mergeCell ref="B6:L6"/>
    <mergeCell ref="A8:H8"/>
  </mergeCells>
  <hyperlinks>
    <hyperlink ref="B57" r:id="rId1" display="© Commonwealth of Australia 2011" xr:uid="{7E4B78F3-957D-4D38-BF8F-935277D26A99}"/>
    <hyperlink ref="C11" location="A124854594C" display="A124854594C" xr:uid="{1C7FF5A5-3E29-48E5-8AC0-E826FE1C7373}"/>
    <hyperlink ref="C12" location="A124854558V" display="A124854558V" xr:uid="{62D367D0-E0DB-4A1A-92E7-6C7573261E79}"/>
    <hyperlink ref="C13" location="A124854630A" display="A124854630A" xr:uid="{2A1C7B16-E049-4488-BDCF-666A0AD20917}"/>
    <hyperlink ref="C14" location="A124854666C" display="A124854666C" xr:uid="{2E7E83E6-92E1-4C66-9D1E-D8FFEE2030DE}"/>
    <hyperlink ref="C16" location="A124854578C" display="A124854578C" xr:uid="{AE4ABA79-B1AB-427F-8895-5A7C16E8A755}"/>
    <hyperlink ref="C17" location="A124854542A" display="A124854542A" xr:uid="{E8F9D965-F248-4F3B-B219-3E3F05976ACD}"/>
    <hyperlink ref="C18" location="A124854614A" display="A124854614A" xr:uid="{320DA63C-BF2F-4C92-8D7E-1253FD4D94D5}"/>
    <hyperlink ref="C19" location="A124854650K" display="A124854650K" xr:uid="{3AB0FC14-453D-4D82-99DB-624797F81A8F}"/>
    <hyperlink ref="C21" location="A124854598L" display="A124854598L" xr:uid="{D9E070BC-1C23-4680-9903-3545D6C0A314}"/>
    <hyperlink ref="C22" location="A124854562K" display="A124854562K" xr:uid="{CF52C2EB-146E-4FC8-BA46-FBB4AAB24116}"/>
    <hyperlink ref="C23" location="A124854634K" display="A124854634K" xr:uid="{A0019723-1C6F-4220-B123-AE19839AFDF3}"/>
    <hyperlink ref="C24" location="A124854670V" display="A124854670V" xr:uid="{C72548A1-E5C1-4B6D-B24B-ED741CE0F8DD}"/>
    <hyperlink ref="C26" location="A124854602T" display="A124854602T" xr:uid="{C47D7552-6822-4DC0-9BA4-2E026657628C}"/>
    <hyperlink ref="C27" location="A124854566V" display="A124854566V" xr:uid="{D9AB3EC2-2880-497B-A93D-BE0E428C0AFE}"/>
    <hyperlink ref="C28" location="A124854638V" display="A124854638V" xr:uid="{DABA6246-6007-4594-A004-959DCFDCB214}"/>
    <hyperlink ref="C29" location="A124854674C" display="A124854674C" xr:uid="{3DBCA8BE-B93C-4C9D-8A76-BB0BE0E0052D}"/>
    <hyperlink ref="C31" location="A124854582V" display="A124854582V" xr:uid="{66DBA063-49BE-4C8D-AB6C-BA7A4FD92EDE}"/>
    <hyperlink ref="C32" location="A124854546K" display="A124854546K" xr:uid="{03CAE63A-24AD-46E4-A4D9-2EBD96CAB8BE}"/>
    <hyperlink ref="C33" location="A124854618K" display="A124854618K" xr:uid="{3C430575-F8A0-4696-9E55-5C0328E421A7}"/>
    <hyperlink ref="C34" location="A124854654V" display="A124854654V" xr:uid="{B5C40B3C-764A-42DB-8DE2-271690FCE5B6}"/>
    <hyperlink ref="C36" location="A124854586C" display="A124854586C" xr:uid="{9B8DB9E8-7B95-4CDF-A0B1-9100209A69CF}"/>
    <hyperlink ref="C37" location="A124854550A" display="A124854550A" xr:uid="{50B34522-9521-4A32-9A69-9025ED36B926}"/>
    <hyperlink ref="C38" location="A124854622A" display="A124854622A" xr:uid="{8388E51F-F665-4EEF-9CCE-3C31BCAE56B5}"/>
    <hyperlink ref="C39" location="A124854658C" display="A124854658C" xr:uid="{FEA12E89-6820-4F12-8549-C6B3F1BBC307}"/>
    <hyperlink ref="C41" location="A124854590V" display="A124854590V" xr:uid="{C8E77A3F-6214-4DE9-882B-3A9D85144163}"/>
    <hyperlink ref="C42" location="A124854554K" display="A124854554K" xr:uid="{A1DD8059-4DBB-4821-A224-57E35B3249B2}"/>
    <hyperlink ref="C43" location="A124854626K" display="A124854626K" xr:uid="{0D1439D9-BCCC-403F-ADE7-F47D69FDA25A}"/>
    <hyperlink ref="C44" location="A124854662V" display="A124854662V" xr:uid="{DC530241-35F6-46F4-8AE3-AE376354087A}"/>
    <hyperlink ref="C46" location="A124854574V" display="A124854574V" xr:uid="{C7FF71A3-9DF5-486B-82FF-27A09D3B6DF8}"/>
    <hyperlink ref="C47" location="A124854538K" display="A124854538K" xr:uid="{06801E0E-576A-4F55-8D12-DC5EA9694D0B}"/>
    <hyperlink ref="C48" location="A124854610T" display="A124854610T" xr:uid="{C49F3DC3-DAE7-4657-B854-202E691F3BC7}"/>
    <hyperlink ref="C49" location="A124854646V" display="A124854646V" xr:uid="{87F77351-4386-415E-BD8A-B5B233CE48FC}"/>
    <hyperlink ref="C51" location="A124854606A" display="A124854606A" xr:uid="{95AE7AD6-33FA-40D1-A33E-229193B8D930}"/>
    <hyperlink ref="C52" location="A124854570K" display="A124854570K" xr:uid="{E67D55C8-C916-43C2-BAEF-F54EBC481C7F}"/>
    <hyperlink ref="C53" location="A124854642K" display="A124854642K" xr:uid="{D4DD798F-1FC9-44B2-A4A7-2D4CB1CF9A87}"/>
    <hyperlink ref="C54" location="A124854678L" display="A124854678L" xr:uid="{5AE03ACC-B1A0-405E-AF14-DB1D7A44A09B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9"/>
  <sheetViews>
    <sheetView showGridLines="0" workbookViewId="0">
      <pane ySplit="11" topLeftCell="A12" activePane="bottomLeft" state="frozen"/>
      <selection pane="bottomLeft"/>
    </sheetView>
  </sheetViews>
  <sheetFormatPr defaultColWidth="7.7109375" defaultRowHeight="11.25"/>
  <cols>
    <col min="1" max="1" width="17.85546875" style="11" customWidth="1"/>
    <col min="2" max="2" width="19.140625" style="11" customWidth="1"/>
    <col min="3" max="3" width="30.7109375" style="11" customWidth="1"/>
    <col min="4" max="4" width="7.7109375" style="11"/>
    <col min="5" max="5" width="10.42578125" style="11" bestFit="1" customWidth="1"/>
    <col min="6" max="11" width="7.7109375" style="11"/>
    <col min="12" max="12" width="9.7109375" style="11" customWidth="1"/>
    <col min="13" max="25" width="7.7109375" style="11"/>
    <col min="26" max="26" width="7.7109375" style="11" customWidth="1"/>
    <col min="27" max="16384" width="7.7109375" style="11"/>
  </cols>
  <sheetData>
    <row r="2" spans="1:13" ht="12.75">
      <c r="B2" s="13" t="s">
        <v>84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5.75">
      <c r="B5" s="14" t="s">
        <v>85</v>
      </c>
    </row>
    <row r="6" spans="1:13" ht="15.75" customHeight="1">
      <c r="B6" s="74" t="s">
        <v>86</v>
      </c>
      <c r="C6" s="74"/>
      <c r="D6" s="74"/>
      <c r="E6" s="74"/>
      <c r="F6" s="74"/>
      <c r="G6" s="74"/>
      <c r="H6" s="74"/>
      <c r="I6" s="74"/>
      <c r="J6" s="74"/>
      <c r="K6" s="74"/>
      <c r="L6" s="74"/>
    </row>
    <row r="8" spans="1:13" ht="15">
      <c r="D8" s="16" t="s">
        <v>88</v>
      </c>
    </row>
    <row r="9" spans="1:13" s="17" customFormat="1"/>
    <row r="10" spans="1:13" ht="22.5" customHeight="1">
      <c r="A10" s="18" t="s">
        <v>89</v>
      </c>
      <c r="B10" s="18"/>
      <c r="C10" s="18"/>
      <c r="D10" s="18" t="s">
        <v>37</v>
      </c>
      <c r="E10" s="18" t="s">
        <v>44</v>
      </c>
      <c r="F10" s="18" t="s">
        <v>41</v>
      </c>
      <c r="G10" s="18" t="s">
        <v>42</v>
      </c>
      <c r="H10" s="18" t="s">
        <v>90</v>
      </c>
      <c r="I10" s="18" t="s">
        <v>36</v>
      </c>
      <c r="J10" s="18" t="s">
        <v>38</v>
      </c>
      <c r="K10" s="18" t="s">
        <v>91</v>
      </c>
      <c r="L10" s="18" t="s">
        <v>40</v>
      </c>
    </row>
    <row r="12" spans="1:13">
      <c r="A12" s="11" t="s">
        <v>0</v>
      </c>
      <c r="D12" s="11" t="s">
        <v>46</v>
      </c>
      <c r="E12" s="19" t="s">
        <v>48</v>
      </c>
      <c r="F12" s="10">
        <v>39965</v>
      </c>
      <c r="G12" s="10">
        <v>44348</v>
      </c>
      <c r="H12" s="11">
        <v>20</v>
      </c>
      <c r="I12" s="20" t="s">
        <v>45</v>
      </c>
      <c r="J12" s="11" t="s">
        <v>47</v>
      </c>
      <c r="K12" s="11" t="s">
        <v>93</v>
      </c>
      <c r="L12" s="11" t="s">
        <v>94</v>
      </c>
    </row>
    <row r="13" spans="1:13">
      <c r="A13" s="11" t="s">
        <v>1</v>
      </c>
      <c r="D13" s="11" t="s">
        <v>46</v>
      </c>
      <c r="E13" s="19" t="s">
        <v>49</v>
      </c>
      <c r="F13" s="10">
        <v>39965</v>
      </c>
      <c r="G13" s="10">
        <v>44348</v>
      </c>
      <c r="H13" s="11">
        <v>20</v>
      </c>
      <c r="I13" s="20" t="s">
        <v>45</v>
      </c>
      <c r="J13" s="11" t="s">
        <v>47</v>
      </c>
      <c r="K13" s="11" t="s">
        <v>93</v>
      </c>
      <c r="L13" s="11" t="s">
        <v>94</v>
      </c>
    </row>
    <row r="14" spans="1:13">
      <c r="A14" s="11" t="s">
        <v>2</v>
      </c>
      <c r="D14" s="11" t="s">
        <v>46</v>
      </c>
      <c r="E14" s="19" t="s">
        <v>50</v>
      </c>
      <c r="F14" s="10">
        <v>39965</v>
      </c>
      <c r="G14" s="10">
        <v>44348</v>
      </c>
      <c r="H14" s="11">
        <v>20</v>
      </c>
      <c r="I14" s="20" t="s">
        <v>45</v>
      </c>
      <c r="J14" s="11" t="s">
        <v>47</v>
      </c>
      <c r="K14" s="11" t="s">
        <v>93</v>
      </c>
      <c r="L14" s="11" t="s">
        <v>94</v>
      </c>
    </row>
    <row r="15" spans="1:13">
      <c r="A15" s="11" t="s">
        <v>3</v>
      </c>
      <c r="D15" s="11" t="s">
        <v>46</v>
      </c>
      <c r="E15" s="19" t="s">
        <v>51</v>
      </c>
      <c r="F15" s="10">
        <v>39965</v>
      </c>
      <c r="G15" s="10">
        <v>44348</v>
      </c>
      <c r="H15" s="11">
        <v>20</v>
      </c>
      <c r="I15" s="20" t="s">
        <v>45</v>
      </c>
      <c r="J15" s="11" t="s">
        <v>47</v>
      </c>
      <c r="K15" s="11" t="s">
        <v>93</v>
      </c>
      <c r="L15" s="11" t="s">
        <v>94</v>
      </c>
    </row>
    <row r="16" spans="1:13">
      <c r="A16" s="11" t="s">
        <v>4</v>
      </c>
      <c r="D16" s="11" t="s">
        <v>46</v>
      </c>
      <c r="E16" s="19" t="s">
        <v>52</v>
      </c>
      <c r="F16" s="10">
        <v>39965</v>
      </c>
      <c r="G16" s="10">
        <v>44348</v>
      </c>
      <c r="H16" s="11">
        <v>20</v>
      </c>
      <c r="I16" s="20" t="s">
        <v>45</v>
      </c>
      <c r="J16" s="11" t="s">
        <v>47</v>
      </c>
      <c r="K16" s="11" t="s">
        <v>93</v>
      </c>
      <c r="L16" s="11" t="s">
        <v>94</v>
      </c>
    </row>
    <row r="17" spans="1:12">
      <c r="A17" s="11" t="s">
        <v>5</v>
      </c>
      <c r="D17" s="11" t="s">
        <v>46</v>
      </c>
      <c r="E17" s="19" t="s">
        <v>53</v>
      </c>
      <c r="F17" s="10">
        <v>39965</v>
      </c>
      <c r="G17" s="10">
        <v>44348</v>
      </c>
      <c r="H17" s="11">
        <v>20</v>
      </c>
      <c r="I17" s="20" t="s">
        <v>45</v>
      </c>
      <c r="J17" s="11" t="s">
        <v>47</v>
      </c>
      <c r="K17" s="11" t="s">
        <v>93</v>
      </c>
      <c r="L17" s="11" t="s">
        <v>94</v>
      </c>
    </row>
    <row r="18" spans="1:12">
      <c r="A18" s="11" t="s">
        <v>6</v>
      </c>
      <c r="D18" s="11" t="s">
        <v>46</v>
      </c>
      <c r="E18" s="19" t="s">
        <v>54</v>
      </c>
      <c r="F18" s="10">
        <v>39965</v>
      </c>
      <c r="G18" s="10">
        <v>44348</v>
      </c>
      <c r="H18" s="11">
        <v>20</v>
      </c>
      <c r="I18" s="20" t="s">
        <v>45</v>
      </c>
      <c r="J18" s="11" t="s">
        <v>47</v>
      </c>
      <c r="K18" s="11" t="s">
        <v>93</v>
      </c>
      <c r="L18" s="11" t="s">
        <v>94</v>
      </c>
    </row>
    <row r="19" spans="1:12">
      <c r="A19" s="11" t="s">
        <v>7</v>
      </c>
      <c r="D19" s="11" t="s">
        <v>46</v>
      </c>
      <c r="E19" s="19" t="s">
        <v>55</v>
      </c>
      <c r="F19" s="10">
        <v>39965</v>
      </c>
      <c r="G19" s="10">
        <v>44348</v>
      </c>
      <c r="H19" s="11">
        <v>20</v>
      </c>
      <c r="I19" s="20" t="s">
        <v>45</v>
      </c>
      <c r="J19" s="11" t="s">
        <v>47</v>
      </c>
      <c r="K19" s="11" t="s">
        <v>93</v>
      </c>
      <c r="L19" s="11" t="s">
        <v>94</v>
      </c>
    </row>
    <row r="20" spans="1:12">
      <c r="A20" s="11" t="s">
        <v>8</v>
      </c>
      <c r="D20" s="11" t="s">
        <v>46</v>
      </c>
      <c r="E20" s="19" t="s">
        <v>56</v>
      </c>
      <c r="F20" s="10">
        <v>39965</v>
      </c>
      <c r="G20" s="10">
        <v>44348</v>
      </c>
      <c r="H20" s="11">
        <v>20</v>
      </c>
      <c r="I20" s="20" t="s">
        <v>45</v>
      </c>
      <c r="J20" s="11" t="s">
        <v>47</v>
      </c>
      <c r="K20" s="11" t="s">
        <v>93</v>
      </c>
      <c r="L20" s="11" t="s">
        <v>94</v>
      </c>
    </row>
    <row r="21" spans="1:12">
      <c r="A21" s="11" t="s">
        <v>9</v>
      </c>
      <c r="D21" s="11" t="s">
        <v>46</v>
      </c>
      <c r="E21" s="19" t="s">
        <v>57</v>
      </c>
      <c r="F21" s="10">
        <v>39965</v>
      </c>
      <c r="G21" s="10">
        <v>44348</v>
      </c>
      <c r="H21" s="11">
        <v>20</v>
      </c>
      <c r="I21" s="20" t="s">
        <v>45</v>
      </c>
      <c r="J21" s="11" t="s">
        <v>47</v>
      </c>
      <c r="K21" s="11" t="s">
        <v>93</v>
      </c>
      <c r="L21" s="11" t="s">
        <v>94</v>
      </c>
    </row>
    <row r="22" spans="1:12">
      <c r="A22" s="11" t="s">
        <v>10</v>
      </c>
      <c r="D22" s="11" t="s">
        <v>46</v>
      </c>
      <c r="E22" s="19" t="s">
        <v>58</v>
      </c>
      <c r="F22" s="10">
        <v>39965</v>
      </c>
      <c r="G22" s="10">
        <v>44348</v>
      </c>
      <c r="H22" s="11">
        <v>20</v>
      </c>
      <c r="I22" s="20" t="s">
        <v>45</v>
      </c>
      <c r="J22" s="11" t="s">
        <v>47</v>
      </c>
      <c r="K22" s="11" t="s">
        <v>93</v>
      </c>
      <c r="L22" s="11" t="s">
        <v>94</v>
      </c>
    </row>
    <row r="23" spans="1:12">
      <c r="A23" s="11" t="s">
        <v>11</v>
      </c>
      <c r="D23" s="11" t="s">
        <v>46</v>
      </c>
      <c r="E23" s="19" t="s">
        <v>59</v>
      </c>
      <c r="F23" s="10">
        <v>39965</v>
      </c>
      <c r="G23" s="10">
        <v>44348</v>
      </c>
      <c r="H23" s="11">
        <v>20</v>
      </c>
      <c r="I23" s="20" t="s">
        <v>45</v>
      </c>
      <c r="J23" s="11" t="s">
        <v>47</v>
      </c>
      <c r="K23" s="11" t="s">
        <v>93</v>
      </c>
      <c r="L23" s="11" t="s">
        <v>94</v>
      </c>
    </row>
    <row r="24" spans="1:12">
      <c r="A24" s="11" t="s">
        <v>12</v>
      </c>
      <c r="D24" s="11" t="s">
        <v>46</v>
      </c>
      <c r="E24" s="19" t="s">
        <v>60</v>
      </c>
      <c r="F24" s="10">
        <v>39965</v>
      </c>
      <c r="G24" s="10">
        <v>44348</v>
      </c>
      <c r="H24" s="11">
        <v>20</v>
      </c>
      <c r="I24" s="20" t="s">
        <v>45</v>
      </c>
      <c r="J24" s="11" t="s">
        <v>47</v>
      </c>
      <c r="K24" s="11" t="s">
        <v>93</v>
      </c>
      <c r="L24" s="11" t="s">
        <v>94</v>
      </c>
    </row>
    <row r="25" spans="1:12">
      <c r="A25" s="11" t="s">
        <v>13</v>
      </c>
      <c r="D25" s="11" t="s">
        <v>46</v>
      </c>
      <c r="E25" s="19" t="s">
        <v>61</v>
      </c>
      <c r="F25" s="10">
        <v>39965</v>
      </c>
      <c r="G25" s="10">
        <v>44348</v>
      </c>
      <c r="H25" s="11">
        <v>20</v>
      </c>
      <c r="I25" s="20" t="s">
        <v>45</v>
      </c>
      <c r="J25" s="11" t="s">
        <v>47</v>
      </c>
      <c r="K25" s="11" t="s">
        <v>93</v>
      </c>
      <c r="L25" s="11" t="s">
        <v>94</v>
      </c>
    </row>
    <row r="26" spans="1:12">
      <c r="A26" s="11" t="s">
        <v>14</v>
      </c>
      <c r="D26" s="11" t="s">
        <v>46</v>
      </c>
      <c r="E26" s="19" t="s">
        <v>62</v>
      </c>
      <c r="F26" s="10">
        <v>39965</v>
      </c>
      <c r="G26" s="10">
        <v>44348</v>
      </c>
      <c r="H26" s="11">
        <v>20</v>
      </c>
      <c r="I26" s="20" t="s">
        <v>45</v>
      </c>
      <c r="J26" s="11" t="s">
        <v>47</v>
      </c>
      <c r="K26" s="11" t="s">
        <v>93</v>
      </c>
      <c r="L26" s="11" t="s">
        <v>94</v>
      </c>
    </row>
    <row r="27" spans="1:12">
      <c r="A27" s="11" t="s">
        <v>15</v>
      </c>
      <c r="D27" s="11" t="s">
        <v>46</v>
      </c>
      <c r="E27" s="19" t="s">
        <v>63</v>
      </c>
      <c r="F27" s="10">
        <v>39965</v>
      </c>
      <c r="G27" s="10">
        <v>44348</v>
      </c>
      <c r="H27" s="11">
        <v>20</v>
      </c>
      <c r="I27" s="20" t="s">
        <v>45</v>
      </c>
      <c r="J27" s="11" t="s">
        <v>47</v>
      </c>
      <c r="K27" s="11" t="s">
        <v>93</v>
      </c>
      <c r="L27" s="11" t="s">
        <v>94</v>
      </c>
    </row>
    <row r="28" spans="1:12">
      <c r="A28" s="11" t="s">
        <v>16</v>
      </c>
      <c r="D28" s="11" t="s">
        <v>46</v>
      </c>
      <c r="E28" s="19" t="s">
        <v>64</v>
      </c>
      <c r="F28" s="10">
        <v>39965</v>
      </c>
      <c r="G28" s="10">
        <v>44348</v>
      </c>
      <c r="H28" s="11">
        <v>20</v>
      </c>
      <c r="I28" s="20" t="s">
        <v>45</v>
      </c>
      <c r="J28" s="11" t="s">
        <v>47</v>
      </c>
      <c r="K28" s="11" t="s">
        <v>93</v>
      </c>
      <c r="L28" s="11" t="s">
        <v>94</v>
      </c>
    </row>
    <row r="29" spans="1:12">
      <c r="A29" s="11" t="s">
        <v>17</v>
      </c>
      <c r="D29" s="11" t="s">
        <v>46</v>
      </c>
      <c r="E29" s="19" t="s">
        <v>65</v>
      </c>
      <c r="F29" s="10">
        <v>39965</v>
      </c>
      <c r="G29" s="10">
        <v>44348</v>
      </c>
      <c r="H29" s="11">
        <v>20</v>
      </c>
      <c r="I29" s="20" t="s">
        <v>45</v>
      </c>
      <c r="J29" s="11" t="s">
        <v>47</v>
      </c>
      <c r="K29" s="11" t="s">
        <v>93</v>
      </c>
      <c r="L29" s="11" t="s">
        <v>94</v>
      </c>
    </row>
    <row r="30" spans="1:12">
      <c r="A30" s="11" t="s">
        <v>18</v>
      </c>
      <c r="D30" s="11" t="s">
        <v>46</v>
      </c>
      <c r="E30" s="19" t="s">
        <v>66</v>
      </c>
      <c r="F30" s="10">
        <v>39965</v>
      </c>
      <c r="G30" s="10">
        <v>44348</v>
      </c>
      <c r="H30" s="11">
        <v>20</v>
      </c>
      <c r="I30" s="20" t="s">
        <v>45</v>
      </c>
      <c r="J30" s="11" t="s">
        <v>47</v>
      </c>
      <c r="K30" s="11" t="s">
        <v>93</v>
      </c>
      <c r="L30" s="11" t="s">
        <v>94</v>
      </c>
    </row>
    <row r="31" spans="1:12">
      <c r="A31" s="11" t="s">
        <v>19</v>
      </c>
      <c r="D31" s="11" t="s">
        <v>46</v>
      </c>
      <c r="E31" s="19" t="s">
        <v>67</v>
      </c>
      <c r="F31" s="10">
        <v>39965</v>
      </c>
      <c r="G31" s="10">
        <v>44348</v>
      </c>
      <c r="H31" s="11">
        <v>20</v>
      </c>
      <c r="I31" s="20" t="s">
        <v>45</v>
      </c>
      <c r="J31" s="11" t="s">
        <v>47</v>
      </c>
      <c r="K31" s="11" t="s">
        <v>93</v>
      </c>
      <c r="L31" s="11" t="s">
        <v>94</v>
      </c>
    </row>
    <row r="32" spans="1:12">
      <c r="A32" s="11" t="s">
        <v>20</v>
      </c>
      <c r="D32" s="11" t="s">
        <v>46</v>
      </c>
      <c r="E32" s="19" t="s">
        <v>68</v>
      </c>
      <c r="F32" s="10">
        <v>39965</v>
      </c>
      <c r="G32" s="10">
        <v>44348</v>
      </c>
      <c r="H32" s="11">
        <v>20</v>
      </c>
      <c r="I32" s="20" t="s">
        <v>45</v>
      </c>
      <c r="J32" s="11" t="s">
        <v>47</v>
      </c>
      <c r="K32" s="11" t="s">
        <v>93</v>
      </c>
      <c r="L32" s="11" t="s">
        <v>94</v>
      </c>
    </row>
    <row r="33" spans="1:12">
      <c r="A33" s="11" t="s">
        <v>21</v>
      </c>
      <c r="D33" s="11" t="s">
        <v>46</v>
      </c>
      <c r="E33" s="19" t="s">
        <v>69</v>
      </c>
      <c r="F33" s="10">
        <v>39965</v>
      </c>
      <c r="G33" s="10">
        <v>44348</v>
      </c>
      <c r="H33" s="11">
        <v>20</v>
      </c>
      <c r="I33" s="20" t="s">
        <v>45</v>
      </c>
      <c r="J33" s="11" t="s">
        <v>47</v>
      </c>
      <c r="K33" s="11" t="s">
        <v>93</v>
      </c>
      <c r="L33" s="11" t="s">
        <v>94</v>
      </c>
    </row>
    <row r="34" spans="1:12">
      <c r="A34" s="11" t="s">
        <v>22</v>
      </c>
      <c r="D34" s="11" t="s">
        <v>46</v>
      </c>
      <c r="E34" s="19" t="s">
        <v>70</v>
      </c>
      <c r="F34" s="10">
        <v>39965</v>
      </c>
      <c r="G34" s="10">
        <v>44348</v>
      </c>
      <c r="H34" s="11">
        <v>20</v>
      </c>
      <c r="I34" s="20" t="s">
        <v>45</v>
      </c>
      <c r="J34" s="11" t="s">
        <v>47</v>
      </c>
      <c r="K34" s="11" t="s">
        <v>93</v>
      </c>
      <c r="L34" s="11" t="s">
        <v>94</v>
      </c>
    </row>
    <row r="35" spans="1:12">
      <c r="A35" s="11" t="s">
        <v>23</v>
      </c>
      <c r="D35" s="11" t="s">
        <v>46</v>
      </c>
      <c r="E35" s="19" t="s">
        <v>71</v>
      </c>
      <c r="F35" s="10">
        <v>39965</v>
      </c>
      <c r="G35" s="10">
        <v>44348</v>
      </c>
      <c r="H35" s="11">
        <v>20</v>
      </c>
      <c r="I35" s="20" t="s">
        <v>45</v>
      </c>
      <c r="J35" s="11" t="s">
        <v>47</v>
      </c>
      <c r="K35" s="11" t="s">
        <v>93</v>
      </c>
      <c r="L35" s="11" t="s">
        <v>94</v>
      </c>
    </row>
    <row r="36" spans="1:12">
      <c r="A36" s="11" t="s">
        <v>24</v>
      </c>
      <c r="D36" s="11" t="s">
        <v>46</v>
      </c>
      <c r="E36" s="19" t="s">
        <v>72</v>
      </c>
      <c r="F36" s="10">
        <v>39965</v>
      </c>
      <c r="G36" s="10">
        <v>44348</v>
      </c>
      <c r="H36" s="11">
        <v>20</v>
      </c>
      <c r="I36" s="20" t="s">
        <v>45</v>
      </c>
      <c r="J36" s="11" t="s">
        <v>47</v>
      </c>
      <c r="K36" s="11" t="s">
        <v>93</v>
      </c>
      <c r="L36" s="11" t="s">
        <v>94</v>
      </c>
    </row>
    <row r="37" spans="1:12">
      <c r="A37" s="11" t="s">
        <v>25</v>
      </c>
      <c r="D37" s="11" t="s">
        <v>46</v>
      </c>
      <c r="E37" s="19" t="s">
        <v>73</v>
      </c>
      <c r="F37" s="10">
        <v>39965</v>
      </c>
      <c r="G37" s="10">
        <v>44348</v>
      </c>
      <c r="H37" s="11">
        <v>20</v>
      </c>
      <c r="I37" s="20" t="s">
        <v>45</v>
      </c>
      <c r="J37" s="11" t="s">
        <v>47</v>
      </c>
      <c r="K37" s="11" t="s">
        <v>93</v>
      </c>
      <c r="L37" s="11" t="s">
        <v>94</v>
      </c>
    </row>
    <row r="38" spans="1:12">
      <c r="A38" s="11" t="s">
        <v>26</v>
      </c>
      <c r="D38" s="11" t="s">
        <v>46</v>
      </c>
      <c r="E38" s="19" t="s">
        <v>74</v>
      </c>
      <c r="F38" s="10">
        <v>39965</v>
      </c>
      <c r="G38" s="10">
        <v>44348</v>
      </c>
      <c r="H38" s="11">
        <v>20</v>
      </c>
      <c r="I38" s="20" t="s">
        <v>45</v>
      </c>
      <c r="J38" s="11" t="s">
        <v>47</v>
      </c>
      <c r="K38" s="11" t="s">
        <v>93</v>
      </c>
      <c r="L38" s="11" t="s">
        <v>94</v>
      </c>
    </row>
    <row r="39" spans="1:12">
      <c r="A39" s="11" t="s">
        <v>27</v>
      </c>
      <c r="D39" s="11" t="s">
        <v>46</v>
      </c>
      <c r="E39" s="19" t="s">
        <v>75</v>
      </c>
      <c r="F39" s="10">
        <v>39965</v>
      </c>
      <c r="G39" s="10">
        <v>44348</v>
      </c>
      <c r="H39" s="11">
        <v>20</v>
      </c>
      <c r="I39" s="20" t="s">
        <v>45</v>
      </c>
      <c r="J39" s="11" t="s">
        <v>47</v>
      </c>
      <c r="K39" s="11" t="s">
        <v>93</v>
      </c>
      <c r="L39" s="11" t="s">
        <v>94</v>
      </c>
    </row>
    <row r="40" spans="1:12">
      <c r="A40" s="11" t="s">
        <v>28</v>
      </c>
      <c r="D40" s="11" t="s">
        <v>46</v>
      </c>
      <c r="E40" s="19" t="s">
        <v>76</v>
      </c>
      <c r="F40" s="10">
        <v>39965</v>
      </c>
      <c r="G40" s="10">
        <v>44348</v>
      </c>
      <c r="H40" s="11">
        <v>20</v>
      </c>
      <c r="I40" s="20" t="s">
        <v>45</v>
      </c>
      <c r="J40" s="11" t="s">
        <v>47</v>
      </c>
      <c r="K40" s="11" t="s">
        <v>93</v>
      </c>
      <c r="L40" s="11" t="s">
        <v>94</v>
      </c>
    </row>
    <row r="41" spans="1:12">
      <c r="A41" s="11" t="s">
        <v>29</v>
      </c>
      <c r="D41" s="11" t="s">
        <v>46</v>
      </c>
      <c r="E41" s="19" t="s">
        <v>77</v>
      </c>
      <c r="F41" s="10">
        <v>39965</v>
      </c>
      <c r="G41" s="10">
        <v>44348</v>
      </c>
      <c r="H41" s="11">
        <v>20</v>
      </c>
      <c r="I41" s="20" t="s">
        <v>45</v>
      </c>
      <c r="J41" s="11" t="s">
        <v>47</v>
      </c>
      <c r="K41" s="11" t="s">
        <v>93</v>
      </c>
      <c r="L41" s="11" t="s">
        <v>94</v>
      </c>
    </row>
    <row r="42" spans="1:12">
      <c r="A42" s="11" t="s">
        <v>30</v>
      </c>
      <c r="D42" s="11" t="s">
        <v>46</v>
      </c>
      <c r="E42" s="19" t="s">
        <v>78</v>
      </c>
      <c r="F42" s="10">
        <v>39965</v>
      </c>
      <c r="G42" s="10">
        <v>44348</v>
      </c>
      <c r="H42" s="11">
        <v>20</v>
      </c>
      <c r="I42" s="20" t="s">
        <v>45</v>
      </c>
      <c r="J42" s="11" t="s">
        <v>47</v>
      </c>
      <c r="K42" s="11" t="s">
        <v>93</v>
      </c>
      <c r="L42" s="11" t="s">
        <v>94</v>
      </c>
    </row>
    <row r="43" spans="1:12">
      <c r="A43" s="11" t="s">
        <v>31</v>
      </c>
      <c r="D43" s="11" t="s">
        <v>46</v>
      </c>
      <c r="E43" s="19" t="s">
        <v>79</v>
      </c>
      <c r="F43" s="10">
        <v>39965</v>
      </c>
      <c r="G43" s="10">
        <v>44348</v>
      </c>
      <c r="H43" s="11">
        <v>20</v>
      </c>
      <c r="I43" s="20" t="s">
        <v>45</v>
      </c>
      <c r="J43" s="11" t="s">
        <v>47</v>
      </c>
      <c r="K43" s="11" t="s">
        <v>93</v>
      </c>
      <c r="L43" s="11" t="s">
        <v>94</v>
      </c>
    </row>
    <row r="44" spans="1:12">
      <c r="A44" s="11" t="s">
        <v>32</v>
      </c>
      <c r="D44" s="11" t="s">
        <v>46</v>
      </c>
      <c r="E44" s="19" t="s">
        <v>80</v>
      </c>
      <c r="F44" s="10">
        <v>39965</v>
      </c>
      <c r="G44" s="10">
        <v>44348</v>
      </c>
      <c r="H44" s="11">
        <v>20</v>
      </c>
      <c r="I44" s="20" t="s">
        <v>45</v>
      </c>
      <c r="J44" s="11" t="s">
        <v>47</v>
      </c>
      <c r="K44" s="11" t="s">
        <v>93</v>
      </c>
      <c r="L44" s="11" t="s">
        <v>94</v>
      </c>
    </row>
    <row r="45" spans="1:12">
      <c r="A45" s="11" t="s">
        <v>33</v>
      </c>
      <c r="D45" s="11" t="s">
        <v>46</v>
      </c>
      <c r="E45" s="19" t="s">
        <v>81</v>
      </c>
      <c r="F45" s="10">
        <v>39965</v>
      </c>
      <c r="G45" s="10">
        <v>44348</v>
      </c>
      <c r="H45" s="11">
        <v>20</v>
      </c>
      <c r="I45" s="20" t="s">
        <v>45</v>
      </c>
      <c r="J45" s="11" t="s">
        <v>47</v>
      </c>
      <c r="K45" s="11" t="s">
        <v>93</v>
      </c>
      <c r="L45" s="11" t="s">
        <v>94</v>
      </c>
    </row>
    <row r="46" spans="1:12">
      <c r="A46" s="11" t="s">
        <v>34</v>
      </c>
      <c r="D46" s="11" t="s">
        <v>46</v>
      </c>
      <c r="E46" s="19" t="s">
        <v>82</v>
      </c>
      <c r="F46" s="10">
        <v>39965</v>
      </c>
      <c r="G46" s="10">
        <v>44348</v>
      </c>
      <c r="H46" s="11">
        <v>20</v>
      </c>
      <c r="I46" s="20" t="s">
        <v>45</v>
      </c>
      <c r="J46" s="11" t="s">
        <v>47</v>
      </c>
      <c r="K46" s="11" t="s">
        <v>93</v>
      </c>
      <c r="L46" s="11" t="s">
        <v>94</v>
      </c>
    </row>
    <row r="47" spans="1:12">
      <c r="A47" s="11" t="s">
        <v>35</v>
      </c>
      <c r="D47" s="11" t="s">
        <v>46</v>
      </c>
      <c r="E47" s="19" t="s">
        <v>83</v>
      </c>
      <c r="F47" s="10">
        <v>39965</v>
      </c>
      <c r="G47" s="10">
        <v>44348</v>
      </c>
      <c r="H47" s="11">
        <v>20</v>
      </c>
      <c r="I47" s="20" t="s">
        <v>45</v>
      </c>
      <c r="J47" s="11" t="s">
        <v>47</v>
      </c>
      <c r="K47" s="11" t="s">
        <v>93</v>
      </c>
      <c r="L47" s="11" t="s">
        <v>94</v>
      </c>
    </row>
    <row r="49" spans="1:1">
      <c r="A49" s="11" t="s">
        <v>92</v>
      </c>
    </row>
  </sheetData>
  <mergeCells count="1">
    <mergeCell ref="B6:L6"/>
  </mergeCells>
  <hyperlinks>
    <hyperlink ref="D8" location="Contents!B22" display="Inquiries" xr:uid="{00000000-0004-0000-0000-000000000000}"/>
    <hyperlink ref="E12" location="A124854606A" display="A124854606A" xr:uid="{00000000-0004-0000-0000-000001000000}"/>
    <hyperlink ref="E13" location="A124854570K" display="A124854570K" xr:uid="{00000000-0004-0000-0000-000002000000}"/>
    <hyperlink ref="E14" location="A124854642K" display="A124854642K" xr:uid="{00000000-0004-0000-0000-000003000000}"/>
    <hyperlink ref="E15" location="A124854678L" display="A124854678L" xr:uid="{00000000-0004-0000-0000-000004000000}"/>
    <hyperlink ref="E16" location="A124854594C" display="A124854594C" xr:uid="{00000000-0004-0000-0000-000005000000}"/>
    <hyperlink ref="E17" location="A124854558V" display="A124854558V" xr:uid="{00000000-0004-0000-0000-000006000000}"/>
    <hyperlink ref="E18" location="A124854630A" display="A124854630A" xr:uid="{00000000-0004-0000-0000-000007000000}"/>
    <hyperlink ref="E19" location="A124854666C" display="A124854666C" xr:uid="{00000000-0004-0000-0000-000008000000}"/>
    <hyperlink ref="E20" location="A124854578C" display="A124854578C" xr:uid="{00000000-0004-0000-0000-000009000000}"/>
    <hyperlink ref="E21" location="A124854542A" display="A124854542A" xr:uid="{00000000-0004-0000-0000-00000A000000}"/>
    <hyperlink ref="E22" location="A124854614A" display="A124854614A" xr:uid="{00000000-0004-0000-0000-00000B000000}"/>
    <hyperlink ref="E23" location="A124854650K" display="A124854650K" xr:uid="{00000000-0004-0000-0000-00000C000000}"/>
    <hyperlink ref="E24" location="A124854598L" display="A124854598L" xr:uid="{00000000-0004-0000-0000-00000D000000}"/>
    <hyperlink ref="E25" location="A124854562K" display="A124854562K" xr:uid="{00000000-0004-0000-0000-00000E000000}"/>
    <hyperlink ref="E26" location="A124854634K" display="A124854634K" xr:uid="{00000000-0004-0000-0000-00000F000000}"/>
    <hyperlink ref="E27" location="A124854670V" display="A124854670V" xr:uid="{00000000-0004-0000-0000-000010000000}"/>
    <hyperlink ref="E28" location="A124854602T" display="A124854602T" xr:uid="{00000000-0004-0000-0000-000011000000}"/>
    <hyperlink ref="E29" location="A124854566V" display="A124854566V" xr:uid="{00000000-0004-0000-0000-000012000000}"/>
    <hyperlink ref="E30" location="A124854638V" display="A124854638V" xr:uid="{00000000-0004-0000-0000-000013000000}"/>
    <hyperlink ref="E31" location="A124854674C" display="A124854674C" xr:uid="{00000000-0004-0000-0000-000014000000}"/>
    <hyperlink ref="E32" location="A124854582V" display="A124854582V" xr:uid="{00000000-0004-0000-0000-000015000000}"/>
    <hyperlink ref="E33" location="A124854546K" display="A124854546K" xr:uid="{00000000-0004-0000-0000-000016000000}"/>
    <hyperlink ref="E34" location="A124854618K" display="A124854618K" xr:uid="{00000000-0004-0000-0000-000017000000}"/>
    <hyperlink ref="E35" location="A124854654V" display="A124854654V" xr:uid="{00000000-0004-0000-0000-000018000000}"/>
    <hyperlink ref="E36" location="A124854586C" display="A124854586C" xr:uid="{00000000-0004-0000-0000-000019000000}"/>
    <hyperlink ref="E37" location="A124854550A" display="A124854550A" xr:uid="{00000000-0004-0000-0000-00001A000000}"/>
    <hyperlink ref="E38" location="A124854622A" display="A124854622A" xr:uid="{00000000-0004-0000-0000-00001B000000}"/>
    <hyperlink ref="E39" location="A124854658C" display="A124854658C" xr:uid="{00000000-0004-0000-0000-00001C000000}"/>
    <hyperlink ref="E40" location="A124854590V" display="A124854590V" xr:uid="{00000000-0004-0000-0000-00001D000000}"/>
    <hyperlink ref="E41" location="A124854554K" display="A124854554K" xr:uid="{00000000-0004-0000-0000-00001E000000}"/>
    <hyperlink ref="E42" location="A124854626K" display="A124854626K" xr:uid="{00000000-0004-0000-0000-00001F000000}"/>
    <hyperlink ref="E43" location="A124854662V" display="A124854662V" xr:uid="{00000000-0004-0000-0000-000020000000}"/>
    <hyperlink ref="E44" location="A124854574V" display="A124854574V" xr:uid="{00000000-0004-0000-0000-000021000000}"/>
    <hyperlink ref="E45" location="A124854538K" display="A124854538K" xr:uid="{00000000-0004-0000-0000-000022000000}"/>
    <hyperlink ref="E46" location="A124854610T" display="A124854610T" xr:uid="{00000000-0004-0000-0000-000023000000}"/>
    <hyperlink ref="E47" location="A124854646V" display="A124854646V" xr:uid="{00000000-0004-0000-0000-000024000000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0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14.7109375" defaultRowHeight="11.25"/>
  <cols>
    <col min="1" max="16384" width="14.7109375" style="1"/>
  </cols>
  <sheetData>
    <row r="1" spans="1:37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</row>
    <row r="2" spans="1:37">
      <c r="A2" s="4" t="s">
        <v>36</v>
      </c>
      <c r="B2" s="7" t="s">
        <v>45</v>
      </c>
      <c r="C2" s="7" t="s">
        <v>45</v>
      </c>
      <c r="D2" s="7" t="s">
        <v>45</v>
      </c>
      <c r="E2" s="7" t="s">
        <v>45</v>
      </c>
      <c r="F2" s="7" t="s">
        <v>45</v>
      </c>
      <c r="G2" s="7" t="s">
        <v>45</v>
      </c>
      <c r="H2" s="7" t="s">
        <v>45</v>
      </c>
      <c r="I2" s="7" t="s">
        <v>45</v>
      </c>
      <c r="J2" s="7" t="s">
        <v>45</v>
      </c>
      <c r="K2" s="7" t="s">
        <v>45</v>
      </c>
      <c r="L2" s="7" t="s">
        <v>45</v>
      </c>
      <c r="M2" s="7" t="s">
        <v>45</v>
      </c>
      <c r="N2" s="7" t="s">
        <v>45</v>
      </c>
      <c r="O2" s="7" t="s">
        <v>45</v>
      </c>
      <c r="P2" s="7" t="s">
        <v>45</v>
      </c>
      <c r="Q2" s="7" t="s">
        <v>45</v>
      </c>
      <c r="R2" s="7" t="s">
        <v>45</v>
      </c>
      <c r="S2" s="7" t="s">
        <v>45</v>
      </c>
      <c r="T2" s="7" t="s">
        <v>45</v>
      </c>
      <c r="U2" s="7" t="s">
        <v>45</v>
      </c>
      <c r="V2" s="7" t="s">
        <v>45</v>
      </c>
      <c r="W2" s="7" t="s">
        <v>45</v>
      </c>
      <c r="X2" s="7" t="s">
        <v>45</v>
      </c>
      <c r="Y2" s="7" t="s">
        <v>45</v>
      </c>
      <c r="Z2" s="7" t="s">
        <v>45</v>
      </c>
      <c r="AA2" s="7" t="s">
        <v>45</v>
      </c>
      <c r="AB2" s="7" t="s">
        <v>45</v>
      </c>
      <c r="AC2" s="7" t="s">
        <v>45</v>
      </c>
      <c r="AD2" s="7" t="s">
        <v>45</v>
      </c>
      <c r="AE2" s="7" t="s">
        <v>45</v>
      </c>
      <c r="AF2" s="7" t="s">
        <v>45</v>
      </c>
      <c r="AG2" s="7" t="s">
        <v>45</v>
      </c>
      <c r="AH2" s="7" t="s">
        <v>45</v>
      </c>
      <c r="AI2" s="7" t="s">
        <v>45</v>
      </c>
      <c r="AJ2" s="7" t="s">
        <v>45</v>
      </c>
      <c r="AK2" s="7" t="s">
        <v>45</v>
      </c>
    </row>
    <row r="3" spans="1:37">
      <c r="A3" s="4" t="s">
        <v>37</v>
      </c>
      <c r="B3" s="8" t="s">
        <v>46</v>
      </c>
      <c r="C3" s="8" t="s">
        <v>46</v>
      </c>
      <c r="D3" s="8" t="s">
        <v>46</v>
      </c>
      <c r="E3" s="8" t="s">
        <v>46</v>
      </c>
      <c r="F3" s="8" t="s">
        <v>46</v>
      </c>
      <c r="G3" s="8" t="s">
        <v>46</v>
      </c>
      <c r="H3" s="8" t="s">
        <v>46</v>
      </c>
      <c r="I3" s="8" t="s">
        <v>46</v>
      </c>
      <c r="J3" s="8" t="s">
        <v>46</v>
      </c>
      <c r="K3" s="8" t="s">
        <v>46</v>
      </c>
      <c r="L3" s="8" t="s">
        <v>46</v>
      </c>
      <c r="M3" s="8" t="s">
        <v>46</v>
      </c>
      <c r="N3" s="8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8" t="s">
        <v>46</v>
      </c>
      <c r="V3" s="8" t="s">
        <v>46</v>
      </c>
      <c r="W3" s="8" t="s">
        <v>46</v>
      </c>
      <c r="X3" s="8" t="s">
        <v>46</v>
      </c>
      <c r="Y3" s="8" t="s">
        <v>46</v>
      </c>
      <c r="Z3" s="8" t="s">
        <v>46</v>
      </c>
      <c r="AA3" s="8" t="s">
        <v>46</v>
      </c>
      <c r="AB3" s="8" t="s">
        <v>46</v>
      </c>
      <c r="AC3" s="8" t="s">
        <v>46</v>
      </c>
      <c r="AD3" s="8" t="s">
        <v>46</v>
      </c>
      <c r="AE3" s="8" t="s">
        <v>46</v>
      </c>
      <c r="AF3" s="8" t="s">
        <v>46</v>
      </c>
      <c r="AG3" s="8" t="s">
        <v>46</v>
      </c>
      <c r="AH3" s="8" t="s">
        <v>46</v>
      </c>
      <c r="AI3" s="8" t="s">
        <v>46</v>
      </c>
      <c r="AJ3" s="8" t="s">
        <v>46</v>
      </c>
      <c r="AK3" s="8" t="s">
        <v>46</v>
      </c>
    </row>
    <row r="4" spans="1:37">
      <c r="A4" s="4" t="s">
        <v>38</v>
      </c>
      <c r="B4" s="8" t="s">
        <v>47</v>
      </c>
      <c r="C4" s="8" t="s">
        <v>47</v>
      </c>
      <c r="D4" s="8" t="s">
        <v>47</v>
      </c>
      <c r="E4" s="8" t="s">
        <v>47</v>
      </c>
      <c r="F4" s="8" t="s">
        <v>47</v>
      </c>
      <c r="G4" s="8" t="s">
        <v>47</v>
      </c>
      <c r="H4" s="8" t="s">
        <v>47</v>
      </c>
      <c r="I4" s="8" t="s">
        <v>47</v>
      </c>
      <c r="J4" s="8" t="s">
        <v>47</v>
      </c>
      <c r="K4" s="8" t="s">
        <v>47</v>
      </c>
      <c r="L4" s="8" t="s">
        <v>47</v>
      </c>
      <c r="M4" s="8" t="s">
        <v>47</v>
      </c>
      <c r="N4" s="8" t="s">
        <v>47</v>
      </c>
      <c r="O4" s="8" t="s">
        <v>47</v>
      </c>
      <c r="P4" s="8" t="s">
        <v>47</v>
      </c>
      <c r="Q4" s="8" t="s">
        <v>47</v>
      </c>
      <c r="R4" s="8" t="s">
        <v>47</v>
      </c>
      <c r="S4" s="8" t="s">
        <v>47</v>
      </c>
      <c r="T4" s="8" t="s">
        <v>47</v>
      </c>
      <c r="U4" s="8" t="s">
        <v>47</v>
      </c>
      <c r="V4" s="8" t="s">
        <v>47</v>
      </c>
      <c r="W4" s="8" t="s">
        <v>47</v>
      </c>
      <c r="X4" s="8" t="s">
        <v>47</v>
      </c>
      <c r="Y4" s="8" t="s">
        <v>47</v>
      </c>
      <c r="Z4" s="8" t="s">
        <v>47</v>
      </c>
      <c r="AA4" s="8" t="s">
        <v>47</v>
      </c>
      <c r="AB4" s="8" t="s">
        <v>47</v>
      </c>
      <c r="AC4" s="8" t="s">
        <v>47</v>
      </c>
      <c r="AD4" s="8" t="s">
        <v>47</v>
      </c>
      <c r="AE4" s="8" t="s">
        <v>47</v>
      </c>
      <c r="AF4" s="8" t="s">
        <v>47</v>
      </c>
      <c r="AG4" s="8" t="s">
        <v>47</v>
      </c>
      <c r="AH4" s="8" t="s">
        <v>47</v>
      </c>
      <c r="AI4" s="8" t="s">
        <v>47</v>
      </c>
      <c r="AJ4" s="8" t="s">
        <v>47</v>
      </c>
      <c r="AK4" s="8" t="s">
        <v>47</v>
      </c>
    </row>
    <row r="5" spans="1:37">
      <c r="A5" s="4" t="s">
        <v>39</v>
      </c>
      <c r="B5" s="8" t="s">
        <v>93</v>
      </c>
      <c r="C5" s="8" t="s">
        <v>93</v>
      </c>
      <c r="D5" s="8" t="s">
        <v>93</v>
      </c>
      <c r="E5" s="8" t="s">
        <v>93</v>
      </c>
      <c r="F5" s="8" t="s">
        <v>93</v>
      </c>
      <c r="G5" s="8" t="s">
        <v>93</v>
      </c>
      <c r="H5" s="8" t="s">
        <v>93</v>
      </c>
      <c r="I5" s="8" t="s">
        <v>93</v>
      </c>
      <c r="J5" s="8" t="s">
        <v>93</v>
      </c>
      <c r="K5" s="8" t="s">
        <v>93</v>
      </c>
      <c r="L5" s="8" t="s">
        <v>93</v>
      </c>
      <c r="M5" s="8" t="s">
        <v>93</v>
      </c>
      <c r="N5" s="8" t="s">
        <v>93</v>
      </c>
      <c r="O5" s="8" t="s">
        <v>93</v>
      </c>
      <c r="P5" s="8" t="s">
        <v>93</v>
      </c>
      <c r="Q5" s="8" t="s">
        <v>93</v>
      </c>
      <c r="R5" s="8" t="s">
        <v>93</v>
      </c>
      <c r="S5" s="8" t="s">
        <v>93</v>
      </c>
      <c r="T5" s="8" t="s">
        <v>93</v>
      </c>
      <c r="U5" s="8" t="s">
        <v>93</v>
      </c>
      <c r="V5" s="8" t="s">
        <v>93</v>
      </c>
      <c r="W5" s="8" t="s">
        <v>93</v>
      </c>
      <c r="X5" s="8" t="s">
        <v>93</v>
      </c>
      <c r="Y5" s="8" t="s">
        <v>93</v>
      </c>
      <c r="Z5" s="8" t="s">
        <v>93</v>
      </c>
      <c r="AA5" s="8" t="s">
        <v>93</v>
      </c>
      <c r="AB5" s="8" t="s">
        <v>93</v>
      </c>
      <c r="AC5" s="8" t="s">
        <v>93</v>
      </c>
      <c r="AD5" s="8" t="s">
        <v>93</v>
      </c>
      <c r="AE5" s="8" t="s">
        <v>93</v>
      </c>
      <c r="AF5" s="8" t="s">
        <v>93</v>
      </c>
      <c r="AG5" s="8" t="s">
        <v>93</v>
      </c>
      <c r="AH5" s="8" t="s">
        <v>93</v>
      </c>
      <c r="AI5" s="8" t="s">
        <v>93</v>
      </c>
      <c r="AJ5" s="8" t="s">
        <v>93</v>
      </c>
      <c r="AK5" s="8" t="s">
        <v>93</v>
      </c>
    </row>
    <row r="6" spans="1:37">
      <c r="A6" s="4" t="s">
        <v>40</v>
      </c>
      <c r="B6" s="8" t="s">
        <v>94</v>
      </c>
      <c r="C6" s="8" t="s">
        <v>94</v>
      </c>
      <c r="D6" s="8" t="s">
        <v>94</v>
      </c>
      <c r="E6" s="8" t="s">
        <v>94</v>
      </c>
      <c r="F6" s="8" t="s">
        <v>94</v>
      </c>
      <c r="G6" s="8" t="s">
        <v>94</v>
      </c>
      <c r="H6" s="8" t="s">
        <v>94</v>
      </c>
      <c r="I6" s="8" t="s">
        <v>94</v>
      </c>
      <c r="J6" s="8" t="s">
        <v>94</v>
      </c>
      <c r="K6" s="8" t="s">
        <v>94</v>
      </c>
      <c r="L6" s="8" t="s">
        <v>94</v>
      </c>
      <c r="M6" s="8" t="s">
        <v>94</v>
      </c>
      <c r="N6" s="8" t="s">
        <v>94</v>
      </c>
      <c r="O6" s="8" t="s">
        <v>94</v>
      </c>
      <c r="P6" s="8" t="s">
        <v>94</v>
      </c>
      <c r="Q6" s="8" t="s">
        <v>94</v>
      </c>
      <c r="R6" s="8" t="s">
        <v>94</v>
      </c>
      <c r="S6" s="8" t="s">
        <v>94</v>
      </c>
      <c r="T6" s="8" t="s">
        <v>94</v>
      </c>
      <c r="U6" s="8" t="s">
        <v>94</v>
      </c>
      <c r="V6" s="8" t="s">
        <v>94</v>
      </c>
      <c r="W6" s="8" t="s">
        <v>94</v>
      </c>
      <c r="X6" s="8" t="s">
        <v>94</v>
      </c>
      <c r="Y6" s="8" t="s">
        <v>94</v>
      </c>
      <c r="Z6" s="8" t="s">
        <v>94</v>
      </c>
      <c r="AA6" s="8" t="s">
        <v>94</v>
      </c>
      <c r="AB6" s="8" t="s">
        <v>94</v>
      </c>
      <c r="AC6" s="8" t="s">
        <v>94</v>
      </c>
      <c r="AD6" s="8" t="s">
        <v>94</v>
      </c>
      <c r="AE6" s="8" t="s">
        <v>94</v>
      </c>
      <c r="AF6" s="8" t="s">
        <v>94</v>
      </c>
      <c r="AG6" s="8" t="s">
        <v>94</v>
      </c>
      <c r="AH6" s="8" t="s">
        <v>94</v>
      </c>
      <c r="AI6" s="8" t="s">
        <v>94</v>
      </c>
      <c r="AJ6" s="8" t="s">
        <v>94</v>
      </c>
      <c r="AK6" s="8" t="s">
        <v>94</v>
      </c>
    </row>
    <row r="7" spans="1:37" s="6" customFormat="1">
      <c r="A7" s="5" t="s">
        <v>41</v>
      </c>
      <c r="B7" s="6">
        <v>39965</v>
      </c>
      <c r="C7" s="6">
        <v>39965</v>
      </c>
      <c r="D7" s="6">
        <v>39965</v>
      </c>
      <c r="E7" s="6">
        <v>39965</v>
      </c>
      <c r="F7" s="6">
        <v>39965</v>
      </c>
      <c r="G7" s="6">
        <v>39965</v>
      </c>
      <c r="H7" s="6">
        <v>39965</v>
      </c>
      <c r="I7" s="6">
        <v>39965</v>
      </c>
      <c r="J7" s="6">
        <v>39965</v>
      </c>
      <c r="K7" s="6">
        <v>39965</v>
      </c>
      <c r="L7" s="6">
        <v>39965</v>
      </c>
      <c r="M7" s="6">
        <v>39965</v>
      </c>
      <c r="N7" s="6">
        <v>39965</v>
      </c>
      <c r="O7" s="6">
        <v>39965</v>
      </c>
      <c r="P7" s="6">
        <v>39965</v>
      </c>
      <c r="Q7" s="6">
        <v>39965</v>
      </c>
      <c r="R7" s="6">
        <v>39965</v>
      </c>
      <c r="S7" s="6">
        <v>39965</v>
      </c>
      <c r="T7" s="6">
        <v>39965</v>
      </c>
      <c r="U7" s="6">
        <v>39965</v>
      </c>
      <c r="V7" s="6">
        <v>39965</v>
      </c>
      <c r="W7" s="6">
        <v>39965</v>
      </c>
      <c r="X7" s="6">
        <v>39965</v>
      </c>
      <c r="Y7" s="6">
        <v>39965</v>
      </c>
      <c r="Z7" s="6">
        <v>39965</v>
      </c>
      <c r="AA7" s="6">
        <v>39965</v>
      </c>
      <c r="AB7" s="6">
        <v>39965</v>
      </c>
      <c r="AC7" s="6">
        <v>39965</v>
      </c>
      <c r="AD7" s="6">
        <v>39965</v>
      </c>
      <c r="AE7" s="6">
        <v>39965</v>
      </c>
      <c r="AF7" s="6">
        <v>39965</v>
      </c>
      <c r="AG7" s="6">
        <v>39965</v>
      </c>
      <c r="AH7" s="6">
        <v>39965</v>
      </c>
      <c r="AI7" s="6">
        <v>39965</v>
      </c>
      <c r="AJ7" s="6">
        <v>39965</v>
      </c>
      <c r="AK7" s="6">
        <v>39965</v>
      </c>
    </row>
    <row r="8" spans="1:37" s="6" customFormat="1">
      <c r="A8" s="5" t="s">
        <v>42</v>
      </c>
      <c r="B8" s="6">
        <v>44348</v>
      </c>
      <c r="C8" s="6">
        <v>44348</v>
      </c>
      <c r="D8" s="6">
        <v>44348</v>
      </c>
      <c r="E8" s="6">
        <v>44348</v>
      </c>
      <c r="F8" s="6">
        <v>44348</v>
      </c>
      <c r="G8" s="6">
        <v>44348</v>
      </c>
      <c r="H8" s="6">
        <v>44348</v>
      </c>
      <c r="I8" s="6">
        <v>44348</v>
      </c>
      <c r="J8" s="6">
        <v>44348</v>
      </c>
      <c r="K8" s="6">
        <v>44348</v>
      </c>
      <c r="L8" s="6">
        <v>44348</v>
      </c>
      <c r="M8" s="6">
        <v>44348</v>
      </c>
      <c r="N8" s="6">
        <v>44348</v>
      </c>
      <c r="O8" s="6">
        <v>44348</v>
      </c>
      <c r="P8" s="6">
        <v>44348</v>
      </c>
      <c r="Q8" s="6">
        <v>44348</v>
      </c>
      <c r="R8" s="6">
        <v>44348</v>
      </c>
      <c r="S8" s="6">
        <v>44348</v>
      </c>
      <c r="T8" s="6">
        <v>44348</v>
      </c>
      <c r="U8" s="6">
        <v>44348</v>
      </c>
      <c r="V8" s="6">
        <v>44348</v>
      </c>
      <c r="W8" s="6">
        <v>44348</v>
      </c>
      <c r="X8" s="6">
        <v>44348</v>
      </c>
      <c r="Y8" s="6">
        <v>44348</v>
      </c>
      <c r="Z8" s="6">
        <v>44348</v>
      </c>
      <c r="AA8" s="6">
        <v>44348</v>
      </c>
      <c r="AB8" s="6">
        <v>44348</v>
      </c>
      <c r="AC8" s="6">
        <v>44348</v>
      </c>
      <c r="AD8" s="6">
        <v>44348</v>
      </c>
      <c r="AE8" s="6">
        <v>44348</v>
      </c>
      <c r="AF8" s="6">
        <v>44348</v>
      </c>
      <c r="AG8" s="6">
        <v>44348</v>
      </c>
      <c r="AH8" s="6">
        <v>44348</v>
      </c>
      <c r="AI8" s="6">
        <v>44348</v>
      </c>
      <c r="AJ8" s="6">
        <v>44348</v>
      </c>
      <c r="AK8" s="6">
        <v>44348</v>
      </c>
    </row>
    <row r="9" spans="1:37">
      <c r="A9" s="4" t="s">
        <v>43</v>
      </c>
      <c r="B9" s="1">
        <v>20</v>
      </c>
      <c r="C9" s="1">
        <v>20</v>
      </c>
      <c r="D9" s="1">
        <v>20</v>
      </c>
      <c r="E9" s="1">
        <v>20</v>
      </c>
      <c r="F9" s="1">
        <v>20</v>
      </c>
      <c r="G9" s="1">
        <v>20</v>
      </c>
      <c r="H9" s="1">
        <v>20</v>
      </c>
      <c r="I9" s="1">
        <v>20</v>
      </c>
      <c r="J9" s="1">
        <v>20</v>
      </c>
      <c r="K9" s="1">
        <v>20</v>
      </c>
      <c r="L9" s="1">
        <v>20</v>
      </c>
      <c r="M9" s="1">
        <v>20</v>
      </c>
      <c r="N9" s="1">
        <v>20</v>
      </c>
      <c r="O9" s="1">
        <v>20</v>
      </c>
      <c r="P9" s="1">
        <v>20</v>
      </c>
      <c r="Q9" s="1">
        <v>20</v>
      </c>
      <c r="R9" s="1">
        <v>20</v>
      </c>
      <c r="S9" s="1">
        <v>20</v>
      </c>
      <c r="T9" s="1">
        <v>20</v>
      </c>
      <c r="U9" s="1">
        <v>20</v>
      </c>
      <c r="V9" s="1">
        <v>20</v>
      </c>
      <c r="W9" s="1">
        <v>20</v>
      </c>
      <c r="X9" s="1">
        <v>20</v>
      </c>
      <c r="Y9" s="1">
        <v>20</v>
      </c>
      <c r="Z9" s="1">
        <v>20</v>
      </c>
      <c r="AA9" s="1">
        <v>20</v>
      </c>
      <c r="AB9" s="1">
        <v>20</v>
      </c>
      <c r="AC9" s="1">
        <v>20</v>
      </c>
      <c r="AD9" s="1">
        <v>20</v>
      </c>
      <c r="AE9" s="1">
        <v>20</v>
      </c>
      <c r="AF9" s="1">
        <v>20</v>
      </c>
      <c r="AG9" s="1">
        <v>20</v>
      </c>
      <c r="AH9" s="1">
        <v>20</v>
      </c>
      <c r="AI9" s="1">
        <v>20</v>
      </c>
      <c r="AJ9" s="1">
        <v>20</v>
      </c>
      <c r="AK9" s="1">
        <v>20</v>
      </c>
    </row>
    <row r="10" spans="1:37">
      <c r="A10" s="4" t="s">
        <v>44</v>
      </c>
      <c r="B10" s="8" t="s">
        <v>48</v>
      </c>
      <c r="C10" s="8" t="s">
        <v>49</v>
      </c>
      <c r="D10" s="8" t="s">
        <v>50</v>
      </c>
      <c r="E10" s="8" t="s">
        <v>51</v>
      </c>
      <c r="F10" s="8" t="s">
        <v>52</v>
      </c>
      <c r="G10" s="8" t="s">
        <v>53</v>
      </c>
      <c r="H10" s="8" t="s">
        <v>54</v>
      </c>
      <c r="I10" s="8" t="s">
        <v>55</v>
      </c>
      <c r="J10" s="8" t="s">
        <v>56</v>
      </c>
      <c r="K10" s="8" t="s">
        <v>57</v>
      </c>
      <c r="L10" s="8" t="s">
        <v>58</v>
      </c>
      <c r="M10" s="8" t="s">
        <v>59</v>
      </c>
      <c r="N10" s="8" t="s">
        <v>60</v>
      </c>
      <c r="O10" s="8" t="s">
        <v>61</v>
      </c>
      <c r="P10" s="8" t="s">
        <v>62</v>
      </c>
      <c r="Q10" s="8" t="s">
        <v>63</v>
      </c>
      <c r="R10" s="8" t="s">
        <v>64</v>
      </c>
      <c r="S10" s="8" t="s">
        <v>65</v>
      </c>
      <c r="T10" s="8" t="s">
        <v>66</v>
      </c>
      <c r="U10" s="8" t="s">
        <v>67</v>
      </c>
      <c r="V10" s="8" t="s">
        <v>68</v>
      </c>
      <c r="W10" s="8" t="s">
        <v>69</v>
      </c>
      <c r="X10" s="8" t="s">
        <v>70</v>
      </c>
      <c r="Y10" s="8" t="s">
        <v>71</v>
      </c>
      <c r="Z10" s="8" t="s">
        <v>72</v>
      </c>
      <c r="AA10" s="8" t="s">
        <v>73</v>
      </c>
      <c r="AB10" s="8" t="s">
        <v>74</v>
      </c>
      <c r="AC10" s="8" t="s">
        <v>75</v>
      </c>
      <c r="AD10" s="8" t="s">
        <v>76</v>
      </c>
      <c r="AE10" s="8" t="s">
        <v>77</v>
      </c>
      <c r="AF10" s="8" t="s">
        <v>78</v>
      </c>
      <c r="AG10" s="8" t="s">
        <v>79</v>
      </c>
      <c r="AH10" s="8" t="s">
        <v>80</v>
      </c>
      <c r="AI10" s="8" t="s">
        <v>81</v>
      </c>
      <c r="AJ10" s="8" t="s">
        <v>82</v>
      </c>
      <c r="AK10" s="8" t="s">
        <v>83</v>
      </c>
    </row>
    <row r="11" spans="1:37">
      <c r="A11" s="10">
        <v>39965</v>
      </c>
      <c r="B11" s="9">
        <v>6057.7510000000002</v>
      </c>
      <c r="C11" s="9">
        <v>5084.143</v>
      </c>
      <c r="D11" s="9">
        <v>871.43899999999996</v>
      </c>
      <c r="E11" s="9">
        <v>102.16800000000001</v>
      </c>
      <c r="F11" s="9">
        <v>1959.796</v>
      </c>
      <c r="G11" s="9">
        <v>1638.518</v>
      </c>
      <c r="H11" s="9">
        <v>292.02600000000001</v>
      </c>
      <c r="I11" s="9">
        <v>29.253</v>
      </c>
      <c r="J11" s="9">
        <v>1485.6120000000001</v>
      </c>
      <c r="K11" s="9">
        <v>1249.931</v>
      </c>
      <c r="L11" s="9">
        <v>207.99799999999999</v>
      </c>
      <c r="M11" s="9">
        <v>27.683</v>
      </c>
      <c r="N11" s="9">
        <v>1231.6869999999999</v>
      </c>
      <c r="O11" s="9">
        <v>1036.269</v>
      </c>
      <c r="P11" s="9">
        <v>173.11699999999999</v>
      </c>
      <c r="Q11" s="9">
        <v>22.300999999999998</v>
      </c>
      <c r="R11" s="9">
        <v>456.137</v>
      </c>
      <c r="S11" s="9">
        <v>378.11900000000003</v>
      </c>
      <c r="T11" s="9">
        <v>70.903000000000006</v>
      </c>
      <c r="U11" s="9">
        <v>7.1150000000000002</v>
      </c>
      <c r="V11" s="9">
        <v>626.00599999999997</v>
      </c>
      <c r="W11" s="9">
        <v>529.976</v>
      </c>
      <c r="X11" s="9">
        <v>83.53</v>
      </c>
      <c r="Y11" s="9">
        <v>12.5</v>
      </c>
      <c r="Z11" s="9">
        <v>144.381</v>
      </c>
      <c r="AA11" s="9">
        <v>122.443</v>
      </c>
      <c r="AB11" s="9">
        <v>20.454000000000001</v>
      </c>
      <c r="AC11" s="9">
        <v>1.4830000000000001</v>
      </c>
      <c r="AD11" s="9">
        <v>56.067</v>
      </c>
      <c r="AE11" s="9">
        <v>46.84</v>
      </c>
      <c r="AF11" s="9">
        <v>8.3230000000000004</v>
      </c>
      <c r="AG11" s="9">
        <v>0.90400000000000003</v>
      </c>
      <c r="AH11" s="9">
        <v>98.064999999999998</v>
      </c>
      <c r="AI11" s="9">
        <v>82.046999999999997</v>
      </c>
      <c r="AJ11" s="9">
        <v>15.089</v>
      </c>
      <c r="AK11" s="9">
        <v>0.92900000000000005</v>
      </c>
    </row>
    <row r="12" spans="1:37">
      <c r="A12" s="10">
        <v>40330</v>
      </c>
      <c r="B12" s="9">
        <v>6159.1809999999996</v>
      </c>
      <c r="C12" s="9">
        <v>5155.223</v>
      </c>
      <c r="D12" s="9">
        <v>898.98299999999995</v>
      </c>
      <c r="E12" s="9">
        <v>104.97499999999999</v>
      </c>
      <c r="F12" s="9">
        <v>1994.5920000000001</v>
      </c>
      <c r="G12" s="9">
        <v>1643.155</v>
      </c>
      <c r="H12" s="9">
        <v>321.68299999999999</v>
      </c>
      <c r="I12" s="9">
        <v>29.754999999999999</v>
      </c>
      <c r="J12" s="9">
        <v>1510.6320000000001</v>
      </c>
      <c r="K12" s="9">
        <v>1265.5609999999999</v>
      </c>
      <c r="L12" s="9">
        <v>211.15199999999999</v>
      </c>
      <c r="M12" s="9">
        <v>33.918999999999997</v>
      </c>
      <c r="N12" s="9">
        <v>1248.5519999999999</v>
      </c>
      <c r="O12" s="9">
        <v>1055.951</v>
      </c>
      <c r="P12" s="9">
        <v>172.941</v>
      </c>
      <c r="Q12" s="9">
        <v>19.658999999999999</v>
      </c>
      <c r="R12" s="9">
        <v>458.39600000000002</v>
      </c>
      <c r="S12" s="9">
        <v>385.33800000000002</v>
      </c>
      <c r="T12" s="9">
        <v>67.021000000000001</v>
      </c>
      <c r="U12" s="9">
        <v>6.0369999999999999</v>
      </c>
      <c r="V12" s="9">
        <v>644.35400000000004</v>
      </c>
      <c r="W12" s="9">
        <v>550.02200000000005</v>
      </c>
      <c r="X12" s="9">
        <v>83.484999999999999</v>
      </c>
      <c r="Y12" s="9">
        <v>10.847</v>
      </c>
      <c r="Z12" s="9">
        <v>145.62299999999999</v>
      </c>
      <c r="AA12" s="9">
        <v>121.29</v>
      </c>
      <c r="AB12" s="9">
        <v>22.303999999999998</v>
      </c>
      <c r="AC12" s="9">
        <v>2.0289999999999999</v>
      </c>
      <c r="AD12" s="9">
        <v>57.399000000000001</v>
      </c>
      <c r="AE12" s="9">
        <v>49.24</v>
      </c>
      <c r="AF12" s="9">
        <v>7.3090000000000002</v>
      </c>
      <c r="AG12" s="9">
        <v>0.85099999999999998</v>
      </c>
      <c r="AH12" s="9">
        <v>99.632999999999996</v>
      </c>
      <c r="AI12" s="9">
        <v>84.665999999999997</v>
      </c>
      <c r="AJ12" s="9">
        <v>13.087999999999999</v>
      </c>
      <c r="AK12" s="9">
        <v>1.879</v>
      </c>
    </row>
    <row r="13" spans="1:37">
      <c r="A13" s="10">
        <v>40695</v>
      </c>
      <c r="B13" s="9">
        <v>6250.1959999999999</v>
      </c>
      <c r="C13" s="9">
        <v>5252.2920000000004</v>
      </c>
      <c r="D13" s="9">
        <v>901.66899999999998</v>
      </c>
      <c r="E13" s="9">
        <v>96.233999999999995</v>
      </c>
      <c r="F13" s="9">
        <v>2012.5940000000001</v>
      </c>
      <c r="G13" s="9">
        <v>1684.39</v>
      </c>
      <c r="H13" s="9">
        <v>298.82100000000003</v>
      </c>
      <c r="I13" s="9">
        <v>29.382999999999999</v>
      </c>
      <c r="J13" s="9">
        <v>1538.289</v>
      </c>
      <c r="K13" s="9">
        <v>1290.4000000000001</v>
      </c>
      <c r="L13" s="9">
        <v>221.09</v>
      </c>
      <c r="M13" s="9">
        <v>26.8</v>
      </c>
      <c r="N13" s="9">
        <v>1273.72</v>
      </c>
      <c r="O13" s="9">
        <v>1064.972</v>
      </c>
      <c r="P13" s="9">
        <v>187.06899999999999</v>
      </c>
      <c r="Q13" s="9">
        <v>21.678000000000001</v>
      </c>
      <c r="R13" s="9">
        <v>462.40699999999998</v>
      </c>
      <c r="S13" s="9">
        <v>389.90300000000002</v>
      </c>
      <c r="T13" s="9">
        <v>67.935000000000002</v>
      </c>
      <c r="U13" s="9">
        <v>4.569</v>
      </c>
      <c r="V13" s="9">
        <v>654.46500000000003</v>
      </c>
      <c r="W13" s="9">
        <v>562.63199999999995</v>
      </c>
      <c r="X13" s="9">
        <v>82.244</v>
      </c>
      <c r="Y13" s="9">
        <v>9.5890000000000004</v>
      </c>
      <c r="Z13" s="9">
        <v>148.06399999999999</v>
      </c>
      <c r="AA13" s="9">
        <v>124.331</v>
      </c>
      <c r="AB13" s="9">
        <v>21.952999999999999</v>
      </c>
      <c r="AC13" s="9">
        <v>1.78</v>
      </c>
      <c r="AD13" s="9">
        <v>57.790999999999997</v>
      </c>
      <c r="AE13" s="9">
        <v>48.579000000000001</v>
      </c>
      <c r="AF13" s="9">
        <v>8.5410000000000004</v>
      </c>
      <c r="AG13" s="9">
        <v>0.67100000000000004</v>
      </c>
      <c r="AH13" s="9">
        <v>102.866</v>
      </c>
      <c r="AI13" s="9">
        <v>87.084999999999994</v>
      </c>
      <c r="AJ13" s="9">
        <v>14.016</v>
      </c>
      <c r="AK13" s="9">
        <v>1.7649999999999999</v>
      </c>
    </row>
    <row r="14" spans="1:37">
      <c r="A14" s="10">
        <v>41061</v>
      </c>
      <c r="B14" s="9">
        <v>6352.424</v>
      </c>
      <c r="C14" s="9">
        <v>5329.9960000000001</v>
      </c>
      <c r="D14" s="9">
        <v>924.72199999999998</v>
      </c>
      <c r="E14" s="9">
        <v>97.706000000000003</v>
      </c>
      <c r="F14" s="9">
        <v>2031.249</v>
      </c>
      <c r="G14" s="9">
        <v>1695.759</v>
      </c>
      <c r="H14" s="9">
        <v>307.96899999999999</v>
      </c>
      <c r="I14" s="9">
        <v>27.52</v>
      </c>
      <c r="J14" s="9">
        <v>1563.001</v>
      </c>
      <c r="K14" s="9">
        <v>1316.9590000000001</v>
      </c>
      <c r="L14" s="9">
        <v>220.066</v>
      </c>
      <c r="M14" s="9">
        <v>25.975999999999999</v>
      </c>
      <c r="N14" s="9">
        <v>1293.5219999999999</v>
      </c>
      <c r="O14" s="9">
        <v>1085.0550000000001</v>
      </c>
      <c r="P14" s="9">
        <v>187.042</v>
      </c>
      <c r="Q14" s="9">
        <v>21.425000000000001</v>
      </c>
      <c r="R14" s="9">
        <v>469.18599999999998</v>
      </c>
      <c r="S14" s="9">
        <v>391.19799999999998</v>
      </c>
      <c r="T14" s="9">
        <v>68.781999999999996</v>
      </c>
      <c r="U14" s="9">
        <v>9.2059999999999995</v>
      </c>
      <c r="V14" s="9">
        <v>682.73500000000001</v>
      </c>
      <c r="W14" s="9">
        <v>580.822</v>
      </c>
      <c r="X14" s="9">
        <v>91.284999999999997</v>
      </c>
      <c r="Y14" s="9">
        <v>10.628</v>
      </c>
      <c r="Z14" s="9">
        <v>148.76499999999999</v>
      </c>
      <c r="AA14" s="9">
        <v>123.85</v>
      </c>
      <c r="AB14" s="9">
        <v>23.882999999999999</v>
      </c>
      <c r="AC14" s="9">
        <v>1.0309999999999999</v>
      </c>
      <c r="AD14" s="9">
        <v>61.837000000000003</v>
      </c>
      <c r="AE14" s="9">
        <v>51.621000000000002</v>
      </c>
      <c r="AF14" s="9">
        <v>9.5440000000000005</v>
      </c>
      <c r="AG14" s="9">
        <v>0.67300000000000004</v>
      </c>
      <c r="AH14" s="9">
        <v>102.131</v>
      </c>
      <c r="AI14" s="9">
        <v>84.731999999999999</v>
      </c>
      <c r="AJ14" s="9">
        <v>16.151</v>
      </c>
      <c r="AK14" s="9">
        <v>1.248</v>
      </c>
    </row>
    <row r="15" spans="1:37">
      <c r="A15" s="10">
        <v>41426</v>
      </c>
      <c r="B15" s="9">
        <v>6485.24</v>
      </c>
      <c r="C15" s="9">
        <v>5439.2049999999999</v>
      </c>
      <c r="D15" s="9">
        <v>936.24900000000002</v>
      </c>
      <c r="E15" s="9">
        <v>109.78700000000001</v>
      </c>
      <c r="F15" s="9">
        <v>2061.4569999999999</v>
      </c>
      <c r="G15" s="9">
        <v>1707.0139999999999</v>
      </c>
      <c r="H15" s="9">
        <v>316.70800000000003</v>
      </c>
      <c r="I15" s="9">
        <v>37.735999999999997</v>
      </c>
      <c r="J15" s="9">
        <v>1604.8520000000001</v>
      </c>
      <c r="K15" s="9">
        <v>1362.2809999999999</v>
      </c>
      <c r="L15" s="9">
        <v>214.57400000000001</v>
      </c>
      <c r="M15" s="9">
        <v>27.995999999999999</v>
      </c>
      <c r="N15" s="9">
        <v>1324.298</v>
      </c>
      <c r="O15" s="9">
        <v>1108.4490000000001</v>
      </c>
      <c r="P15" s="9">
        <v>196.209</v>
      </c>
      <c r="Q15" s="9">
        <v>19.64</v>
      </c>
      <c r="R15" s="9">
        <v>476.221</v>
      </c>
      <c r="S15" s="9">
        <v>400.47199999999998</v>
      </c>
      <c r="T15" s="9">
        <v>66.768000000000001</v>
      </c>
      <c r="U15" s="9">
        <v>8.9809999999999999</v>
      </c>
      <c r="V15" s="9">
        <v>701.67399999999998</v>
      </c>
      <c r="W15" s="9">
        <v>592.35</v>
      </c>
      <c r="X15" s="9">
        <v>96.727999999999994</v>
      </c>
      <c r="Y15" s="9">
        <v>12.597</v>
      </c>
      <c r="Z15" s="9">
        <v>149.49199999999999</v>
      </c>
      <c r="AA15" s="9">
        <v>123.797</v>
      </c>
      <c r="AB15" s="9">
        <v>24.805</v>
      </c>
      <c r="AC15" s="9">
        <v>0.88900000000000001</v>
      </c>
      <c r="AD15" s="9">
        <v>61.969000000000001</v>
      </c>
      <c r="AE15" s="9">
        <v>53.524000000000001</v>
      </c>
      <c r="AF15" s="9">
        <v>7.9779999999999998</v>
      </c>
      <c r="AG15" s="9">
        <v>0.46700000000000003</v>
      </c>
      <c r="AH15" s="9">
        <v>105.277</v>
      </c>
      <c r="AI15" s="9">
        <v>91.317999999999998</v>
      </c>
      <c r="AJ15" s="9">
        <v>12.48</v>
      </c>
      <c r="AK15" s="9">
        <v>1.48</v>
      </c>
    </row>
    <row r="16" spans="1:37">
      <c r="A16" s="10">
        <v>41791</v>
      </c>
      <c r="B16" s="9">
        <v>6563.4489999999996</v>
      </c>
      <c r="C16" s="9">
        <v>5475.3689999999997</v>
      </c>
      <c r="D16" s="9">
        <v>969.678</v>
      </c>
      <c r="E16" s="9">
        <v>118.402</v>
      </c>
      <c r="F16" s="9">
        <v>2095.1460000000002</v>
      </c>
      <c r="G16" s="9">
        <v>1745.079</v>
      </c>
      <c r="H16" s="9">
        <v>312.50099999999998</v>
      </c>
      <c r="I16" s="9">
        <v>37.566000000000003</v>
      </c>
      <c r="J16" s="9">
        <v>1637.3150000000001</v>
      </c>
      <c r="K16" s="9">
        <v>1369.203</v>
      </c>
      <c r="L16" s="9">
        <v>237.47</v>
      </c>
      <c r="M16" s="9">
        <v>30.643000000000001</v>
      </c>
      <c r="N16" s="9">
        <v>1337.047</v>
      </c>
      <c r="O16" s="9">
        <v>1104.0419999999999</v>
      </c>
      <c r="P16" s="9">
        <v>211.97</v>
      </c>
      <c r="Q16" s="9">
        <v>21.033999999999999</v>
      </c>
      <c r="R16" s="9">
        <v>475.06400000000002</v>
      </c>
      <c r="S16" s="9">
        <v>399.315</v>
      </c>
      <c r="T16" s="9">
        <v>68.28</v>
      </c>
      <c r="U16" s="9">
        <v>7.47</v>
      </c>
      <c r="V16" s="9">
        <v>703.21500000000003</v>
      </c>
      <c r="W16" s="9">
        <v>592.73299999999995</v>
      </c>
      <c r="X16" s="9">
        <v>93.751000000000005</v>
      </c>
      <c r="Y16" s="9">
        <v>16.731000000000002</v>
      </c>
      <c r="Z16" s="9">
        <v>148.74799999999999</v>
      </c>
      <c r="AA16" s="9">
        <v>122.89700000000001</v>
      </c>
      <c r="AB16" s="9">
        <v>23.853000000000002</v>
      </c>
      <c r="AC16" s="9">
        <v>1.9990000000000001</v>
      </c>
      <c r="AD16" s="9">
        <v>60.573999999999998</v>
      </c>
      <c r="AE16" s="9">
        <v>52.72</v>
      </c>
      <c r="AF16" s="9">
        <v>6.9770000000000003</v>
      </c>
      <c r="AG16" s="9">
        <v>0.877</v>
      </c>
      <c r="AH16" s="9">
        <v>106.34</v>
      </c>
      <c r="AI16" s="9">
        <v>89.38</v>
      </c>
      <c r="AJ16" s="9">
        <v>14.877000000000001</v>
      </c>
      <c r="AK16" s="9">
        <v>2.0819999999999999</v>
      </c>
    </row>
    <row r="17" spans="1:37">
      <c r="A17" s="10">
        <v>42156</v>
      </c>
      <c r="B17" s="9">
        <v>6702.9189999999999</v>
      </c>
      <c r="C17" s="9">
        <v>5589.7139999999999</v>
      </c>
      <c r="D17" s="9">
        <v>1017.212</v>
      </c>
      <c r="E17" s="9">
        <v>95.994</v>
      </c>
      <c r="F17" s="9">
        <v>2143.799</v>
      </c>
      <c r="G17" s="9">
        <v>1774.57</v>
      </c>
      <c r="H17" s="9">
        <v>343.78699999999998</v>
      </c>
      <c r="I17" s="9">
        <v>25.443000000000001</v>
      </c>
      <c r="J17" s="9">
        <v>1668.931</v>
      </c>
      <c r="K17" s="9">
        <v>1401.5550000000001</v>
      </c>
      <c r="L17" s="9">
        <v>244.245</v>
      </c>
      <c r="M17" s="9">
        <v>23.131</v>
      </c>
      <c r="N17" s="9">
        <v>1360.498</v>
      </c>
      <c r="O17" s="9">
        <v>1128.46</v>
      </c>
      <c r="P17" s="9">
        <v>208.917</v>
      </c>
      <c r="Q17" s="9">
        <v>23.120999999999999</v>
      </c>
      <c r="R17" s="9">
        <v>484.07</v>
      </c>
      <c r="S17" s="9">
        <v>401.50099999999998</v>
      </c>
      <c r="T17" s="9">
        <v>76.090999999999994</v>
      </c>
      <c r="U17" s="9">
        <v>6.4779999999999998</v>
      </c>
      <c r="V17" s="9">
        <v>719.33799999999997</v>
      </c>
      <c r="W17" s="9">
        <v>608.37800000000004</v>
      </c>
      <c r="X17" s="9">
        <v>97.146000000000001</v>
      </c>
      <c r="Y17" s="9">
        <v>13.814</v>
      </c>
      <c r="Z17" s="9">
        <v>149.74799999999999</v>
      </c>
      <c r="AA17" s="9">
        <v>125.027</v>
      </c>
      <c r="AB17" s="9">
        <v>22.902999999999999</v>
      </c>
      <c r="AC17" s="9">
        <v>1.8180000000000001</v>
      </c>
      <c r="AD17" s="9">
        <v>63.774999999999999</v>
      </c>
      <c r="AE17" s="9">
        <v>55.018000000000001</v>
      </c>
      <c r="AF17" s="9">
        <v>7.5289999999999999</v>
      </c>
      <c r="AG17" s="9">
        <v>1.2270000000000001</v>
      </c>
      <c r="AH17" s="9">
        <v>112.76</v>
      </c>
      <c r="AI17" s="9">
        <v>95.203999999999994</v>
      </c>
      <c r="AJ17" s="9">
        <v>16.593</v>
      </c>
      <c r="AK17" s="9">
        <v>0.96299999999999997</v>
      </c>
    </row>
    <row r="18" spans="1:37">
      <c r="A18" s="10">
        <v>42522</v>
      </c>
      <c r="B18" s="9">
        <v>6787.527</v>
      </c>
      <c r="C18" s="9">
        <v>5685.7079999999996</v>
      </c>
      <c r="D18" s="9">
        <v>999.40300000000002</v>
      </c>
      <c r="E18" s="9">
        <v>102.416</v>
      </c>
      <c r="F18" s="9">
        <v>2160.0540000000001</v>
      </c>
      <c r="G18" s="9">
        <v>1804.277</v>
      </c>
      <c r="H18" s="9">
        <v>325.39299999999997</v>
      </c>
      <c r="I18" s="9">
        <v>30.382999999999999</v>
      </c>
      <c r="J18" s="9">
        <v>1721.0440000000001</v>
      </c>
      <c r="K18" s="9">
        <v>1449.6179999999999</v>
      </c>
      <c r="L18" s="9">
        <v>241.357</v>
      </c>
      <c r="M18" s="9">
        <v>30.068999999999999</v>
      </c>
      <c r="N18" s="9">
        <v>1379.377</v>
      </c>
      <c r="O18" s="9">
        <v>1153.482</v>
      </c>
      <c r="P18" s="9">
        <v>206.70500000000001</v>
      </c>
      <c r="Q18" s="9">
        <v>19.190999999999999</v>
      </c>
      <c r="R18" s="9">
        <v>486.85500000000002</v>
      </c>
      <c r="S18" s="9">
        <v>402.68099999999998</v>
      </c>
      <c r="T18" s="9">
        <v>77.238</v>
      </c>
      <c r="U18" s="9">
        <v>6.9349999999999996</v>
      </c>
      <c r="V18" s="9">
        <v>718.55499999999995</v>
      </c>
      <c r="W18" s="9">
        <v>605.62800000000004</v>
      </c>
      <c r="X18" s="9">
        <v>100.426</v>
      </c>
      <c r="Y18" s="9">
        <v>12.500999999999999</v>
      </c>
      <c r="Z18" s="9">
        <v>149.41800000000001</v>
      </c>
      <c r="AA18" s="9">
        <v>123.173</v>
      </c>
      <c r="AB18" s="9">
        <v>24.696000000000002</v>
      </c>
      <c r="AC18" s="9">
        <v>1.5489999999999999</v>
      </c>
      <c r="AD18" s="9">
        <v>58.734999999999999</v>
      </c>
      <c r="AE18" s="9">
        <v>50.369</v>
      </c>
      <c r="AF18" s="9">
        <v>7.7759999999999998</v>
      </c>
      <c r="AG18" s="9">
        <v>0.58899999999999997</v>
      </c>
      <c r="AH18" s="9">
        <v>113.49</v>
      </c>
      <c r="AI18" s="9">
        <v>96.48</v>
      </c>
      <c r="AJ18" s="9">
        <v>15.811999999999999</v>
      </c>
      <c r="AK18" s="9">
        <v>1.198</v>
      </c>
    </row>
    <row r="19" spans="1:37">
      <c r="A19" s="10">
        <v>42887</v>
      </c>
      <c r="B19" s="9">
        <v>6928.51</v>
      </c>
      <c r="C19" s="9">
        <v>5781.0469999999996</v>
      </c>
      <c r="D19" s="9">
        <v>1039.077</v>
      </c>
      <c r="E19" s="9">
        <v>108.386</v>
      </c>
      <c r="F19" s="9">
        <v>2206.6089999999999</v>
      </c>
      <c r="G19" s="9">
        <v>1827.1030000000001</v>
      </c>
      <c r="H19" s="9">
        <v>338.24099999999999</v>
      </c>
      <c r="I19" s="9">
        <v>41.265000000000001</v>
      </c>
      <c r="J19" s="9">
        <v>1770.068</v>
      </c>
      <c r="K19" s="9">
        <v>1485.009</v>
      </c>
      <c r="L19" s="9">
        <v>255.565</v>
      </c>
      <c r="M19" s="9">
        <v>29.494</v>
      </c>
      <c r="N19" s="9">
        <v>1405.89</v>
      </c>
      <c r="O19" s="9">
        <v>1170.5360000000001</v>
      </c>
      <c r="P19" s="9">
        <v>217.38900000000001</v>
      </c>
      <c r="Q19" s="9">
        <v>17.966000000000001</v>
      </c>
      <c r="R19" s="9">
        <v>489.49099999999999</v>
      </c>
      <c r="S19" s="9">
        <v>403.01799999999997</v>
      </c>
      <c r="T19" s="9">
        <v>81</v>
      </c>
      <c r="U19" s="9">
        <v>5.4729999999999999</v>
      </c>
      <c r="V19" s="9">
        <v>732.77300000000002</v>
      </c>
      <c r="W19" s="9">
        <v>622.05100000000004</v>
      </c>
      <c r="X19" s="9">
        <v>99.527000000000001</v>
      </c>
      <c r="Y19" s="9">
        <v>11.195</v>
      </c>
      <c r="Z19" s="9">
        <v>152.154</v>
      </c>
      <c r="AA19" s="9">
        <v>127.249</v>
      </c>
      <c r="AB19" s="9">
        <v>24.097000000000001</v>
      </c>
      <c r="AC19" s="9">
        <v>0.80800000000000005</v>
      </c>
      <c r="AD19" s="9">
        <v>57.975000000000001</v>
      </c>
      <c r="AE19" s="9">
        <v>48.841999999999999</v>
      </c>
      <c r="AF19" s="9">
        <v>8.109</v>
      </c>
      <c r="AG19" s="9">
        <v>1.024</v>
      </c>
      <c r="AH19" s="9">
        <v>113.54900000000001</v>
      </c>
      <c r="AI19" s="9">
        <v>97.238</v>
      </c>
      <c r="AJ19" s="9">
        <v>15.15</v>
      </c>
      <c r="AK19" s="9">
        <v>1.161</v>
      </c>
    </row>
    <row r="20" spans="1:37">
      <c r="A20" s="10">
        <v>43252</v>
      </c>
      <c r="B20" s="9">
        <v>7065.1030000000001</v>
      </c>
      <c r="C20" s="9">
        <v>5884.8419999999996</v>
      </c>
      <c r="D20" s="9">
        <v>1064.056</v>
      </c>
      <c r="E20" s="9">
        <v>116.206</v>
      </c>
      <c r="F20" s="9">
        <v>2245.4899999999998</v>
      </c>
      <c r="G20" s="9">
        <v>1863.3440000000001</v>
      </c>
      <c r="H20" s="9">
        <v>345.14</v>
      </c>
      <c r="I20" s="9">
        <v>37.006</v>
      </c>
      <c r="J20" s="9">
        <v>1811.4380000000001</v>
      </c>
      <c r="K20" s="9">
        <v>1521.0630000000001</v>
      </c>
      <c r="L20" s="9">
        <v>259.80799999999999</v>
      </c>
      <c r="M20" s="9">
        <v>30.567</v>
      </c>
      <c r="N20" s="9">
        <v>1432.442</v>
      </c>
      <c r="O20" s="9">
        <v>1182.8510000000001</v>
      </c>
      <c r="P20" s="9">
        <v>225.029</v>
      </c>
      <c r="Q20" s="9">
        <v>24.562000000000001</v>
      </c>
      <c r="R20" s="9">
        <v>492.03199999999998</v>
      </c>
      <c r="S20" s="9">
        <v>409.45299999999997</v>
      </c>
      <c r="T20" s="9">
        <v>74.573999999999998</v>
      </c>
      <c r="U20" s="9">
        <v>8.0039999999999996</v>
      </c>
      <c r="V20" s="9">
        <v>749.41499999999996</v>
      </c>
      <c r="W20" s="9">
        <v>627.36199999999997</v>
      </c>
      <c r="X20" s="9">
        <v>110.056</v>
      </c>
      <c r="Y20" s="9">
        <v>11.997</v>
      </c>
      <c r="Z20" s="9">
        <v>154.72999999999999</v>
      </c>
      <c r="AA20" s="9">
        <v>126.855</v>
      </c>
      <c r="AB20" s="9">
        <v>26.18</v>
      </c>
      <c r="AC20" s="9">
        <v>1.6950000000000001</v>
      </c>
      <c r="AD20" s="9">
        <v>62.027999999999999</v>
      </c>
      <c r="AE20" s="9">
        <v>51.972000000000001</v>
      </c>
      <c r="AF20" s="9">
        <v>9.0009999999999994</v>
      </c>
      <c r="AG20" s="9">
        <v>1.0549999999999999</v>
      </c>
      <c r="AH20" s="9">
        <v>117.52800000000001</v>
      </c>
      <c r="AI20" s="9">
        <v>101.94199999999999</v>
      </c>
      <c r="AJ20" s="9">
        <v>14.269</v>
      </c>
      <c r="AK20" s="9">
        <v>1.3180000000000001</v>
      </c>
    </row>
    <row r="21" spans="1:37">
      <c r="A21" s="10">
        <v>43525</v>
      </c>
      <c r="B21" s="9">
        <v>7117.5209999999997</v>
      </c>
      <c r="C21" s="9">
        <v>5965.83</v>
      </c>
      <c r="D21" s="9">
        <v>1025.1590000000001</v>
      </c>
      <c r="E21" s="9">
        <v>126.532</v>
      </c>
      <c r="F21" s="9">
        <v>2265.1390000000001</v>
      </c>
      <c r="G21" s="9">
        <v>1900.3320000000001</v>
      </c>
      <c r="H21" s="9">
        <v>319.27199999999999</v>
      </c>
      <c r="I21" s="9">
        <v>45.536000000000001</v>
      </c>
      <c r="J21" s="9">
        <v>1834.99</v>
      </c>
      <c r="K21" s="9">
        <v>1555.3710000000001</v>
      </c>
      <c r="L21" s="9">
        <v>245.37899999999999</v>
      </c>
      <c r="M21" s="9">
        <v>34.24</v>
      </c>
      <c r="N21" s="9">
        <v>1442.3879999999999</v>
      </c>
      <c r="O21" s="9">
        <v>1198.4079999999999</v>
      </c>
      <c r="P21" s="9">
        <v>218.71700000000001</v>
      </c>
      <c r="Q21" s="9">
        <v>25.263000000000002</v>
      </c>
      <c r="R21" s="9">
        <v>497.59100000000001</v>
      </c>
      <c r="S21" s="9">
        <v>408.74400000000003</v>
      </c>
      <c r="T21" s="9">
        <v>83.665999999999997</v>
      </c>
      <c r="U21" s="9">
        <v>5.181</v>
      </c>
      <c r="V21" s="9">
        <v>744.29300000000001</v>
      </c>
      <c r="W21" s="9">
        <v>627.34299999999996</v>
      </c>
      <c r="X21" s="9">
        <v>105.125</v>
      </c>
      <c r="Y21" s="9">
        <v>11.824</v>
      </c>
      <c r="Z21" s="9">
        <v>154.49199999999999</v>
      </c>
      <c r="AA21" s="9">
        <v>125.137</v>
      </c>
      <c r="AB21" s="9">
        <v>26.812000000000001</v>
      </c>
      <c r="AC21" s="9">
        <v>2.5430000000000001</v>
      </c>
      <c r="AD21" s="9">
        <v>59.466999999999999</v>
      </c>
      <c r="AE21" s="9">
        <v>51.015999999999998</v>
      </c>
      <c r="AF21" s="9">
        <v>7.4320000000000004</v>
      </c>
      <c r="AG21" s="9">
        <v>1.018</v>
      </c>
      <c r="AH21" s="9">
        <v>119.161</v>
      </c>
      <c r="AI21" s="9">
        <v>99.478999999999999</v>
      </c>
      <c r="AJ21" s="9">
        <v>18.754999999999999</v>
      </c>
      <c r="AK21" s="9">
        <v>0.92700000000000005</v>
      </c>
    </row>
    <row r="22" spans="1:37">
      <c r="A22" s="10">
        <v>43617</v>
      </c>
      <c r="B22" s="9">
        <v>7121.6570000000002</v>
      </c>
      <c r="C22" s="9">
        <v>5948.8280000000004</v>
      </c>
      <c r="D22" s="9">
        <v>1042.06</v>
      </c>
      <c r="E22" s="9">
        <v>130.77000000000001</v>
      </c>
      <c r="F22" s="9">
        <v>2266.5390000000002</v>
      </c>
      <c r="G22" s="9">
        <v>1897.2190000000001</v>
      </c>
      <c r="H22" s="9">
        <v>324.44799999999998</v>
      </c>
      <c r="I22" s="9">
        <v>44.872</v>
      </c>
      <c r="J22" s="9">
        <v>1830.9359999999999</v>
      </c>
      <c r="K22" s="9">
        <v>1543.9659999999999</v>
      </c>
      <c r="L22" s="9">
        <v>256.70499999999998</v>
      </c>
      <c r="M22" s="9">
        <v>30.263999999999999</v>
      </c>
      <c r="N22" s="9">
        <v>1445.0160000000001</v>
      </c>
      <c r="O22" s="9">
        <v>1189.2139999999999</v>
      </c>
      <c r="P22" s="9">
        <v>225.42</v>
      </c>
      <c r="Q22" s="9">
        <v>30.382000000000001</v>
      </c>
      <c r="R22" s="9">
        <v>498.69799999999998</v>
      </c>
      <c r="S22" s="9">
        <v>411.238</v>
      </c>
      <c r="T22" s="9">
        <v>78.364999999999995</v>
      </c>
      <c r="U22" s="9">
        <v>9.0950000000000006</v>
      </c>
      <c r="V22" s="9">
        <v>750.06100000000004</v>
      </c>
      <c r="W22" s="9">
        <v>629.505</v>
      </c>
      <c r="X22" s="9">
        <v>108.65900000000001</v>
      </c>
      <c r="Y22" s="9">
        <v>11.897</v>
      </c>
      <c r="Z22" s="9">
        <v>151.93299999999999</v>
      </c>
      <c r="AA22" s="9">
        <v>124.129</v>
      </c>
      <c r="AB22" s="9">
        <v>24.995000000000001</v>
      </c>
      <c r="AC22" s="9">
        <v>2.8090000000000002</v>
      </c>
      <c r="AD22" s="9">
        <v>59.323999999999998</v>
      </c>
      <c r="AE22" s="9">
        <v>51.572000000000003</v>
      </c>
      <c r="AF22" s="9">
        <v>6.8239999999999998</v>
      </c>
      <c r="AG22" s="9">
        <v>0.92700000000000005</v>
      </c>
      <c r="AH22" s="9">
        <v>119.151</v>
      </c>
      <c r="AI22" s="9">
        <v>101.985</v>
      </c>
      <c r="AJ22" s="9">
        <v>16.641999999999999</v>
      </c>
      <c r="AK22" s="9">
        <v>0.52300000000000002</v>
      </c>
    </row>
    <row r="23" spans="1:37">
      <c r="A23" s="10">
        <v>43709</v>
      </c>
      <c r="B23" s="9">
        <v>7165.0749999999998</v>
      </c>
      <c r="C23" s="9">
        <v>5982.1109999999999</v>
      </c>
      <c r="D23" s="9">
        <v>1061.6389999999999</v>
      </c>
      <c r="E23" s="9">
        <v>121.325</v>
      </c>
      <c r="F23" s="9">
        <v>2276.4360000000001</v>
      </c>
      <c r="G23" s="9">
        <v>1898.4760000000001</v>
      </c>
      <c r="H23" s="9">
        <v>337.31</v>
      </c>
      <c r="I23" s="9">
        <v>40.65</v>
      </c>
      <c r="J23" s="9">
        <v>1858.7550000000001</v>
      </c>
      <c r="K23" s="9">
        <v>1562.806</v>
      </c>
      <c r="L23" s="9">
        <v>261.62</v>
      </c>
      <c r="M23" s="9">
        <v>34.329000000000001</v>
      </c>
      <c r="N23" s="9">
        <v>1446.06</v>
      </c>
      <c r="O23" s="9">
        <v>1195.1220000000001</v>
      </c>
      <c r="P23" s="9">
        <v>226.87899999999999</v>
      </c>
      <c r="Q23" s="9">
        <v>24.059000000000001</v>
      </c>
      <c r="R23" s="9">
        <v>499.08699999999999</v>
      </c>
      <c r="S23" s="9">
        <v>410.69400000000002</v>
      </c>
      <c r="T23" s="9">
        <v>80.73</v>
      </c>
      <c r="U23" s="9">
        <v>7.6619999999999999</v>
      </c>
      <c r="V23" s="9">
        <v>753.76800000000003</v>
      </c>
      <c r="W23" s="9">
        <v>639.19799999999998</v>
      </c>
      <c r="X23" s="9">
        <v>103.923</v>
      </c>
      <c r="Y23" s="9">
        <v>10.648</v>
      </c>
      <c r="Z23" s="9">
        <v>153.816</v>
      </c>
      <c r="AA23" s="9">
        <v>125.87</v>
      </c>
      <c r="AB23" s="9">
        <v>25.504999999999999</v>
      </c>
      <c r="AC23" s="9">
        <v>2.4409999999999998</v>
      </c>
      <c r="AD23" s="9">
        <v>58.317</v>
      </c>
      <c r="AE23" s="9">
        <v>50.24</v>
      </c>
      <c r="AF23" s="9">
        <v>7.5010000000000003</v>
      </c>
      <c r="AG23" s="9">
        <v>0.57499999999999996</v>
      </c>
      <c r="AH23" s="9">
        <v>118.837</v>
      </c>
      <c r="AI23" s="9">
        <v>99.704999999999998</v>
      </c>
      <c r="AJ23" s="9">
        <v>18.170999999999999</v>
      </c>
      <c r="AK23" s="9">
        <v>0.96</v>
      </c>
    </row>
    <row r="24" spans="1:37">
      <c r="A24" s="10">
        <v>43800</v>
      </c>
      <c r="B24" s="9">
        <v>7185.2259999999997</v>
      </c>
      <c r="C24" s="9">
        <v>6013.415</v>
      </c>
      <c r="D24" s="9">
        <v>1074.6500000000001</v>
      </c>
      <c r="E24" s="9">
        <v>97.161000000000001</v>
      </c>
      <c r="F24" s="9">
        <v>2284.7260000000001</v>
      </c>
      <c r="G24" s="9">
        <v>1898.991</v>
      </c>
      <c r="H24" s="9">
        <v>352.51799999999997</v>
      </c>
      <c r="I24" s="9">
        <v>33.216999999999999</v>
      </c>
      <c r="J24" s="9">
        <v>1854.069</v>
      </c>
      <c r="K24" s="9">
        <v>1565.586</v>
      </c>
      <c r="L24" s="9">
        <v>262.74200000000002</v>
      </c>
      <c r="M24" s="9">
        <v>25.742000000000001</v>
      </c>
      <c r="N24" s="9">
        <v>1462.3910000000001</v>
      </c>
      <c r="O24" s="9">
        <v>1213.769</v>
      </c>
      <c r="P24" s="9">
        <v>231.04900000000001</v>
      </c>
      <c r="Q24" s="9">
        <v>17.574000000000002</v>
      </c>
      <c r="R24" s="9">
        <v>500.233</v>
      </c>
      <c r="S24" s="9">
        <v>414.31200000000001</v>
      </c>
      <c r="T24" s="9">
        <v>79.087000000000003</v>
      </c>
      <c r="U24" s="9">
        <v>6.8339999999999996</v>
      </c>
      <c r="V24" s="9">
        <v>751.774</v>
      </c>
      <c r="W24" s="9">
        <v>642.32500000000005</v>
      </c>
      <c r="X24" s="9">
        <v>99.119</v>
      </c>
      <c r="Y24" s="9">
        <v>10.33</v>
      </c>
      <c r="Z24" s="9">
        <v>154.857</v>
      </c>
      <c r="AA24" s="9">
        <v>127.054</v>
      </c>
      <c r="AB24" s="9">
        <v>25.922999999999998</v>
      </c>
      <c r="AC24" s="9">
        <v>1.879</v>
      </c>
      <c r="AD24" s="9">
        <v>59.045999999999999</v>
      </c>
      <c r="AE24" s="9">
        <v>51.731999999999999</v>
      </c>
      <c r="AF24" s="9">
        <v>6.5659999999999998</v>
      </c>
      <c r="AG24" s="9">
        <v>0.748</v>
      </c>
      <c r="AH24" s="9">
        <v>118.13</v>
      </c>
      <c r="AI24" s="9">
        <v>99.646000000000001</v>
      </c>
      <c r="AJ24" s="9">
        <v>17.646000000000001</v>
      </c>
      <c r="AK24" s="9">
        <v>0.83799999999999997</v>
      </c>
    </row>
    <row r="25" spans="1:37">
      <c r="A25" s="10">
        <v>43891</v>
      </c>
      <c r="B25" s="9">
        <v>7218.8540000000003</v>
      </c>
      <c r="C25" s="9">
        <v>6092.4309999999996</v>
      </c>
      <c r="D25" s="9">
        <v>1019.823</v>
      </c>
      <c r="E25" s="9">
        <v>106.601</v>
      </c>
      <c r="F25" s="9">
        <v>2292.8389999999999</v>
      </c>
      <c r="G25" s="9">
        <v>1928.5050000000001</v>
      </c>
      <c r="H25" s="9">
        <v>330.03300000000002</v>
      </c>
      <c r="I25" s="9">
        <v>34.299999999999997</v>
      </c>
      <c r="J25" s="9">
        <v>1859.134</v>
      </c>
      <c r="K25" s="9">
        <v>1582.711</v>
      </c>
      <c r="L25" s="9">
        <v>247.50200000000001</v>
      </c>
      <c r="M25" s="9">
        <v>28.920999999999999</v>
      </c>
      <c r="N25" s="9">
        <v>1464.748</v>
      </c>
      <c r="O25" s="9">
        <v>1233.549</v>
      </c>
      <c r="P25" s="9">
        <v>209.63900000000001</v>
      </c>
      <c r="Q25" s="9">
        <v>21.56</v>
      </c>
      <c r="R25" s="9">
        <v>505.24099999999999</v>
      </c>
      <c r="S25" s="9">
        <v>418.45800000000003</v>
      </c>
      <c r="T25" s="9">
        <v>80.722999999999999</v>
      </c>
      <c r="U25" s="9">
        <v>6.06</v>
      </c>
      <c r="V25" s="9">
        <v>761.89400000000001</v>
      </c>
      <c r="W25" s="9">
        <v>654.22400000000005</v>
      </c>
      <c r="X25" s="9">
        <v>97.322000000000003</v>
      </c>
      <c r="Y25" s="9">
        <v>10.349</v>
      </c>
      <c r="Z25" s="9">
        <v>156.56899999999999</v>
      </c>
      <c r="AA25" s="9">
        <v>126.32899999999999</v>
      </c>
      <c r="AB25" s="9">
        <v>27.25</v>
      </c>
      <c r="AC25" s="9">
        <v>2.99</v>
      </c>
      <c r="AD25" s="9">
        <v>58.835999999999999</v>
      </c>
      <c r="AE25" s="9">
        <v>49.34</v>
      </c>
      <c r="AF25" s="9">
        <v>8.4700000000000006</v>
      </c>
      <c r="AG25" s="9">
        <v>1.026</v>
      </c>
      <c r="AH25" s="9">
        <v>119.59399999999999</v>
      </c>
      <c r="AI25" s="9">
        <v>99.316000000000003</v>
      </c>
      <c r="AJ25" s="9">
        <v>18.884</v>
      </c>
      <c r="AK25" s="9">
        <v>1.395</v>
      </c>
    </row>
    <row r="26" spans="1:37">
      <c r="A26" s="10">
        <v>43983</v>
      </c>
      <c r="B26" s="9">
        <v>7241.3289999999997</v>
      </c>
      <c r="C26" s="9">
        <v>6118.8109999999997</v>
      </c>
      <c r="D26" s="9">
        <v>1013.167</v>
      </c>
      <c r="E26" s="9">
        <v>109.352</v>
      </c>
      <c r="F26" s="9">
        <v>2301.8690000000001</v>
      </c>
      <c r="G26" s="9">
        <v>1940.4580000000001</v>
      </c>
      <c r="H26" s="9">
        <v>324.91199999999998</v>
      </c>
      <c r="I26" s="9">
        <v>36.5</v>
      </c>
      <c r="J26" s="9">
        <v>1871.249</v>
      </c>
      <c r="K26" s="9">
        <v>1592.212</v>
      </c>
      <c r="L26" s="9">
        <v>250.42699999999999</v>
      </c>
      <c r="M26" s="9">
        <v>28.61</v>
      </c>
      <c r="N26" s="9">
        <v>1473.537</v>
      </c>
      <c r="O26" s="9">
        <v>1242.424</v>
      </c>
      <c r="P26" s="9">
        <v>207.49299999999999</v>
      </c>
      <c r="Q26" s="9">
        <v>23.62</v>
      </c>
      <c r="R26" s="9">
        <v>507.84</v>
      </c>
      <c r="S26" s="9">
        <v>421.45600000000002</v>
      </c>
      <c r="T26" s="9">
        <v>78.311999999999998</v>
      </c>
      <c r="U26" s="9">
        <v>8.0719999999999992</v>
      </c>
      <c r="V26" s="9">
        <v>756.46100000000001</v>
      </c>
      <c r="W26" s="9">
        <v>649.06500000000005</v>
      </c>
      <c r="X26" s="9">
        <v>99.948999999999998</v>
      </c>
      <c r="Y26" s="9">
        <v>7.4470000000000001</v>
      </c>
      <c r="Z26" s="9">
        <v>155.77600000000001</v>
      </c>
      <c r="AA26" s="9">
        <v>124.748</v>
      </c>
      <c r="AB26" s="9">
        <v>28.553999999999998</v>
      </c>
      <c r="AC26" s="9">
        <v>2.4740000000000002</v>
      </c>
      <c r="AD26" s="9">
        <v>58.008000000000003</v>
      </c>
      <c r="AE26" s="9">
        <v>50.125999999999998</v>
      </c>
      <c r="AF26" s="9">
        <v>6.5369999999999999</v>
      </c>
      <c r="AG26" s="9">
        <v>1.345</v>
      </c>
      <c r="AH26" s="9">
        <v>116.59099999999999</v>
      </c>
      <c r="AI26" s="9">
        <v>98.322000000000003</v>
      </c>
      <c r="AJ26" s="9">
        <v>16.984000000000002</v>
      </c>
      <c r="AK26" s="9">
        <v>1.2849999999999999</v>
      </c>
    </row>
    <row r="27" spans="1:37">
      <c r="A27" s="10">
        <v>44075</v>
      </c>
      <c r="B27" s="9">
        <v>7238.4350000000004</v>
      </c>
      <c r="C27" s="9">
        <v>6073.9309999999996</v>
      </c>
      <c r="D27" s="9">
        <v>1050.27</v>
      </c>
      <c r="E27" s="9">
        <v>114.235</v>
      </c>
      <c r="F27" s="9">
        <v>2301.5390000000002</v>
      </c>
      <c r="G27" s="9">
        <v>1936.73</v>
      </c>
      <c r="H27" s="9">
        <v>331.47199999999998</v>
      </c>
      <c r="I27" s="9">
        <v>33.337000000000003</v>
      </c>
      <c r="J27" s="9">
        <v>1874.229</v>
      </c>
      <c r="K27" s="9">
        <v>1595.856</v>
      </c>
      <c r="L27" s="9">
        <v>248.423</v>
      </c>
      <c r="M27" s="9">
        <v>29.951000000000001</v>
      </c>
      <c r="N27" s="9">
        <v>1471.078</v>
      </c>
      <c r="O27" s="9">
        <v>1212.3440000000001</v>
      </c>
      <c r="P27" s="9">
        <v>233.91200000000001</v>
      </c>
      <c r="Q27" s="9">
        <v>24.823</v>
      </c>
      <c r="R27" s="9">
        <v>507.41699999999997</v>
      </c>
      <c r="S27" s="9">
        <v>422.06</v>
      </c>
      <c r="T27" s="9">
        <v>76.137</v>
      </c>
      <c r="U27" s="9">
        <v>9.2200000000000006</v>
      </c>
      <c r="V27" s="9">
        <v>752.23199999999997</v>
      </c>
      <c r="W27" s="9">
        <v>631.90599999999995</v>
      </c>
      <c r="X27" s="9">
        <v>108.505</v>
      </c>
      <c r="Y27" s="9">
        <v>11.821</v>
      </c>
      <c r="Z27" s="9">
        <v>156.03200000000001</v>
      </c>
      <c r="AA27" s="9">
        <v>125.90600000000001</v>
      </c>
      <c r="AB27" s="9">
        <v>27.890999999999998</v>
      </c>
      <c r="AC27" s="9">
        <v>2.2349999999999999</v>
      </c>
      <c r="AD27" s="9">
        <v>58.213000000000001</v>
      </c>
      <c r="AE27" s="9">
        <v>51.122999999999998</v>
      </c>
      <c r="AF27" s="9">
        <v>6.4569999999999999</v>
      </c>
      <c r="AG27" s="9">
        <v>0.63300000000000001</v>
      </c>
      <c r="AH27" s="9">
        <v>117.696</v>
      </c>
      <c r="AI27" s="9">
        <v>98.007000000000005</v>
      </c>
      <c r="AJ27" s="9">
        <v>17.472000000000001</v>
      </c>
      <c r="AK27" s="9">
        <v>2.2170000000000001</v>
      </c>
    </row>
    <row r="28" spans="1:37">
      <c r="A28" s="10">
        <v>44166</v>
      </c>
      <c r="B28" s="9">
        <v>7263.8990000000003</v>
      </c>
      <c r="C28" s="9">
        <v>6089.5280000000002</v>
      </c>
      <c r="D28" s="9">
        <v>1063.5730000000001</v>
      </c>
      <c r="E28" s="9">
        <v>110.79900000000001</v>
      </c>
      <c r="F28" s="9">
        <v>2308.2159999999999</v>
      </c>
      <c r="G28" s="9">
        <v>1942.422</v>
      </c>
      <c r="H28" s="9">
        <v>339.06200000000001</v>
      </c>
      <c r="I28" s="9">
        <v>26.731999999999999</v>
      </c>
      <c r="J28" s="9">
        <v>1874.373</v>
      </c>
      <c r="K28" s="9">
        <v>1587.8879999999999</v>
      </c>
      <c r="L28" s="9">
        <v>258.05799999999999</v>
      </c>
      <c r="M28" s="9">
        <v>28.428000000000001</v>
      </c>
      <c r="N28" s="9">
        <v>1479.828</v>
      </c>
      <c r="O28" s="9">
        <v>1217.1099999999999</v>
      </c>
      <c r="P28" s="9">
        <v>236.49199999999999</v>
      </c>
      <c r="Q28" s="9">
        <v>26.225999999999999</v>
      </c>
      <c r="R28" s="9">
        <v>506.64400000000001</v>
      </c>
      <c r="S28" s="9">
        <v>420.27199999999999</v>
      </c>
      <c r="T28" s="9">
        <v>78.069999999999993</v>
      </c>
      <c r="U28" s="9">
        <v>8.3019999999999996</v>
      </c>
      <c r="V28" s="9">
        <v>757.79600000000005</v>
      </c>
      <c r="W28" s="9">
        <v>637.50199999999995</v>
      </c>
      <c r="X28" s="9">
        <v>103.777</v>
      </c>
      <c r="Y28" s="9">
        <v>16.516999999999999</v>
      </c>
      <c r="Z28" s="9">
        <v>157.589</v>
      </c>
      <c r="AA28" s="9">
        <v>127.962</v>
      </c>
      <c r="AB28" s="9">
        <v>27.364000000000001</v>
      </c>
      <c r="AC28" s="9">
        <v>2.2629999999999999</v>
      </c>
      <c r="AD28" s="9">
        <v>59.74</v>
      </c>
      <c r="AE28" s="9">
        <v>52.533000000000001</v>
      </c>
      <c r="AF28" s="9">
        <v>6.5830000000000002</v>
      </c>
      <c r="AG28" s="9">
        <v>0.624</v>
      </c>
      <c r="AH28" s="9">
        <v>119.71299999999999</v>
      </c>
      <c r="AI28" s="9">
        <v>103.83799999999999</v>
      </c>
      <c r="AJ28" s="9">
        <v>14.169</v>
      </c>
      <c r="AK28" s="9">
        <v>1.706</v>
      </c>
    </row>
    <row r="29" spans="1:37">
      <c r="A29" s="10">
        <v>44256</v>
      </c>
      <c r="B29" s="9">
        <v>7257.174</v>
      </c>
      <c r="C29" s="9">
        <v>6074.05</v>
      </c>
      <c r="D29" s="9">
        <v>1075.2819999999999</v>
      </c>
      <c r="E29" s="9">
        <v>107.842</v>
      </c>
      <c r="F29" s="9">
        <v>2308.8879999999999</v>
      </c>
      <c r="G29" s="9">
        <v>1931.1569999999999</v>
      </c>
      <c r="H29" s="9">
        <v>351.60500000000002</v>
      </c>
      <c r="I29" s="9">
        <v>26.126000000000001</v>
      </c>
      <c r="J29" s="9">
        <v>1871.924</v>
      </c>
      <c r="K29" s="9">
        <v>1582.2339999999999</v>
      </c>
      <c r="L29" s="9">
        <v>258.21699999999998</v>
      </c>
      <c r="M29" s="9">
        <v>31.472999999999999</v>
      </c>
      <c r="N29" s="9">
        <v>1482.9780000000001</v>
      </c>
      <c r="O29" s="9">
        <v>1232.5709999999999</v>
      </c>
      <c r="P29" s="9">
        <v>224.74600000000001</v>
      </c>
      <c r="Q29" s="9">
        <v>25.661000000000001</v>
      </c>
      <c r="R29" s="9">
        <v>504.63600000000002</v>
      </c>
      <c r="S29" s="9">
        <v>413.98700000000002</v>
      </c>
      <c r="T29" s="9">
        <v>82.286000000000001</v>
      </c>
      <c r="U29" s="9">
        <v>8.3629999999999995</v>
      </c>
      <c r="V29" s="9">
        <v>751.45600000000002</v>
      </c>
      <c r="W29" s="9">
        <v>629.78099999999995</v>
      </c>
      <c r="X29" s="9">
        <v>109.396</v>
      </c>
      <c r="Y29" s="9">
        <v>12.279</v>
      </c>
      <c r="Z29" s="9">
        <v>156.749</v>
      </c>
      <c r="AA29" s="9">
        <v>128.12700000000001</v>
      </c>
      <c r="AB29" s="9">
        <v>26.954000000000001</v>
      </c>
      <c r="AC29" s="9">
        <v>1.667</v>
      </c>
      <c r="AD29" s="9">
        <v>61.027999999999999</v>
      </c>
      <c r="AE29" s="9">
        <v>52.695999999999998</v>
      </c>
      <c r="AF29" s="9">
        <v>7.6230000000000002</v>
      </c>
      <c r="AG29" s="9">
        <v>0.70799999999999996</v>
      </c>
      <c r="AH29" s="9">
        <v>119.515</v>
      </c>
      <c r="AI29" s="9">
        <v>103.496</v>
      </c>
      <c r="AJ29" s="9">
        <v>14.454000000000001</v>
      </c>
      <c r="AK29" s="9">
        <v>1.5649999999999999</v>
      </c>
    </row>
    <row r="30" spans="1:37">
      <c r="A30" s="10">
        <v>44348</v>
      </c>
      <c r="B30" s="9">
        <v>7286.3280000000004</v>
      </c>
      <c r="C30" s="9">
        <v>6080.08</v>
      </c>
      <c r="D30" s="9">
        <v>1095.5830000000001</v>
      </c>
      <c r="E30" s="9">
        <v>110.664</v>
      </c>
      <c r="F30" s="9">
        <v>2302.8409999999999</v>
      </c>
      <c r="G30" s="9">
        <v>1916.6780000000001</v>
      </c>
      <c r="H30" s="9">
        <v>351.72899999999998</v>
      </c>
      <c r="I30" s="9">
        <v>34.433999999999997</v>
      </c>
      <c r="J30" s="9">
        <v>1875.6559999999999</v>
      </c>
      <c r="K30" s="9">
        <v>1592.634</v>
      </c>
      <c r="L30" s="9">
        <v>254.75800000000001</v>
      </c>
      <c r="M30" s="9">
        <v>28.263000000000002</v>
      </c>
      <c r="N30" s="9">
        <v>1495.184</v>
      </c>
      <c r="O30" s="9">
        <v>1242.4770000000001</v>
      </c>
      <c r="P30" s="9">
        <v>228.691</v>
      </c>
      <c r="Q30" s="9">
        <v>24.016999999999999</v>
      </c>
      <c r="R30" s="9">
        <v>507.887</v>
      </c>
      <c r="S30" s="9">
        <v>415.63200000000001</v>
      </c>
      <c r="T30" s="9">
        <v>84.403000000000006</v>
      </c>
      <c r="U30" s="9">
        <v>7.8520000000000003</v>
      </c>
      <c r="V30" s="9">
        <v>766.12400000000002</v>
      </c>
      <c r="W30" s="9">
        <v>630.48400000000004</v>
      </c>
      <c r="X30" s="9">
        <v>123.504</v>
      </c>
      <c r="Y30" s="9">
        <v>12.135999999999999</v>
      </c>
      <c r="Z30" s="9">
        <v>157.67599999999999</v>
      </c>
      <c r="AA30" s="9">
        <v>128.51300000000001</v>
      </c>
      <c r="AB30" s="9">
        <v>27.516999999999999</v>
      </c>
      <c r="AC30" s="9">
        <v>1.6459999999999999</v>
      </c>
      <c r="AD30" s="9">
        <v>59.067</v>
      </c>
      <c r="AE30" s="9">
        <v>49.976999999999997</v>
      </c>
      <c r="AF30" s="9">
        <v>8.35</v>
      </c>
      <c r="AG30" s="9">
        <v>0.74</v>
      </c>
      <c r="AH30" s="9">
        <v>121.893</v>
      </c>
      <c r="AI30" s="9">
        <v>103.685</v>
      </c>
      <c r="AJ30" s="9">
        <v>16.631</v>
      </c>
      <c r="AK30" s="9">
        <v>1.5760000000000001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110</vt:i4>
      </vt:variant>
    </vt:vector>
  </HeadingPairs>
  <TitlesOfParts>
    <vt:vector size="115" baseType="lpstr">
      <vt:lpstr>Contents</vt:lpstr>
      <vt:lpstr>Table 2.1</vt:lpstr>
      <vt:lpstr>Table 2.2</vt:lpstr>
      <vt:lpstr>Index</vt:lpstr>
      <vt:lpstr>Data1</vt:lpstr>
      <vt:lpstr>A124854538K</vt:lpstr>
      <vt:lpstr>A124854538K_Data</vt:lpstr>
      <vt:lpstr>A124854538K_Latest</vt:lpstr>
      <vt:lpstr>A124854542A</vt:lpstr>
      <vt:lpstr>A124854542A_Data</vt:lpstr>
      <vt:lpstr>A124854542A_Latest</vt:lpstr>
      <vt:lpstr>A124854546K</vt:lpstr>
      <vt:lpstr>A124854546K_Data</vt:lpstr>
      <vt:lpstr>A124854546K_Latest</vt:lpstr>
      <vt:lpstr>A124854550A</vt:lpstr>
      <vt:lpstr>A124854550A_Data</vt:lpstr>
      <vt:lpstr>A124854550A_Latest</vt:lpstr>
      <vt:lpstr>A124854554K</vt:lpstr>
      <vt:lpstr>A124854554K_Data</vt:lpstr>
      <vt:lpstr>A124854554K_Latest</vt:lpstr>
      <vt:lpstr>A124854558V</vt:lpstr>
      <vt:lpstr>A124854558V_Data</vt:lpstr>
      <vt:lpstr>A124854558V_Latest</vt:lpstr>
      <vt:lpstr>A124854562K</vt:lpstr>
      <vt:lpstr>A124854562K_Data</vt:lpstr>
      <vt:lpstr>A124854562K_Latest</vt:lpstr>
      <vt:lpstr>A124854566V</vt:lpstr>
      <vt:lpstr>A124854566V_Data</vt:lpstr>
      <vt:lpstr>A124854566V_Latest</vt:lpstr>
      <vt:lpstr>A124854570K</vt:lpstr>
      <vt:lpstr>A124854570K_Data</vt:lpstr>
      <vt:lpstr>A124854570K_Latest</vt:lpstr>
      <vt:lpstr>A124854574V</vt:lpstr>
      <vt:lpstr>A124854574V_Data</vt:lpstr>
      <vt:lpstr>A124854574V_Latest</vt:lpstr>
      <vt:lpstr>A124854578C</vt:lpstr>
      <vt:lpstr>A124854578C_Data</vt:lpstr>
      <vt:lpstr>A124854578C_Latest</vt:lpstr>
      <vt:lpstr>A124854582V</vt:lpstr>
      <vt:lpstr>A124854582V_Data</vt:lpstr>
      <vt:lpstr>A124854582V_Latest</vt:lpstr>
      <vt:lpstr>A124854586C</vt:lpstr>
      <vt:lpstr>A124854586C_Data</vt:lpstr>
      <vt:lpstr>A124854586C_Latest</vt:lpstr>
      <vt:lpstr>A124854590V</vt:lpstr>
      <vt:lpstr>A124854590V_Data</vt:lpstr>
      <vt:lpstr>A124854590V_Latest</vt:lpstr>
      <vt:lpstr>A124854594C</vt:lpstr>
      <vt:lpstr>A124854594C_Data</vt:lpstr>
      <vt:lpstr>A124854594C_Latest</vt:lpstr>
      <vt:lpstr>A124854598L</vt:lpstr>
      <vt:lpstr>A124854598L_Data</vt:lpstr>
      <vt:lpstr>A124854598L_Latest</vt:lpstr>
      <vt:lpstr>A124854602T</vt:lpstr>
      <vt:lpstr>A124854602T_Data</vt:lpstr>
      <vt:lpstr>A124854602T_Latest</vt:lpstr>
      <vt:lpstr>A124854606A</vt:lpstr>
      <vt:lpstr>A124854606A_Data</vt:lpstr>
      <vt:lpstr>A124854606A_Latest</vt:lpstr>
      <vt:lpstr>A124854610T</vt:lpstr>
      <vt:lpstr>A124854610T_Data</vt:lpstr>
      <vt:lpstr>A124854610T_Latest</vt:lpstr>
      <vt:lpstr>A124854614A</vt:lpstr>
      <vt:lpstr>A124854614A_Data</vt:lpstr>
      <vt:lpstr>A124854614A_Latest</vt:lpstr>
      <vt:lpstr>A124854618K</vt:lpstr>
      <vt:lpstr>A124854618K_Data</vt:lpstr>
      <vt:lpstr>A124854618K_Latest</vt:lpstr>
      <vt:lpstr>A124854622A</vt:lpstr>
      <vt:lpstr>A124854622A_Data</vt:lpstr>
      <vt:lpstr>A124854622A_Latest</vt:lpstr>
      <vt:lpstr>A124854626K</vt:lpstr>
      <vt:lpstr>A124854626K_Data</vt:lpstr>
      <vt:lpstr>A124854626K_Latest</vt:lpstr>
      <vt:lpstr>A124854630A</vt:lpstr>
      <vt:lpstr>A124854630A_Data</vt:lpstr>
      <vt:lpstr>A124854630A_Latest</vt:lpstr>
      <vt:lpstr>A124854634K</vt:lpstr>
      <vt:lpstr>A124854634K_Data</vt:lpstr>
      <vt:lpstr>A124854634K_Latest</vt:lpstr>
      <vt:lpstr>A124854638V</vt:lpstr>
      <vt:lpstr>A124854638V_Data</vt:lpstr>
      <vt:lpstr>A124854638V_Latest</vt:lpstr>
      <vt:lpstr>A124854642K</vt:lpstr>
      <vt:lpstr>A124854642K_Data</vt:lpstr>
      <vt:lpstr>A124854642K_Latest</vt:lpstr>
      <vt:lpstr>A124854646V</vt:lpstr>
      <vt:lpstr>A124854646V_Data</vt:lpstr>
      <vt:lpstr>A124854646V_Latest</vt:lpstr>
      <vt:lpstr>A124854650K</vt:lpstr>
      <vt:lpstr>A124854650K_Data</vt:lpstr>
      <vt:lpstr>A124854650K_Latest</vt:lpstr>
      <vt:lpstr>A124854654V</vt:lpstr>
      <vt:lpstr>A124854654V_Data</vt:lpstr>
      <vt:lpstr>A124854654V_Latest</vt:lpstr>
      <vt:lpstr>A124854658C</vt:lpstr>
      <vt:lpstr>A124854658C_Data</vt:lpstr>
      <vt:lpstr>A124854658C_Latest</vt:lpstr>
      <vt:lpstr>A124854662V</vt:lpstr>
      <vt:lpstr>A124854662V_Data</vt:lpstr>
      <vt:lpstr>A124854662V_Latest</vt:lpstr>
      <vt:lpstr>A124854666C</vt:lpstr>
      <vt:lpstr>A124854666C_Data</vt:lpstr>
      <vt:lpstr>A124854666C_Latest</vt:lpstr>
      <vt:lpstr>A124854670V</vt:lpstr>
      <vt:lpstr>A124854670V_Data</vt:lpstr>
      <vt:lpstr>A124854670V_Latest</vt:lpstr>
      <vt:lpstr>A124854674C</vt:lpstr>
      <vt:lpstr>A124854674C_Data</vt:lpstr>
      <vt:lpstr>A124854674C_Latest</vt:lpstr>
      <vt:lpstr>A124854678L</vt:lpstr>
      <vt:lpstr>A124854678L_Data</vt:lpstr>
      <vt:lpstr>A124854678L_Latest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Shannon Patrick</cp:lastModifiedBy>
  <dcterms:created xsi:type="dcterms:W3CDTF">2021-09-14T03:30:41Z</dcterms:created>
  <dcterms:modified xsi:type="dcterms:W3CDTF">2021-09-27T22:18:07Z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2021-09-27T22:17:59Z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7edd4e6f-c28d-4798-a68c-f7dd56f251dc</vt:lpwstr>
  </property>
  <property fmtid="{D5CDD505-2E9C-101B-9397-08002B2CF9AE}" pid="8" name="MSIP_Label_c8e5a7ee-c283-40b0-98eb-fa437df4c031_ContentBits">
    <vt:lpwstr>0</vt:lpwstr>
  </property>
</Properties>
</file>